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ergi\Documents\SEO\SEO\AA_Webs\Excel Aleman\BWA\"/>
    </mc:Choice>
  </mc:AlternateContent>
  <xr:revisionPtr revIDLastSave="0" documentId="8_{9741D6A7-5644-45AB-A7A4-89DD67B6761D}" xr6:coauthVersionLast="47" xr6:coauthVersionMax="47" xr10:uidLastSave="{00000000-0000-0000-0000-000000000000}"/>
  <bookViews>
    <workbookView xWindow="-108" yWindow="-108" windowWidth="23256" windowHeight="12456" xr2:uid="{00000000-000D-0000-FFFF-FFFF00000000}"/>
  </bookViews>
  <sheets>
    <sheet name="BWA" sheetId="1" r:id="rId1"/>
  </sheets>
  <definedNames>
    <definedName name="_xlnm.Print_Titles" localSheetId="0">BWA!$1:$12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1" l="1"/>
  <c r="I41" i="1"/>
  <c r="J41" i="1" s="1"/>
  <c r="E41" i="1"/>
  <c r="H41" i="1" s="1"/>
  <c r="C41" i="1"/>
  <c r="G41" i="1" s="1"/>
  <c r="H40" i="1"/>
  <c r="G40" i="1"/>
  <c r="H39" i="1"/>
  <c r="G39" i="1"/>
  <c r="H37" i="1"/>
  <c r="G37" i="1"/>
  <c r="H36" i="1"/>
  <c r="G36" i="1"/>
  <c r="H34" i="1"/>
  <c r="G34" i="1"/>
  <c r="H33" i="1"/>
  <c r="G33" i="1"/>
  <c r="K31" i="1"/>
  <c r="I31" i="1"/>
  <c r="E31" i="1"/>
  <c r="H31" i="1" s="1"/>
  <c r="C31" i="1"/>
  <c r="G31" i="1" s="1"/>
  <c r="L30" i="1"/>
  <c r="J30" i="1"/>
  <c r="H30" i="1"/>
  <c r="G30" i="1"/>
  <c r="H29" i="1"/>
  <c r="G29" i="1"/>
  <c r="H28" i="1"/>
  <c r="G28" i="1"/>
  <c r="L27" i="1"/>
  <c r="J27" i="1"/>
  <c r="H27" i="1"/>
  <c r="G27" i="1"/>
  <c r="F27" i="1"/>
  <c r="D27" i="1"/>
  <c r="H26" i="1"/>
  <c r="G26" i="1"/>
  <c r="H25" i="1"/>
  <c r="G25" i="1"/>
  <c r="L24" i="1"/>
  <c r="J24" i="1"/>
  <c r="H24" i="1"/>
  <c r="G24" i="1"/>
  <c r="F24" i="1"/>
  <c r="L23" i="1"/>
  <c r="J23" i="1"/>
  <c r="H23" i="1"/>
  <c r="G23" i="1"/>
  <c r="H22" i="1"/>
  <c r="G22" i="1"/>
  <c r="H21" i="1"/>
  <c r="G21" i="1"/>
  <c r="K20" i="1"/>
  <c r="L20" i="1" s="1"/>
  <c r="I20" i="1"/>
  <c r="I32" i="1" s="1"/>
  <c r="H19" i="1"/>
  <c r="G19" i="1"/>
  <c r="K18" i="1"/>
  <c r="L18" i="1" s="1"/>
  <c r="I18" i="1"/>
  <c r="J18" i="1" s="1"/>
  <c r="E18" i="1"/>
  <c r="F18" i="1" s="1"/>
  <c r="H17" i="1"/>
  <c r="G17" i="1"/>
  <c r="K16" i="1"/>
  <c r="I16" i="1"/>
  <c r="J22" i="1" s="1"/>
  <c r="E16" i="1"/>
  <c r="C16" i="1"/>
  <c r="L15" i="1"/>
  <c r="J15" i="1"/>
  <c r="H15" i="1"/>
  <c r="G15" i="1"/>
  <c r="H14" i="1"/>
  <c r="G14" i="1"/>
  <c r="H13" i="1"/>
  <c r="G13" i="1"/>
  <c r="J32" i="1" l="1"/>
  <c r="I35" i="1"/>
  <c r="J20" i="1"/>
  <c r="D41" i="1"/>
  <c r="K32" i="1"/>
  <c r="D21" i="1"/>
  <c r="F33" i="1"/>
  <c r="F28" i="1"/>
  <c r="F36" i="1"/>
  <c r="D25" i="1"/>
  <c r="L13" i="1"/>
  <c r="F19" i="1"/>
  <c r="F39" i="1"/>
  <c r="J28" i="1"/>
  <c r="D34" i="1"/>
  <c r="J36" i="1"/>
  <c r="F14" i="1"/>
  <c r="L16" i="1"/>
  <c r="F22" i="1"/>
  <c r="L28" i="1"/>
  <c r="J31" i="1"/>
  <c r="F34" i="1"/>
  <c r="L36" i="1"/>
  <c r="D13" i="1"/>
  <c r="H16" i="1"/>
  <c r="L19" i="1"/>
  <c r="F37" i="1"/>
  <c r="L34" i="1"/>
  <c r="F40" i="1"/>
  <c r="E20" i="1"/>
  <c r="D23" i="1"/>
  <c r="J29" i="1"/>
  <c r="J37" i="1"/>
  <c r="D16" i="1"/>
  <c r="D33" i="1"/>
  <c r="F16" i="1"/>
  <c r="D28" i="1"/>
  <c r="D36" i="1"/>
  <c r="F31" i="1"/>
  <c r="J21" i="1"/>
  <c r="J33" i="1"/>
  <c r="D39" i="1"/>
  <c r="J16" i="1"/>
  <c r="L21" i="1"/>
  <c r="F25" i="1"/>
  <c r="L33" i="1"/>
  <c r="L41" i="1"/>
  <c r="D14" i="1"/>
  <c r="D22" i="1"/>
  <c r="J39" i="1"/>
  <c r="L31" i="1"/>
  <c r="D24" i="1"/>
  <c r="F41" i="1"/>
  <c r="F13" i="1"/>
  <c r="F21" i="1"/>
  <c r="D31" i="1"/>
  <c r="G16" i="1"/>
  <c r="J13" i="1"/>
  <c r="D17" i="1"/>
  <c r="D29" i="1"/>
  <c r="F17" i="1"/>
  <c r="F29" i="1"/>
  <c r="L39" i="1"/>
  <c r="D26" i="1"/>
  <c r="J34" i="1"/>
  <c r="L14" i="1"/>
  <c r="L22" i="1"/>
  <c r="F26" i="1"/>
  <c r="D15" i="1"/>
  <c r="J17" i="1"/>
  <c r="K4" i="1"/>
  <c r="F15" i="1"/>
  <c r="L17" i="1"/>
  <c r="F23" i="1"/>
  <c r="L29" i="1"/>
  <c r="L37" i="1"/>
  <c r="C18" i="1"/>
  <c r="H18" i="1" s="1"/>
  <c r="J26" i="1"/>
  <c r="D30" i="1"/>
  <c r="J40" i="1"/>
  <c r="D19" i="1"/>
  <c r="J19" i="1"/>
  <c r="J25" i="1"/>
  <c r="D37" i="1"/>
  <c r="L25" i="1"/>
  <c r="J14" i="1"/>
  <c r="D40" i="1"/>
  <c r="D18" i="1"/>
  <c r="L26" i="1"/>
  <c r="F30" i="1"/>
  <c r="L40" i="1"/>
  <c r="E32" i="1" l="1"/>
  <c r="K35" i="1"/>
  <c r="L32" i="1"/>
  <c r="K5" i="1"/>
  <c r="C20" i="1"/>
  <c r="G18" i="1"/>
  <c r="F20" i="1"/>
  <c r="I38" i="1"/>
  <c r="J35" i="1"/>
  <c r="J38" i="1" l="1"/>
  <c r="I42" i="1"/>
  <c r="J42" i="1" s="1"/>
  <c r="C32" i="1"/>
  <c r="G20" i="1"/>
  <c r="D20" i="1"/>
  <c r="K38" i="1"/>
  <c r="L35" i="1"/>
  <c r="H32" i="1"/>
  <c r="E35" i="1"/>
  <c r="F32" i="1"/>
  <c r="H20" i="1"/>
  <c r="L38" i="1" l="1"/>
  <c r="K42" i="1"/>
  <c r="L42" i="1" s="1"/>
  <c r="E38" i="1"/>
  <c r="F35" i="1"/>
  <c r="K6" i="1"/>
  <c r="K9" i="1"/>
  <c r="G32" i="1"/>
  <c r="C35" i="1"/>
  <c r="D32" i="1"/>
  <c r="C38" i="1" l="1"/>
  <c r="G35" i="1"/>
  <c r="D35" i="1"/>
  <c r="H38" i="1"/>
  <c r="E42" i="1"/>
  <c r="F38" i="1"/>
  <c r="H35" i="1"/>
  <c r="F42" i="1" l="1"/>
  <c r="G38" i="1"/>
  <c r="K7" i="1"/>
  <c r="C42" i="1"/>
  <c r="D38" i="1"/>
  <c r="G42" i="1" l="1"/>
  <c r="K8" i="1"/>
  <c r="D42" i="1"/>
  <c r="K10" i="1"/>
  <c r="H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B13" authorId="0" shapeId="0" xr:uid="{00000000-0006-0000-0000-000001000000}">
      <text>
        <r>
          <rPr>
            <sz val="11"/>
            <color theme="1"/>
            <rFont val="Calibri"/>
            <family val="2"/>
            <scheme val="minor"/>
          </rPr>
          <t>Block: Erträge</t>
        </r>
      </text>
    </comment>
    <comment ref="B17" authorId="0" shapeId="0" xr:uid="{00000000-0006-0000-0000-000002000000}">
      <text>
        <r>
          <rPr>
            <sz val="11"/>
            <color theme="1"/>
            <rFont val="Calibri"/>
            <family val="2"/>
            <scheme val="minor"/>
          </rPr>
          <t>Block: Direkte Kosten</t>
        </r>
      </text>
    </comment>
    <comment ref="B21" authorId="0" shapeId="0" xr:uid="{00000000-0006-0000-0000-000003000000}">
      <text>
        <r>
          <rPr>
            <sz val="11"/>
            <color theme="1"/>
            <rFont val="Calibri"/>
            <family val="2"/>
            <scheme val="minor"/>
          </rPr>
          <t>Block: Laufende Kosten</t>
        </r>
      </text>
    </comment>
    <comment ref="B33" authorId="0" shapeId="0" xr:uid="{00000000-0006-0000-0000-000004000000}">
      <text>
        <r>
          <rPr>
            <sz val="11"/>
            <color theme="1"/>
            <rFont val="Calibri"/>
            <family val="2"/>
            <scheme val="minor"/>
          </rPr>
          <t>Block: Finanzergebnis und Steuern</t>
        </r>
      </text>
    </comment>
  </commentList>
</comments>
</file>

<file path=xl/sharedStrings.xml><?xml version="1.0" encoding="utf-8"?>
<sst xmlns="http://schemas.openxmlformats.org/spreadsheetml/2006/main" count="71" uniqueCount="65">
  <si>
    <t>Betriebswirtschaftliche Auswertung (BWA)</t>
  </si>
  <si>
    <t>Unternehmen</t>
  </si>
  <si>
    <t>Muster GmbH</t>
  </si>
  <si>
    <t>Kernkennzahlen</t>
  </si>
  <si>
    <t>Geschäftsjahr</t>
  </si>
  <si>
    <t>Gesamtleistung</t>
  </si>
  <si>
    <t>Berichtsmonat</t>
  </si>
  <si>
    <t>März 2026</t>
  </si>
  <si>
    <t>Rohertrag</t>
  </si>
  <si>
    <t>Vergleichsmonat Vorjahr</t>
  </si>
  <si>
    <t>März 2025</t>
  </si>
  <si>
    <t>Betriebsergebnis / EBIT</t>
  </si>
  <si>
    <t>Währung</t>
  </si>
  <si>
    <t>EUR</t>
  </si>
  <si>
    <t>Ergebnis vor Steuern</t>
  </si>
  <si>
    <t>Vorläufiges Ergebnis</t>
  </si>
  <si>
    <t>Eingabe: Nur die hellblauen Betragszellen der Basispositionen bearbeiten. Alle Zwischensummen, Margen und Abweichungen werden automatisch berechnet.</t>
  </si>
  <si>
    <t>Legende</t>
  </si>
  <si>
    <t>EBIT-Marge %</t>
  </si>
  <si>
    <t/>
  </si>
  <si>
    <t>Manuelle Eingabe</t>
  </si>
  <si>
    <t>Vorläufige Ergebnis-Marge %</t>
  </si>
  <si>
    <t>Pos.</t>
  </si>
  <si>
    <t>Bezeichnung</t>
  </si>
  <si>
    <t>Aktueller Monat</t>
  </si>
  <si>
    <t>Quote %
aktueller Monat</t>
  </si>
  <si>
    <t>Vorjahresmonat</t>
  </si>
  <si>
    <t>Quote %
Vorjahresmonat</t>
  </si>
  <si>
    <t>Abweichung
absolut</t>
  </si>
  <si>
    <t>Abweichung %</t>
  </si>
  <si>
    <t>Laufendes Jahr
kumuliert</t>
  </si>
  <si>
    <t>Quote %
kumuliert</t>
  </si>
  <si>
    <t>Vorjahr
kumuliert</t>
  </si>
  <si>
    <t>Quote %
Vorjahr kumuliert</t>
  </si>
  <si>
    <t>Umsatzerlöse</t>
  </si>
  <si>
    <t>Bestandsveränderungen</t>
  </si>
  <si>
    <t>Aktivierte Eigenleistungen</t>
  </si>
  <si>
    <t>Material- und Warenverbrauch</t>
  </si>
  <si>
    <t>Sonstige betriebliche Erlöse</t>
  </si>
  <si>
    <t>Betrieblicher Rohertrag</t>
  </si>
  <si>
    <t>Personalaufwand</t>
  </si>
  <si>
    <t>Raum- / Mietkosten</t>
  </si>
  <si>
    <t>Versicherungskosten</t>
  </si>
  <si>
    <t>Kfz-Kosten (ohne Steuern)</t>
  </si>
  <si>
    <t>Reisekosten</t>
  </si>
  <si>
    <t>Werbekosten</t>
  </si>
  <si>
    <t>Instandhaltung / Reparaturen</t>
  </si>
  <si>
    <t>Abschreibungen</t>
  </si>
  <si>
    <t>Besondere Kosten</t>
  </si>
  <si>
    <t>Sonstige Kosten</t>
  </si>
  <si>
    <t>Summe laufende Kosten</t>
  </si>
  <si>
    <t>Sonstige neutrale Aufwendungen</t>
  </si>
  <si>
    <t>Zinsaufwendungen</t>
  </si>
  <si>
    <t>Zwischenergebnis nach Aufwendungen</t>
  </si>
  <si>
    <t>Zinserträge</t>
  </si>
  <si>
    <t>Sonstige neutrale Erträge</t>
  </si>
  <si>
    <t>Betriebliche Steuern</t>
  </si>
  <si>
    <t>Sonstige Steuern</t>
  </si>
  <si>
    <t>Summe Steuern</t>
  </si>
  <si>
    <t>Hinweise zur Auswertung</t>
  </si>
  <si>
    <t>Gesamtleistung = operative Gesamterträge aus Umsatz, Bestandsveränderung und Eigenleistung.</t>
  </si>
  <si>
    <t>Rohertrag = Gesamtleistung minus Material- und Warenverbrauch.</t>
  </si>
  <si>
    <t>Betriebsergebnis / EBIT = operatives Ergebnis vor Zinsen und Steuern.</t>
  </si>
  <si>
    <t>Ergebnis vor Steuern = Ergebnis nach neutralen Aufwendungen/Erträgen und Zinsen, vor Steuern.</t>
  </si>
  <si>
    <t>Vorläufiges Ergebnis = Ergebnis vor Steuern minus betriebliche und sonstige Steuern.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</si>
</sst>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Red]\(0.0%\);\-"/>
  </numFmts>
  <fonts count="11" x14ac:knownFonts="1">
    <font>
      <sz val="11"/>
      <color theme="1"/>
      <name val="Calibri"/>
      <family val="2"/>
      <scheme val="minor"/>
    </font>
    <font>
      <b/>
      <sz val="10"/>
      <color rgb="FF1F415A"/>
      <name val="Calibri"/>
    </font>
    <font>
      <sz val="10"/>
      <color rgb="FF0000FF"/>
      <name val="Calibri"/>
    </font>
    <font>
      <i/>
      <sz val="9"/>
      <color rgb="FF1F415A"/>
      <name val="Calibri"/>
    </font>
    <font>
      <b/>
      <sz val="11"/>
      <color rgb="FFFFFFFF"/>
      <name val="Calibri"/>
    </font>
    <font>
      <b/>
      <sz val="10"/>
      <color rgb="FF000000"/>
      <name val="Calibri"/>
    </font>
    <font>
      <sz val="10"/>
      <color rgb="FF000000"/>
      <name val="Calibri"/>
    </font>
    <font>
      <b/>
      <sz val="10"/>
      <color rgb="FFFFFFFF"/>
      <name val="Calibri"/>
    </font>
    <font>
      <sz val="11"/>
      <color theme="1"/>
      <name val="Calibri"/>
      <family val="2"/>
      <scheme val="minor"/>
    </font>
    <font>
      <b/>
      <sz val="22"/>
      <color rgb="FFFFFFFF"/>
      <name val="Calibri"/>
      <family val="2"/>
    </font>
    <font>
      <sz val="22"/>
      <color theme="1"/>
      <name val="Calibri"/>
      <family val="2"/>
      <scheme val="minor"/>
    </font>
  </fonts>
  <fills count="10">
    <fill>
      <patternFill patternType="none"/>
    </fill>
    <fill>
      <patternFill patternType="gray125"/>
    </fill>
    <fill>
      <patternFill patternType="solid">
        <fgColor rgb="FF00484E"/>
      </patternFill>
    </fill>
    <fill>
      <patternFill patternType="solid">
        <fgColor rgb="FFE9F2F7"/>
      </patternFill>
    </fill>
    <fill>
      <patternFill patternType="solid">
        <fgColor rgb="FFF7FBFC"/>
      </patternFill>
    </fill>
    <fill>
      <patternFill patternType="solid">
        <fgColor rgb="FFF3F5F7"/>
      </patternFill>
    </fill>
    <fill>
      <patternFill patternType="solid">
        <fgColor rgb="FFEAF1F4"/>
      </patternFill>
    </fill>
    <fill>
      <patternFill patternType="solid">
        <fgColor rgb="FFFFFFFF"/>
      </patternFill>
    </fill>
    <fill>
      <patternFill patternType="solid">
        <fgColor rgb="FFD7E7EA"/>
      </patternFill>
    </fill>
    <fill>
      <patternFill patternType="solid">
        <fgColor rgb="FFC5DADF"/>
      </patternFill>
    </fill>
  </fills>
  <borders count="18">
    <border>
      <left/>
      <right/>
      <top/>
      <bottom/>
      <diagonal/>
    </border>
    <border>
      <left style="thin">
        <color rgb="FFD0D7DE"/>
      </left>
      <right style="thin">
        <color rgb="FFD0D7DE"/>
      </right>
      <top style="thin">
        <color rgb="FFD0D7DE"/>
      </top>
      <bottom style="thin">
        <color rgb="FFD0D7DE"/>
      </bottom>
      <diagonal/>
    </border>
    <border>
      <left style="thin">
        <color rgb="FF00484E"/>
      </left>
      <right style="thin">
        <color rgb="FF00484E"/>
      </right>
      <top style="thin">
        <color rgb="FF00484E"/>
      </top>
      <bottom style="thin">
        <color rgb="FF00484E"/>
      </bottom>
      <diagonal/>
    </border>
    <border>
      <left/>
      <right/>
      <top style="medium">
        <color rgb="FF00484E"/>
      </top>
      <bottom style="medium">
        <color rgb="FF00484E"/>
      </bottom>
      <diagonal/>
    </border>
    <border>
      <left/>
      <right/>
      <top style="thin">
        <color rgb="FF00484E"/>
      </top>
      <bottom style="thin">
        <color rgb="FF00484E"/>
      </bottom>
      <diagonal/>
    </border>
    <border>
      <left style="thin">
        <color rgb="FFD0D7DE"/>
      </left>
      <right style="thin">
        <color rgb="FFD0D7DE"/>
      </right>
      <top style="medium">
        <color rgb="FF00484E"/>
      </top>
      <bottom style="thin">
        <color rgb="FFD0D7DE"/>
      </bottom>
      <diagonal/>
    </border>
    <border>
      <left/>
      <right/>
      <top style="thin">
        <color rgb="FFD0D7DE"/>
      </top>
      <bottom/>
      <diagonal/>
    </border>
    <border>
      <left/>
      <right style="thin">
        <color rgb="FFD0D7DE"/>
      </right>
      <top style="thin">
        <color rgb="FFD0D7DE"/>
      </top>
      <bottom/>
      <diagonal/>
    </border>
    <border>
      <left/>
      <right style="thin">
        <color rgb="FFD0D7DE"/>
      </right>
      <top style="thin">
        <color rgb="FFD0D7DE"/>
      </top>
      <bottom style="thin">
        <color rgb="FFD0D7DE"/>
      </bottom>
      <diagonal/>
    </border>
    <border>
      <left/>
      <right/>
      <top style="thin">
        <color rgb="FFD0D7DE"/>
      </top>
      <bottom style="thin">
        <color rgb="FFD0D7DE"/>
      </bottom>
      <diagonal/>
    </border>
    <border>
      <left style="thin">
        <color rgb="FFD0D7DE"/>
      </left>
      <right/>
      <top/>
      <bottom style="thin">
        <color rgb="FFD0D7DE"/>
      </bottom>
      <diagonal/>
    </border>
    <border>
      <left/>
      <right/>
      <top/>
      <bottom style="thin">
        <color rgb="FFD0D7DE"/>
      </bottom>
      <diagonal/>
    </border>
    <border>
      <left/>
      <right style="thin">
        <color rgb="FFD0D7DE"/>
      </right>
      <top/>
      <bottom style="thin">
        <color rgb="FFD0D7DE"/>
      </bottom>
      <diagonal/>
    </border>
    <border>
      <left/>
      <right/>
      <top style="thin">
        <color rgb="FF00484E"/>
      </top>
      <bottom/>
      <diagonal/>
    </border>
    <border>
      <left/>
      <right style="thin">
        <color rgb="FF00484E"/>
      </right>
      <top style="thin">
        <color rgb="FF00484E"/>
      </top>
      <bottom/>
      <diagonal/>
    </border>
    <border>
      <left style="thin">
        <color rgb="FF00484E"/>
      </left>
      <right/>
      <top/>
      <bottom style="thin">
        <color rgb="FF00484E"/>
      </bottom>
      <diagonal/>
    </border>
    <border>
      <left/>
      <right/>
      <top/>
      <bottom style="thin">
        <color rgb="FF00484E"/>
      </bottom>
      <diagonal/>
    </border>
    <border>
      <left/>
      <right style="thin">
        <color rgb="FF00484E"/>
      </right>
      <top/>
      <bottom style="thin">
        <color rgb="FF00484E"/>
      </bottom>
      <diagonal/>
    </border>
  </borders>
  <cellStyleXfs count="2">
    <xf numFmtId="0" fontId="0" fillId="0" borderId="0"/>
    <xf numFmtId="0" fontId="8" fillId="0" borderId="0"/>
  </cellStyleXfs>
  <cellXfs count="53">
    <xf numFmtId="0" fontId="0" fillId="0" borderId="0" xfId="0"/>
    <xf numFmtId="0" fontId="1" fillId="4" borderId="1" xfId="1" applyFont="1" applyFill="1" applyBorder="1"/>
    <xf numFmtId="0" fontId="2" fillId="3" borderId="1" xfId="1" applyFont="1" applyFill="1" applyBorder="1" applyAlignment="1">
      <alignment horizontal="left"/>
    </xf>
    <xf numFmtId="0" fontId="4" fillId="2" borderId="0" xfId="1" applyFont="1" applyFill="1" applyAlignment="1">
      <alignment horizontal="center"/>
    </xf>
    <xf numFmtId="0" fontId="0" fillId="2" borderId="0" xfId="1" applyFont="1" applyFill="1"/>
    <xf numFmtId="0" fontId="0" fillId="3" borderId="1" xfId="1" applyFont="1" applyFill="1" applyBorder="1"/>
    <xf numFmtId="0" fontId="0" fillId="5" borderId="1" xfId="1" applyFont="1" applyFill="1" applyBorder="1"/>
    <xf numFmtId="0" fontId="4" fillId="2" borderId="3" xfId="1" applyFont="1" applyFill="1" applyBorder="1" applyAlignment="1">
      <alignment horizontal="center" vertical="center" wrapText="1"/>
    </xf>
    <xf numFmtId="0" fontId="6" fillId="0" borderId="5" xfId="1" applyFont="1" applyBorder="1" applyAlignment="1">
      <alignment horizontal="center"/>
    </xf>
    <xf numFmtId="0" fontId="6" fillId="0" borderId="5" xfId="1" applyFont="1" applyBorder="1" applyAlignment="1">
      <alignment horizontal="left"/>
    </xf>
    <xf numFmtId="164" fontId="2" fillId="3" borderId="5" xfId="1" applyNumberFormat="1" applyFont="1" applyFill="1" applyBorder="1" applyAlignment="1">
      <alignment horizontal="right"/>
    </xf>
    <xf numFmtId="165" fontId="6" fillId="5" borderId="5" xfId="1" applyNumberFormat="1" applyFont="1" applyFill="1" applyBorder="1" applyAlignment="1">
      <alignment horizontal="right"/>
    </xf>
    <xf numFmtId="164" fontId="6" fillId="5" borderId="5" xfId="1" applyNumberFormat="1" applyFont="1" applyFill="1" applyBorder="1" applyAlignment="1">
      <alignment horizontal="right"/>
    </xf>
    <xf numFmtId="0" fontId="6" fillId="0" borderId="1" xfId="1" applyFont="1" applyBorder="1" applyAlignment="1">
      <alignment horizontal="center"/>
    </xf>
    <xf numFmtId="0" fontId="6" fillId="0" borderId="1" xfId="1" applyFont="1" applyBorder="1" applyAlignment="1">
      <alignment horizontal="left"/>
    </xf>
    <xf numFmtId="164" fontId="2" fillId="3" borderId="1" xfId="1" applyNumberFormat="1" applyFont="1" applyFill="1" applyBorder="1" applyAlignment="1">
      <alignment horizontal="right"/>
    </xf>
    <xf numFmtId="165" fontId="6" fillId="5" borderId="1" xfId="1" applyNumberFormat="1" applyFont="1" applyFill="1" applyBorder="1" applyAlignment="1">
      <alignment horizontal="right"/>
    </xf>
    <xf numFmtId="164" fontId="6" fillId="5" borderId="1" xfId="1" applyNumberFormat="1" applyFont="1" applyFill="1" applyBorder="1" applyAlignment="1">
      <alignment horizontal="right"/>
    </xf>
    <xf numFmtId="0" fontId="5" fillId="8" borderId="4" xfId="1" applyFont="1" applyFill="1" applyBorder="1" applyAlignment="1">
      <alignment horizontal="center"/>
    </xf>
    <xf numFmtId="0" fontId="5" fillId="8" borderId="4" xfId="1" applyFont="1" applyFill="1" applyBorder="1" applyAlignment="1">
      <alignment horizontal="left"/>
    </xf>
    <xf numFmtId="164" fontId="5" fillId="8" borderId="4" xfId="1" applyNumberFormat="1" applyFont="1" applyFill="1" applyBorder="1" applyAlignment="1">
      <alignment horizontal="right"/>
    </xf>
    <xf numFmtId="165" fontId="5" fillId="8" borderId="4" xfId="1" applyNumberFormat="1" applyFont="1" applyFill="1" applyBorder="1" applyAlignment="1">
      <alignment horizontal="right"/>
    </xf>
    <xf numFmtId="0" fontId="5" fillId="9" borderId="4" xfId="1" applyFont="1" applyFill="1" applyBorder="1" applyAlignment="1">
      <alignment horizontal="center"/>
    </xf>
    <xf numFmtId="0" fontId="5" fillId="9" borderId="4" xfId="1" applyFont="1" applyFill="1" applyBorder="1" applyAlignment="1">
      <alignment horizontal="left"/>
    </xf>
    <xf numFmtId="164" fontId="5" fillId="9" borderId="4" xfId="1" applyNumberFormat="1" applyFont="1" applyFill="1" applyBorder="1" applyAlignment="1">
      <alignment horizontal="right"/>
    </xf>
    <xf numFmtId="165" fontId="5" fillId="9" borderId="4" xfId="1" applyNumberFormat="1" applyFont="1" applyFill="1" applyBorder="1" applyAlignment="1">
      <alignment horizontal="right"/>
    </xf>
    <xf numFmtId="0" fontId="7" fillId="2" borderId="3" xfId="1" applyFont="1" applyFill="1" applyBorder="1" applyAlignment="1">
      <alignment horizontal="center"/>
    </xf>
    <xf numFmtId="0" fontId="7" fillId="2" borderId="3" xfId="1" applyFont="1" applyFill="1" applyBorder="1" applyAlignment="1">
      <alignment horizontal="left"/>
    </xf>
    <xf numFmtId="164" fontId="7" fillId="2" borderId="3" xfId="1" applyNumberFormat="1" applyFont="1" applyFill="1" applyBorder="1" applyAlignment="1">
      <alignment horizontal="right"/>
    </xf>
    <xf numFmtId="165" fontId="7" fillId="2" borderId="3" xfId="1" applyNumberFormat="1" applyFont="1" applyFill="1" applyBorder="1" applyAlignment="1">
      <alignment horizontal="right"/>
    </xf>
    <xf numFmtId="0" fontId="0" fillId="0" borderId="8" xfId="1" applyFont="1" applyBorder="1"/>
    <xf numFmtId="0" fontId="1" fillId="6" borderId="1" xfId="1" applyFont="1" applyFill="1" applyBorder="1" applyAlignment="1">
      <alignment horizontal="left"/>
    </xf>
    <xf numFmtId="0" fontId="0" fillId="0" borderId="9" xfId="1" applyFont="1" applyBorder="1"/>
    <xf numFmtId="0" fontId="4" fillId="2" borderId="0" xfId="1" applyFont="1" applyFill="1" applyAlignment="1">
      <alignment horizontal="center"/>
    </xf>
    <xf numFmtId="0" fontId="0" fillId="0" borderId="0" xfId="0"/>
    <xf numFmtId="165" fontId="5" fillId="7" borderId="1" xfId="1" applyNumberFormat="1" applyFont="1" applyFill="1" applyBorder="1" applyAlignment="1">
      <alignment horizontal="right"/>
    </xf>
    <xf numFmtId="0" fontId="0" fillId="0" borderId="8" xfId="1" applyFont="1" applyBorder="1"/>
    <xf numFmtId="164" fontId="5" fillId="7" borderId="1" xfId="1" applyNumberFormat="1" applyFont="1" applyFill="1" applyBorder="1" applyAlignment="1">
      <alignment horizontal="right"/>
    </xf>
    <xf numFmtId="0" fontId="3" fillId="4" borderId="1" xfId="1" applyFont="1" applyFill="1" applyBorder="1" applyAlignment="1">
      <alignment vertical="center" wrapText="1"/>
    </xf>
    <xf numFmtId="0" fontId="0" fillId="0" borderId="6" xfId="1" applyFont="1" applyBorder="1"/>
    <xf numFmtId="0" fontId="0" fillId="0" borderId="7" xfId="1" applyFont="1" applyBorder="1"/>
    <xf numFmtId="0" fontId="0" fillId="0" borderId="10" xfId="1" applyFont="1" applyBorder="1"/>
    <xf numFmtId="0" fontId="0" fillId="0" borderId="11" xfId="1" applyFont="1" applyBorder="1"/>
    <xf numFmtId="0" fontId="0" fillId="0" borderId="12" xfId="1" applyFont="1" applyBorder="1"/>
    <xf numFmtId="0" fontId="3" fillId="0" borderId="0" xfId="1" applyFont="1"/>
    <xf numFmtId="0" fontId="3" fillId="4" borderId="2" xfId="1" applyFont="1" applyFill="1" applyBorder="1" applyAlignment="1">
      <alignment vertical="center" wrapText="1"/>
    </xf>
    <xf numFmtId="0" fontId="0" fillId="0" borderId="13" xfId="1" applyFont="1" applyBorder="1"/>
    <xf numFmtId="0" fontId="0" fillId="0" borderId="14" xfId="1" applyFont="1" applyBorder="1"/>
    <xf numFmtId="0" fontId="0" fillId="0" borderId="15" xfId="1" applyFont="1" applyBorder="1"/>
    <xf numFmtId="0" fontId="0" fillId="0" borderId="16" xfId="1" applyFont="1" applyBorder="1"/>
    <xf numFmtId="0" fontId="0" fillId="0" borderId="17" xfId="1" applyFont="1" applyBorder="1"/>
    <xf numFmtId="0" fontId="9" fillId="2" borderId="0" xfId="1" applyFont="1" applyFill="1" applyAlignment="1">
      <alignment horizontal="center" vertical="center"/>
    </xf>
    <xf numFmtId="0" fontId="10" fillId="0" borderId="0" xfId="0" applyFont="1"/>
  </cellXfs>
  <cellStyles count="2">
    <cellStyle name="Normal" xfId="1" xr:uid="{00000000-0005-0000-0000-000000000000}"/>
    <cellStyle name="Standard" xfId="0" builtinId="0"/>
  </cellStyles>
  <dxfs count="4">
    <dxf>
      <fill>
        <patternFill>
          <bgColor rgb="FFFDE9E7"/>
        </patternFill>
      </fill>
    </dxf>
    <dxf>
      <fill>
        <patternFill>
          <bgColor rgb="FFEAF4EA"/>
        </patternFill>
      </fill>
    </dxf>
    <dxf>
      <fill>
        <patternFill>
          <bgColor rgb="FFFDE9E7"/>
        </patternFill>
      </fill>
    </dxf>
    <dxf>
      <fill>
        <patternFill>
          <bgColor rgb="FFEAF4E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556260</xdr:colOff>
      <xdr:row>33</xdr:row>
      <xdr:rowOff>99060</xdr:rowOff>
    </xdr:to>
    <xdr:sp macro="" textlink="">
      <xdr:nvSpPr>
        <xdr:cNvPr id="1029" name="Text Box 5" hidden="1">
          <a:extLst>
            <a:ext uri="{FF2B5EF4-FFF2-40B4-BE49-F238E27FC236}">
              <a16:creationId xmlns:a16="http://schemas.microsoft.com/office/drawing/2014/main" id="{2606603A-132F-65E7-F6B0-FE0892D01CBB}"/>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0"/>
  <sheetViews>
    <sheetView showGridLines="0" tabSelected="1" zoomScale="70" zoomScaleNormal="70" workbookViewId="0">
      <selection activeCell="V28" sqref="V28"/>
    </sheetView>
  </sheetViews>
  <sheetFormatPr baseColWidth="10" defaultColWidth="8.88671875" defaultRowHeight="14.4" x14ac:dyDescent="0.3"/>
  <cols>
    <col min="1" max="1" width="16" customWidth="1"/>
    <col min="2" max="2" width="29" customWidth="1"/>
    <col min="3" max="3" width="16" customWidth="1"/>
    <col min="4" max="4" width="13" customWidth="1"/>
    <col min="5" max="5" width="16" customWidth="1"/>
    <col min="6" max="6" width="13" customWidth="1"/>
    <col min="7" max="7" width="15" customWidth="1"/>
    <col min="8" max="8" width="13" customWidth="1"/>
    <col min="9" max="9" width="18" customWidth="1"/>
    <col min="10" max="10" width="13" customWidth="1"/>
    <col min="11" max="11" width="18" customWidth="1"/>
    <col min="12" max="12" width="13" customWidth="1"/>
  </cols>
  <sheetData>
    <row r="1" spans="1:12" ht="28.8" x14ac:dyDescent="0.55000000000000004">
      <c r="A1" s="51" t="s">
        <v>0</v>
      </c>
      <c r="B1" s="52"/>
      <c r="C1" s="52"/>
      <c r="D1" s="52"/>
      <c r="E1" s="52"/>
      <c r="F1" s="52"/>
      <c r="G1" s="52"/>
      <c r="H1" s="52"/>
      <c r="I1" s="52"/>
      <c r="J1" s="52"/>
      <c r="K1" s="52"/>
      <c r="L1" s="52"/>
    </row>
    <row r="3" spans="1:12" x14ac:dyDescent="0.3">
      <c r="A3" s="1" t="s">
        <v>1</v>
      </c>
      <c r="B3" s="2" t="s">
        <v>2</v>
      </c>
      <c r="H3" s="33" t="s">
        <v>3</v>
      </c>
      <c r="I3" s="34"/>
      <c r="J3" s="34"/>
      <c r="K3" s="34"/>
      <c r="L3" s="34"/>
    </row>
    <row r="4" spans="1:12" x14ac:dyDescent="0.3">
      <c r="A4" s="1" t="s">
        <v>4</v>
      </c>
      <c r="B4" s="2">
        <v>2026</v>
      </c>
      <c r="H4" s="31" t="s">
        <v>5</v>
      </c>
      <c r="I4" s="32"/>
      <c r="J4" s="36"/>
      <c r="K4" s="37">
        <f>C16</f>
        <v>127500</v>
      </c>
      <c r="L4" s="36"/>
    </row>
    <row r="5" spans="1:12" x14ac:dyDescent="0.3">
      <c r="A5" s="1" t="s">
        <v>6</v>
      </c>
      <c r="B5" s="2" t="s">
        <v>7</v>
      </c>
      <c r="H5" s="31" t="s">
        <v>8</v>
      </c>
      <c r="I5" s="32"/>
      <c r="J5" s="36"/>
      <c r="K5" s="37">
        <f>C18</f>
        <v>82000</v>
      </c>
      <c r="L5" s="36"/>
    </row>
    <row r="6" spans="1:12" x14ac:dyDescent="0.3">
      <c r="A6" s="1" t="s">
        <v>9</v>
      </c>
      <c r="B6" s="2" t="s">
        <v>10</v>
      </c>
      <c r="H6" s="31" t="s">
        <v>11</v>
      </c>
      <c r="I6" s="32"/>
      <c r="J6" s="36"/>
      <c r="K6" s="37">
        <f>C32</f>
        <v>38350</v>
      </c>
      <c r="L6" s="36"/>
    </row>
    <row r="7" spans="1:12" x14ac:dyDescent="0.3">
      <c r="A7" s="1" t="s">
        <v>12</v>
      </c>
      <c r="B7" s="2" t="s">
        <v>13</v>
      </c>
      <c r="H7" s="31" t="s">
        <v>14</v>
      </c>
      <c r="I7" s="32"/>
      <c r="J7" s="36"/>
      <c r="K7" s="37">
        <f>C38</f>
        <v>37800</v>
      </c>
      <c r="L7" s="36"/>
    </row>
    <row r="8" spans="1:12" x14ac:dyDescent="0.3">
      <c r="H8" s="31" t="s">
        <v>15</v>
      </c>
      <c r="I8" s="32"/>
      <c r="J8" s="36"/>
      <c r="K8" s="37">
        <f>C42</f>
        <v>35750</v>
      </c>
      <c r="L8" s="36"/>
    </row>
    <row r="9" spans="1:12" x14ac:dyDescent="0.3">
      <c r="A9" s="45" t="s">
        <v>16</v>
      </c>
      <c r="B9" s="46"/>
      <c r="C9" s="46"/>
      <c r="D9" s="47"/>
      <c r="E9" s="3" t="s">
        <v>17</v>
      </c>
      <c r="F9" s="4"/>
      <c r="G9" s="4"/>
      <c r="H9" s="31" t="s">
        <v>18</v>
      </c>
      <c r="I9" s="32"/>
      <c r="J9" s="36"/>
      <c r="K9" s="35">
        <f>IF(C16=0,"",C32/C16)</f>
        <v>0.30078431372549019</v>
      </c>
      <c r="L9" s="36"/>
    </row>
    <row r="10" spans="1:12" x14ac:dyDescent="0.3">
      <c r="A10" s="48"/>
      <c r="B10" s="49"/>
      <c r="C10" s="49"/>
      <c r="D10" s="50"/>
      <c r="E10" s="5" t="s">
        <v>19</v>
      </c>
      <c r="F10" s="44" t="s">
        <v>20</v>
      </c>
      <c r="G10" s="6" t="s">
        <v>19</v>
      </c>
      <c r="H10" s="31" t="s">
        <v>21</v>
      </c>
      <c r="I10" s="32"/>
      <c r="J10" s="30"/>
      <c r="K10" s="35">
        <f>IF(C16=0,"",C42/C16)</f>
        <v>0.2803921568627451</v>
      </c>
      <c r="L10" s="36"/>
    </row>
    <row r="12" spans="1:12" ht="34.049999999999997" customHeight="1" x14ac:dyDescent="0.3">
      <c r="A12" s="7" t="s">
        <v>22</v>
      </c>
      <c r="B12" s="7" t="s">
        <v>23</v>
      </c>
      <c r="C12" s="7" t="s">
        <v>24</v>
      </c>
      <c r="D12" s="7" t="s">
        <v>25</v>
      </c>
      <c r="E12" s="7" t="s">
        <v>26</v>
      </c>
      <c r="F12" s="7" t="s">
        <v>27</v>
      </c>
      <c r="G12" s="7" t="s">
        <v>28</v>
      </c>
      <c r="H12" s="7" t="s">
        <v>29</v>
      </c>
      <c r="I12" s="7" t="s">
        <v>30</v>
      </c>
      <c r="J12" s="7" t="s">
        <v>31</v>
      </c>
      <c r="K12" s="7" t="s">
        <v>32</v>
      </c>
      <c r="L12" s="7" t="s">
        <v>33</v>
      </c>
    </row>
    <row r="13" spans="1:12" ht="19.05" customHeight="1" x14ac:dyDescent="0.3">
      <c r="A13" s="8">
        <v>1</v>
      </c>
      <c r="B13" s="9" t="s">
        <v>34</v>
      </c>
      <c r="C13" s="10">
        <v>125000</v>
      </c>
      <c r="D13" s="11">
        <f t="shared" ref="D13:D42" si="0">IF($C$16=0,"",C13/$C$16)</f>
        <v>0.98039215686274506</v>
      </c>
      <c r="E13" s="10">
        <v>118000</v>
      </c>
      <c r="F13" s="11">
        <f t="shared" ref="F13:F42" si="1">IF($E$16=0,"",E13/$E$16)</f>
        <v>0.9849749582637729</v>
      </c>
      <c r="G13" s="12">
        <f t="shared" ref="G13:G42" si="2">C13-E13</f>
        <v>7000</v>
      </c>
      <c r="H13" s="11">
        <f t="shared" ref="H13:H42" si="3">IF(E13=0,"",(C13-E13)/E13)</f>
        <v>5.9322033898305086E-2</v>
      </c>
      <c r="I13" s="10">
        <v>365000</v>
      </c>
      <c r="J13" s="11">
        <f t="shared" ref="J13:J42" si="4">IF($I$16=0,"",I13/$I$16)</f>
        <v>0.98889189921430509</v>
      </c>
      <c r="K13" s="10">
        <v>342000</v>
      </c>
      <c r="L13" s="11">
        <f t="shared" ref="L13:L42" si="5">IF($K$16=0,"",K13/$K$16)</f>
        <v>0.98958333333333337</v>
      </c>
    </row>
    <row r="14" spans="1:12" ht="19.05" customHeight="1" x14ac:dyDescent="0.3">
      <c r="A14" s="13">
        <v>2</v>
      </c>
      <c r="B14" s="14" t="s">
        <v>35</v>
      </c>
      <c r="C14" s="15">
        <v>2500</v>
      </c>
      <c r="D14" s="16">
        <f t="shared" si="0"/>
        <v>1.9607843137254902E-2</v>
      </c>
      <c r="E14" s="15">
        <v>1800</v>
      </c>
      <c r="F14" s="16">
        <f t="shared" si="1"/>
        <v>1.5025041736227046E-2</v>
      </c>
      <c r="G14" s="17">
        <f t="shared" si="2"/>
        <v>700</v>
      </c>
      <c r="H14" s="16">
        <f t="shared" si="3"/>
        <v>0.3888888888888889</v>
      </c>
      <c r="I14" s="15">
        <v>4100</v>
      </c>
      <c r="J14" s="16">
        <f t="shared" si="4"/>
        <v>1.1108100785694934E-2</v>
      </c>
      <c r="K14" s="15">
        <v>3600</v>
      </c>
      <c r="L14" s="16">
        <f t="shared" si="5"/>
        <v>1.0416666666666666E-2</v>
      </c>
    </row>
    <row r="15" spans="1:12" ht="19.05" customHeight="1" x14ac:dyDescent="0.3">
      <c r="A15" s="13">
        <v>3</v>
      </c>
      <c r="B15" s="14" t="s">
        <v>36</v>
      </c>
      <c r="C15" s="15">
        <v>0</v>
      </c>
      <c r="D15" s="16">
        <f t="shared" si="0"/>
        <v>0</v>
      </c>
      <c r="E15" s="15">
        <v>0</v>
      </c>
      <c r="F15" s="16">
        <f t="shared" si="1"/>
        <v>0</v>
      </c>
      <c r="G15" s="17">
        <f t="shared" si="2"/>
        <v>0</v>
      </c>
      <c r="H15" s="16" t="str">
        <f t="shared" si="3"/>
        <v/>
      </c>
      <c r="I15" s="15">
        <v>0</v>
      </c>
      <c r="J15" s="16">
        <f t="shared" si="4"/>
        <v>0</v>
      </c>
      <c r="K15" s="15">
        <v>0</v>
      </c>
      <c r="L15" s="16">
        <f t="shared" si="5"/>
        <v>0</v>
      </c>
    </row>
    <row r="16" spans="1:12" ht="19.05" customHeight="1" x14ac:dyDescent="0.3">
      <c r="A16" s="18">
        <v>4</v>
      </c>
      <c r="B16" s="19" t="s">
        <v>5</v>
      </c>
      <c r="C16" s="20">
        <f>SUM(C13:C15)</f>
        <v>127500</v>
      </c>
      <c r="D16" s="21">
        <f t="shared" si="0"/>
        <v>1</v>
      </c>
      <c r="E16" s="20">
        <f>SUM(E13:E15)</f>
        <v>119800</v>
      </c>
      <c r="F16" s="21">
        <f t="shared" si="1"/>
        <v>1</v>
      </c>
      <c r="G16" s="20">
        <f t="shared" si="2"/>
        <v>7700</v>
      </c>
      <c r="H16" s="21">
        <f t="shared" si="3"/>
        <v>6.42737896494157E-2</v>
      </c>
      <c r="I16" s="20">
        <f>SUM(I13:I15)</f>
        <v>369100</v>
      </c>
      <c r="J16" s="21">
        <f t="shared" si="4"/>
        <v>1</v>
      </c>
      <c r="K16" s="20">
        <f>SUM(K13:K15)</f>
        <v>345600</v>
      </c>
      <c r="L16" s="21">
        <f t="shared" si="5"/>
        <v>1</v>
      </c>
    </row>
    <row r="17" spans="1:12" ht="19.05" customHeight="1" x14ac:dyDescent="0.3">
      <c r="A17" s="8">
        <v>5</v>
      </c>
      <c r="B17" s="9" t="s">
        <v>37</v>
      </c>
      <c r="C17" s="10">
        <v>45500</v>
      </c>
      <c r="D17" s="11">
        <f t="shared" si="0"/>
        <v>0.35686274509803922</v>
      </c>
      <c r="E17" s="10">
        <v>42800</v>
      </c>
      <c r="F17" s="11">
        <f t="shared" si="1"/>
        <v>0.35726210350584309</v>
      </c>
      <c r="G17" s="12">
        <f t="shared" si="2"/>
        <v>2700</v>
      </c>
      <c r="H17" s="11">
        <f t="shared" si="3"/>
        <v>6.3084112149532703E-2</v>
      </c>
      <c r="I17" s="10">
        <v>133000</v>
      </c>
      <c r="J17" s="11">
        <f t="shared" si="4"/>
        <v>0.36033595231644538</v>
      </c>
      <c r="K17" s="10">
        <v>125500</v>
      </c>
      <c r="L17" s="11">
        <f t="shared" si="5"/>
        <v>0.36313657407407407</v>
      </c>
    </row>
    <row r="18" spans="1:12" ht="19.05" customHeight="1" x14ac:dyDescent="0.3">
      <c r="A18" s="18">
        <v>6</v>
      </c>
      <c r="B18" s="19" t="s">
        <v>8</v>
      </c>
      <c r="C18" s="20">
        <f>C16-C17</f>
        <v>82000</v>
      </c>
      <c r="D18" s="21">
        <f t="shared" si="0"/>
        <v>0.64313725490196083</v>
      </c>
      <c r="E18" s="20">
        <f>E16-E17</f>
        <v>77000</v>
      </c>
      <c r="F18" s="21">
        <f t="shared" si="1"/>
        <v>0.64273789649415691</v>
      </c>
      <c r="G18" s="20">
        <f t="shared" si="2"/>
        <v>5000</v>
      </c>
      <c r="H18" s="21">
        <f t="shared" si="3"/>
        <v>6.4935064935064929E-2</v>
      </c>
      <c r="I18" s="20">
        <f>I16-I17</f>
        <v>236100</v>
      </c>
      <c r="J18" s="21">
        <f t="shared" si="4"/>
        <v>0.63966404768355456</v>
      </c>
      <c r="K18" s="20">
        <f>K16-K17</f>
        <v>220100</v>
      </c>
      <c r="L18" s="21">
        <f t="shared" si="5"/>
        <v>0.63686342592592593</v>
      </c>
    </row>
    <row r="19" spans="1:12" ht="19.05" customHeight="1" x14ac:dyDescent="0.3">
      <c r="A19" s="13">
        <v>7</v>
      </c>
      <c r="B19" s="14" t="s">
        <v>38</v>
      </c>
      <c r="C19" s="15">
        <v>3200</v>
      </c>
      <c r="D19" s="16">
        <f t="shared" si="0"/>
        <v>2.5098039215686273E-2</v>
      </c>
      <c r="E19" s="15">
        <v>2900</v>
      </c>
      <c r="F19" s="16">
        <f t="shared" si="1"/>
        <v>2.4207011686143573E-2</v>
      </c>
      <c r="G19" s="17">
        <f t="shared" si="2"/>
        <v>300</v>
      </c>
      <c r="H19" s="16">
        <f t="shared" si="3"/>
        <v>0.10344827586206896</v>
      </c>
      <c r="I19" s="15">
        <v>8700</v>
      </c>
      <c r="J19" s="16">
        <f t="shared" si="4"/>
        <v>2.3570848008669737E-2</v>
      </c>
      <c r="K19" s="15">
        <v>7900</v>
      </c>
      <c r="L19" s="16">
        <f t="shared" si="5"/>
        <v>2.2858796296296297E-2</v>
      </c>
    </row>
    <row r="20" spans="1:12" ht="19.05" customHeight="1" x14ac:dyDescent="0.3">
      <c r="A20" s="18">
        <v>8</v>
      </c>
      <c r="B20" s="19" t="s">
        <v>39</v>
      </c>
      <c r="C20" s="20">
        <f>C18+C19</f>
        <v>85200</v>
      </c>
      <c r="D20" s="21">
        <f t="shared" si="0"/>
        <v>0.66823529411764704</v>
      </c>
      <c r="E20" s="20">
        <f>E18+E19</f>
        <v>79900</v>
      </c>
      <c r="F20" s="21">
        <f t="shared" si="1"/>
        <v>0.6669449081803005</v>
      </c>
      <c r="G20" s="20">
        <f t="shared" si="2"/>
        <v>5300</v>
      </c>
      <c r="H20" s="21">
        <f t="shared" si="3"/>
        <v>6.6332916145181484E-2</v>
      </c>
      <c r="I20" s="20">
        <f>I18+I19</f>
        <v>244800</v>
      </c>
      <c r="J20" s="21">
        <f t="shared" si="4"/>
        <v>0.66323489569222438</v>
      </c>
      <c r="K20" s="20">
        <f>K18+K19</f>
        <v>228000</v>
      </c>
      <c r="L20" s="21">
        <f t="shared" si="5"/>
        <v>0.65972222222222221</v>
      </c>
    </row>
    <row r="21" spans="1:12" ht="19.05" customHeight="1" x14ac:dyDescent="0.3">
      <c r="A21" s="8">
        <v>9</v>
      </c>
      <c r="B21" s="9" t="s">
        <v>40</v>
      </c>
      <c r="C21" s="10">
        <v>28500</v>
      </c>
      <c r="D21" s="11">
        <f t="shared" si="0"/>
        <v>0.22352941176470589</v>
      </c>
      <c r="E21" s="10">
        <v>27200</v>
      </c>
      <c r="F21" s="11">
        <f t="shared" si="1"/>
        <v>0.22704507512520869</v>
      </c>
      <c r="G21" s="12">
        <f t="shared" si="2"/>
        <v>1300</v>
      </c>
      <c r="H21" s="11">
        <f t="shared" si="3"/>
        <v>4.779411764705882E-2</v>
      </c>
      <c r="I21" s="10">
        <v>83500</v>
      </c>
      <c r="J21" s="11">
        <f t="shared" si="4"/>
        <v>0.22622595502573828</v>
      </c>
      <c r="K21" s="10">
        <v>80100</v>
      </c>
      <c r="L21" s="11">
        <f t="shared" si="5"/>
        <v>0.23177083333333334</v>
      </c>
    </row>
    <row r="22" spans="1:12" ht="19.05" customHeight="1" x14ac:dyDescent="0.3">
      <c r="A22" s="13">
        <v>10</v>
      </c>
      <c r="B22" s="14" t="s">
        <v>41</v>
      </c>
      <c r="C22" s="15">
        <v>6200</v>
      </c>
      <c r="D22" s="16">
        <f t="shared" si="0"/>
        <v>4.8627450980392159E-2</v>
      </c>
      <c r="E22" s="15">
        <v>6000</v>
      </c>
      <c r="F22" s="16">
        <f t="shared" si="1"/>
        <v>5.0083472454090151E-2</v>
      </c>
      <c r="G22" s="17">
        <f t="shared" si="2"/>
        <v>200</v>
      </c>
      <c r="H22" s="16">
        <f t="shared" si="3"/>
        <v>3.3333333333333333E-2</v>
      </c>
      <c r="I22" s="15">
        <v>18600</v>
      </c>
      <c r="J22" s="16">
        <f t="shared" si="4"/>
        <v>5.0392847466811164E-2</v>
      </c>
      <c r="K22" s="15">
        <v>18000</v>
      </c>
      <c r="L22" s="16">
        <f t="shared" si="5"/>
        <v>5.2083333333333336E-2</v>
      </c>
    </row>
    <row r="23" spans="1:12" ht="19.05" customHeight="1" x14ac:dyDescent="0.3">
      <c r="A23" s="13">
        <v>11</v>
      </c>
      <c r="B23" s="14" t="s">
        <v>42</v>
      </c>
      <c r="C23" s="15">
        <v>1200</v>
      </c>
      <c r="D23" s="16">
        <f t="shared" si="0"/>
        <v>9.4117647058823521E-3</v>
      </c>
      <c r="E23" s="15">
        <v>1180</v>
      </c>
      <c r="F23" s="16">
        <f t="shared" si="1"/>
        <v>9.8497495826377294E-3</v>
      </c>
      <c r="G23" s="17">
        <f t="shared" si="2"/>
        <v>20</v>
      </c>
      <c r="H23" s="16">
        <f t="shared" si="3"/>
        <v>1.6949152542372881E-2</v>
      </c>
      <c r="I23" s="15">
        <v>3600</v>
      </c>
      <c r="J23" s="16">
        <f t="shared" si="4"/>
        <v>9.7534543484150641E-3</v>
      </c>
      <c r="K23" s="15">
        <v>3520</v>
      </c>
      <c r="L23" s="16">
        <f t="shared" si="5"/>
        <v>1.0185185185185186E-2</v>
      </c>
    </row>
    <row r="24" spans="1:12" ht="19.05" customHeight="1" x14ac:dyDescent="0.3">
      <c r="A24" s="13">
        <v>12</v>
      </c>
      <c r="B24" s="14" t="s">
        <v>43</v>
      </c>
      <c r="C24" s="15">
        <v>1450</v>
      </c>
      <c r="D24" s="16">
        <f t="shared" si="0"/>
        <v>1.1372549019607842E-2</v>
      </c>
      <c r="E24" s="15">
        <v>1380</v>
      </c>
      <c r="F24" s="16">
        <f t="shared" si="1"/>
        <v>1.1519198664440735E-2</v>
      </c>
      <c r="G24" s="17">
        <f t="shared" si="2"/>
        <v>70</v>
      </c>
      <c r="H24" s="16">
        <f t="shared" si="3"/>
        <v>5.0724637681159424E-2</v>
      </c>
      <c r="I24" s="15">
        <v>4350</v>
      </c>
      <c r="J24" s="16">
        <f t="shared" si="4"/>
        <v>1.1785424004334868E-2</v>
      </c>
      <c r="K24" s="15">
        <v>4100</v>
      </c>
      <c r="L24" s="16">
        <f t="shared" si="5"/>
        <v>1.1863425925925927E-2</v>
      </c>
    </row>
    <row r="25" spans="1:12" ht="19.05" customHeight="1" x14ac:dyDescent="0.3">
      <c r="A25" s="13">
        <v>13</v>
      </c>
      <c r="B25" s="14" t="s">
        <v>44</v>
      </c>
      <c r="C25" s="15">
        <v>900</v>
      </c>
      <c r="D25" s="16">
        <f t="shared" si="0"/>
        <v>7.058823529411765E-3</v>
      </c>
      <c r="E25" s="15">
        <v>1100</v>
      </c>
      <c r="F25" s="16">
        <f t="shared" si="1"/>
        <v>9.1819699499165273E-3</v>
      </c>
      <c r="G25" s="17">
        <f t="shared" si="2"/>
        <v>-200</v>
      </c>
      <c r="H25" s="16">
        <f t="shared" si="3"/>
        <v>-0.18181818181818182</v>
      </c>
      <c r="I25" s="15">
        <v>2900</v>
      </c>
      <c r="J25" s="16">
        <f t="shared" si="4"/>
        <v>7.8569493362232457E-3</v>
      </c>
      <c r="K25" s="15">
        <v>3200</v>
      </c>
      <c r="L25" s="16">
        <f t="shared" si="5"/>
        <v>9.2592592592592587E-3</v>
      </c>
    </row>
    <row r="26" spans="1:12" ht="19.05" customHeight="1" x14ac:dyDescent="0.3">
      <c r="A26" s="13">
        <v>14</v>
      </c>
      <c r="B26" s="14" t="s">
        <v>45</v>
      </c>
      <c r="C26" s="15">
        <v>2200</v>
      </c>
      <c r="D26" s="16">
        <f t="shared" si="0"/>
        <v>1.7254901960784313E-2</v>
      </c>
      <c r="E26" s="15">
        <v>1800</v>
      </c>
      <c r="F26" s="16">
        <f t="shared" si="1"/>
        <v>1.5025041736227046E-2</v>
      </c>
      <c r="G26" s="17">
        <f t="shared" si="2"/>
        <v>400</v>
      </c>
      <c r="H26" s="16">
        <f t="shared" si="3"/>
        <v>0.22222222222222221</v>
      </c>
      <c r="I26" s="15">
        <v>6400</v>
      </c>
      <c r="J26" s="16">
        <f t="shared" si="4"/>
        <v>1.7339474397182336E-2</v>
      </c>
      <c r="K26" s="15">
        <v>5400</v>
      </c>
      <c r="L26" s="16">
        <f t="shared" si="5"/>
        <v>1.5625E-2</v>
      </c>
    </row>
    <row r="27" spans="1:12" ht="19.05" customHeight="1" x14ac:dyDescent="0.3">
      <c r="A27" s="13">
        <v>15</v>
      </c>
      <c r="B27" s="14" t="s">
        <v>46</v>
      </c>
      <c r="C27" s="15">
        <v>850</v>
      </c>
      <c r="D27" s="16">
        <f t="shared" si="0"/>
        <v>6.6666666666666671E-3</v>
      </c>
      <c r="E27" s="15">
        <v>700</v>
      </c>
      <c r="F27" s="16">
        <f t="shared" si="1"/>
        <v>5.8430717863105176E-3</v>
      </c>
      <c r="G27" s="17">
        <f t="shared" si="2"/>
        <v>150</v>
      </c>
      <c r="H27" s="16">
        <f t="shared" si="3"/>
        <v>0.21428571428571427</v>
      </c>
      <c r="I27" s="15">
        <v>2500</v>
      </c>
      <c r="J27" s="16">
        <f t="shared" si="4"/>
        <v>6.7732321863993496E-3</v>
      </c>
      <c r="K27" s="15">
        <v>2100</v>
      </c>
      <c r="L27" s="16">
        <f t="shared" si="5"/>
        <v>6.076388888888889E-3</v>
      </c>
    </row>
    <row r="28" spans="1:12" ht="19.05" customHeight="1" x14ac:dyDescent="0.3">
      <c r="A28" s="13">
        <v>16</v>
      </c>
      <c r="B28" s="14" t="s">
        <v>47</v>
      </c>
      <c r="C28" s="15">
        <v>3200</v>
      </c>
      <c r="D28" s="16">
        <f t="shared" si="0"/>
        <v>2.5098039215686273E-2</v>
      </c>
      <c r="E28" s="15">
        <v>3000</v>
      </c>
      <c r="F28" s="16">
        <f t="shared" si="1"/>
        <v>2.5041736227045076E-2</v>
      </c>
      <c r="G28" s="17">
        <f t="shared" si="2"/>
        <v>200</v>
      </c>
      <c r="H28" s="16">
        <f t="shared" si="3"/>
        <v>6.6666666666666666E-2</v>
      </c>
      <c r="I28" s="15">
        <v>9600</v>
      </c>
      <c r="J28" s="16">
        <f t="shared" si="4"/>
        <v>2.6009211595773504E-2</v>
      </c>
      <c r="K28" s="15">
        <v>9000</v>
      </c>
      <c r="L28" s="16">
        <f t="shared" si="5"/>
        <v>2.6041666666666668E-2</v>
      </c>
    </row>
    <row r="29" spans="1:12" ht="19.05" customHeight="1" x14ac:dyDescent="0.3">
      <c r="A29" s="13">
        <v>17</v>
      </c>
      <c r="B29" s="14" t="s">
        <v>48</v>
      </c>
      <c r="C29" s="15">
        <v>600</v>
      </c>
      <c r="D29" s="16">
        <f t="shared" si="0"/>
        <v>4.7058823529411761E-3</v>
      </c>
      <c r="E29" s="15">
        <v>0</v>
      </c>
      <c r="F29" s="16">
        <f t="shared" si="1"/>
        <v>0</v>
      </c>
      <c r="G29" s="17">
        <f t="shared" si="2"/>
        <v>600</v>
      </c>
      <c r="H29" s="16" t="str">
        <f t="shared" si="3"/>
        <v/>
      </c>
      <c r="I29" s="15">
        <v>1200</v>
      </c>
      <c r="J29" s="16">
        <f t="shared" si="4"/>
        <v>3.251151449471688E-3</v>
      </c>
      <c r="K29" s="15">
        <v>400</v>
      </c>
      <c r="L29" s="16">
        <f t="shared" si="5"/>
        <v>1.1574074074074073E-3</v>
      </c>
    </row>
    <row r="30" spans="1:12" ht="19.05" customHeight="1" x14ac:dyDescent="0.3">
      <c r="A30" s="13">
        <v>18</v>
      </c>
      <c r="B30" s="14" t="s">
        <v>49</v>
      </c>
      <c r="C30" s="15">
        <v>1750</v>
      </c>
      <c r="D30" s="16">
        <f t="shared" si="0"/>
        <v>1.3725490196078431E-2</v>
      </c>
      <c r="E30" s="15">
        <v>1680</v>
      </c>
      <c r="F30" s="16">
        <f t="shared" si="1"/>
        <v>1.4023372287145243E-2</v>
      </c>
      <c r="G30" s="17">
        <f t="shared" si="2"/>
        <v>70</v>
      </c>
      <c r="H30" s="16">
        <f t="shared" si="3"/>
        <v>4.1666666666666664E-2</v>
      </c>
      <c r="I30" s="15">
        <v>5100</v>
      </c>
      <c r="J30" s="16">
        <f t="shared" si="4"/>
        <v>1.3817393660254673E-2</v>
      </c>
      <c r="K30" s="15">
        <v>4920</v>
      </c>
      <c r="L30" s="16">
        <f t="shared" si="5"/>
        <v>1.4236111111111111E-2</v>
      </c>
    </row>
    <row r="31" spans="1:12" ht="19.05" customHeight="1" x14ac:dyDescent="0.3">
      <c r="A31" s="18">
        <v>19</v>
      </c>
      <c r="B31" s="19" t="s">
        <v>50</v>
      </c>
      <c r="C31" s="20">
        <f>SUM(C21:C30)</f>
        <v>46850</v>
      </c>
      <c r="D31" s="21">
        <f t="shared" si="0"/>
        <v>0.36745098039215685</v>
      </c>
      <c r="E31" s="20">
        <f>SUM(E21:E30)</f>
        <v>44040</v>
      </c>
      <c r="F31" s="21">
        <f t="shared" si="1"/>
        <v>0.3676126878130217</v>
      </c>
      <c r="G31" s="20">
        <f t="shared" si="2"/>
        <v>2810</v>
      </c>
      <c r="H31" s="21">
        <f t="shared" si="3"/>
        <v>6.3805631244323341E-2</v>
      </c>
      <c r="I31" s="20">
        <f>SUM(I21:I30)</f>
        <v>137750</v>
      </c>
      <c r="J31" s="21">
        <f t="shared" si="4"/>
        <v>0.37320509347060415</v>
      </c>
      <c r="K31" s="20">
        <f>SUM(K21:K30)</f>
        <v>130740</v>
      </c>
      <c r="L31" s="21">
        <f t="shared" si="5"/>
        <v>0.37829861111111113</v>
      </c>
    </row>
    <row r="32" spans="1:12" ht="19.05" customHeight="1" x14ac:dyDescent="0.3">
      <c r="A32" s="22">
        <v>20</v>
      </c>
      <c r="B32" s="23" t="s">
        <v>11</v>
      </c>
      <c r="C32" s="24">
        <f>C20-C31</f>
        <v>38350</v>
      </c>
      <c r="D32" s="25">
        <f t="shared" si="0"/>
        <v>0.30078431372549019</v>
      </c>
      <c r="E32" s="24">
        <f>E20-E31</f>
        <v>35860</v>
      </c>
      <c r="F32" s="25">
        <f t="shared" si="1"/>
        <v>0.2993322203672788</v>
      </c>
      <c r="G32" s="24">
        <f t="shared" si="2"/>
        <v>2490</v>
      </c>
      <c r="H32" s="25">
        <f t="shared" si="3"/>
        <v>6.9436698271054101E-2</v>
      </c>
      <c r="I32" s="24">
        <f>I20-I31</f>
        <v>107050</v>
      </c>
      <c r="J32" s="25">
        <f t="shared" si="4"/>
        <v>0.29002980222162017</v>
      </c>
      <c r="K32" s="24">
        <f>K20-K31</f>
        <v>97260</v>
      </c>
      <c r="L32" s="25">
        <f t="shared" si="5"/>
        <v>0.28142361111111114</v>
      </c>
    </row>
    <row r="33" spans="1:12" ht="19.05" customHeight="1" x14ac:dyDescent="0.3">
      <c r="A33" s="8">
        <v>21</v>
      </c>
      <c r="B33" s="9" t="s">
        <v>51</v>
      </c>
      <c r="C33" s="10">
        <v>300</v>
      </c>
      <c r="D33" s="11">
        <f t="shared" si="0"/>
        <v>2.352941176470588E-3</v>
      </c>
      <c r="E33" s="10">
        <v>250</v>
      </c>
      <c r="F33" s="11">
        <f t="shared" si="1"/>
        <v>2.0868113522537562E-3</v>
      </c>
      <c r="G33" s="12">
        <f t="shared" si="2"/>
        <v>50</v>
      </c>
      <c r="H33" s="11">
        <f t="shared" si="3"/>
        <v>0.2</v>
      </c>
      <c r="I33" s="10">
        <v>800</v>
      </c>
      <c r="J33" s="11">
        <f t="shared" si="4"/>
        <v>2.167434299647792E-3</v>
      </c>
      <c r="K33" s="10">
        <v>720</v>
      </c>
      <c r="L33" s="11">
        <f t="shared" si="5"/>
        <v>2.0833333333333333E-3</v>
      </c>
    </row>
    <row r="34" spans="1:12" ht="19.05" customHeight="1" x14ac:dyDescent="0.3">
      <c r="A34" s="13">
        <v>22</v>
      </c>
      <c r="B34" s="14" t="s">
        <v>52</v>
      </c>
      <c r="C34" s="15">
        <v>420</v>
      </c>
      <c r="D34" s="16">
        <f t="shared" si="0"/>
        <v>3.2941176470588237E-3</v>
      </c>
      <c r="E34" s="15">
        <v>470</v>
      </c>
      <c r="F34" s="16">
        <f t="shared" si="1"/>
        <v>3.9232053422370615E-3</v>
      </c>
      <c r="G34" s="17">
        <f t="shared" si="2"/>
        <v>-50</v>
      </c>
      <c r="H34" s="16">
        <f t="shared" si="3"/>
        <v>-0.10638297872340426</v>
      </c>
      <c r="I34" s="15">
        <v>1260</v>
      </c>
      <c r="J34" s="16">
        <f t="shared" si="4"/>
        <v>3.4137090219452724E-3</v>
      </c>
      <c r="K34" s="15">
        <v>1410</v>
      </c>
      <c r="L34" s="16">
        <f t="shared" si="5"/>
        <v>4.0798611111111114E-3</v>
      </c>
    </row>
    <row r="35" spans="1:12" ht="19.05" customHeight="1" x14ac:dyDescent="0.3">
      <c r="A35" s="18">
        <v>23</v>
      </c>
      <c r="B35" s="19" t="s">
        <v>53</v>
      </c>
      <c r="C35" s="20">
        <f>C32-C33-C34</f>
        <v>37630</v>
      </c>
      <c r="D35" s="21">
        <f t="shared" si="0"/>
        <v>0.2951372549019608</v>
      </c>
      <c r="E35" s="20">
        <f>E32-E33-E34</f>
        <v>35140</v>
      </c>
      <c r="F35" s="21">
        <f t="shared" si="1"/>
        <v>0.293322203672788</v>
      </c>
      <c r="G35" s="20">
        <f t="shared" si="2"/>
        <v>2490</v>
      </c>
      <c r="H35" s="21">
        <f t="shared" si="3"/>
        <v>7.0859419464997159E-2</v>
      </c>
      <c r="I35" s="20">
        <f>I32-I33-I34</f>
        <v>104990</v>
      </c>
      <c r="J35" s="21">
        <f t="shared" si="4"/>
        <v>0.28444865890002707</v>
      </c>
      <c r="K35" s="20">
        <f>K32-K33-K34</f>
        <v>95130</v>
      </c>
      <c r="L35" s="21">
        <f t="shared" si="5"/>
        <v>0.27526041666666667</v>
      </c>
    </row>
    <row r="36" spans="1:12" ht="19.05" customHeight="1" x14ac:dyDescent="0.3">
      <c r="A36" s="13">
        <v>24</v>
      </c>
      <c r="B36" s="14" t="s">
        <v>54</v>
      </c>
      <c r="C36" s="15">
        <v>50</v>
      </c>
      <c r="D36" s="16">
        <f t="shared" si="0"/>
        <v>3.9215686274509802E-4</v>
      </c>
      <c r="E36" s="15">
        <v>40</v>
      </c>
      <c r="F36" s="16">
        <f t="shared" si="1"/>
        <v>3.33889816360601E-4</v>
      </c>
      <c r="G36" s="17">
        <f t="shared" si="2"/>
        <v>10</v>
      </c>
      <c r="H36" s="16">
        <f t="shared" si="3"/>
        <v>0.25</v>
      </c>
      <c r="I36" s="15">
        <v>130</v>
      </c>
      <c r="J36" s="16">
        <f t="shared" si="4"/>
        <v>3.522080736927662E-4</v>
      </c>
      <c r="K36" s="15">
        <v>110</v>
      </c>
      <c r="L36" s="16">
        <f t="shared" si="5"/>
        <v>3.1828703703703706E-4</v>
      </c>
    </row>
    <row r="37" spans="1:12" ht="19.05" customHeight="1" x14ac:dyDescent="0.3">
      <c r="A37" s="13">
        <v>25</v>
      </c>
      <c r="B37" s="14" t="s">
        <v>55</v>
      </c>
      <c r="C37" s="15">
        <v>120</v>
      </c>
      <c r="D37" s="16">
        <f t="shared" si="0"/>
        <v>9.4117647058823532E-4</v>
      </c>
      <c r="E37" s="15">
        <v>0</v>
      </c>
      <c r="F37" s="16">
        <f t="shared" si="1"/>
        <v>0</v>
      </c>
      <c r="G37" s="17">
        <f t="shared" si="2"/>
        <v>120</v>
      </c>
      <c r="H37" s="16" t="str">
        <f t="shared" si="3"/>
        <v/>
      </c>
      <c r="I37" s="15">
        <v>350</v>
      </c>
      <c r="J37" s="16">
        <f t="shared" si="4"/>
        <v>9.4825250609590901E-4</v>
      </c>
      <c r="K37" s="15">
        <v>120</v>
      </c>
      <c r="L37" s="16">
        <f t="shared" si="5"/>
        <v>3.4722222222222224E-4</v>
      </c>
    </row>
    <row r="38" spans="1:12" ht="19.05" customHeight="1" x14ac:dyDescent="0.3">
      <c r="A38" s="22">
        <v>26</v>
      </c>
      <c r="B38" s="23" t="s">
        <v>14</v>
      </c>
      <c r="C38" s="24">
        <f>C35+C36+C37</f>
        <v>37800</v>
      </c>
      <c r="D38" s="25">
        <f t="shared" si="0"/>
        <v>0.2964705882352941</v>
      </c>
      <c r="E38" s="24">
        <f>E35+E36+E37</f>
        <v>35180</v>
      </c>
      <c r="F38" s="25">
        <f t="shared" si="1"/>
        <v>0.29365609348914856</v>
      </c>
      <c r="G38" s="24">
        <f t="shared" si="2"/>
        <v>2620</v>
      </c>
      <c r="H38" s="25">
        <f t="shared" si="3"/>
        <v>7.4474133030130757E-2</v>
      </c>
      <c r="I38" s="24">
        <f>I35+I36+I37</f>
        <v>105470</v>
      </c>
      <c r="J38" s="25">
        <f t="shared" si="4"/>
        <v>0.28574911947981579</v>
      </c>
      <c r="K38" s="24">
        <f>K35+K36+K37</f>
        <v>95360</v>
      </c>
      <c r="L38" s="25">
        <f t="shared" si="5"/>
        <v>0.27592592592592591</v>
      </c>
    </row>
    <row r="39" spans="1:12" ht="19.05" customHeight="1" x14ac:dyDescent="0.3">
      <c r="A39" s="13">
        <v>27</v>
      </c>
      <c r="B39" s="14" t="s">
        <v>56</v>
      </c>
      <c r="C39" s="15">
        <v>1800</v>
      </c>
      <c r="D39" s="16">
        <f t="shared" si="0"/>
        <v>1.411764705882353E-2</v>
      </c>
      <c r="E39" s="15">
        <v>1600</v>
      </c>
      <c r="F39" s="16">
        <f t="shared" si="1"/>
        <v>1.335559265442404E-2</v>
      </c>
      <c r="G39" s="17">
        <f t="shared" si="2"/>
        <v>200</v>
      </c>
      <c r="H39" s="16">
        <f t="shared" si="3"/>
        <v>0.125</v>
      </c>
      <c r="I39" s="15">
        <v>5200</v>
      </c>
      <c r="J39" s="16">
        <f t="shared" si="4"/>
        <v>1.4088322947710648E-2</v>
      </c>
      <c r="K39" s="15">
        <v>4700</v>
      </c>
      <c r="L39" s="16">
        <f t="shared" si="5"/>
        <v>1.3599537037037037E-2</v>
      </c>
    </row>
    <row r="40" spans="1:12" ht="19.05" customHeight="1" x14ac:dyDescent="0.3">
      <c r="A40" s="13">
        <v>28</v>
      </c>
      <c r="B40" s="14" t="s">
        <v>57</v>
      </c>
      <c r="C40" s="15">
        <v>250</v>
      </c>
      <c r="D40" s="16">
        <f t="shared" si="0"/>
        <v>1.9607843137254902E-3</v>
      </c>
      <c r="E40" s="15">
        <v>200</v>
      </c>
      <c r="F40" s="16">
        <f t="shared" si="1"/>
        <v>1.6694490818030051E-3</v>
      </c>
      <c r="G40" s="17">
        <f t="shared" si="2"/>
        <v>50</v>
      </c>
      <c r="H40" s="16">
        <f t="shared" si="3"/>
        <v>0.25</v>
      </c>
      <c r="I40" s="15">
        <v>700</v>
      </c>
      <c r="J40" s="16">
        <f t="shared" si="4"/>
        <v>1.896505012191818E-3</v>
      </c>
      <c r="K40" s="15">
        <v>600</v>
      </c>
      <c r="L40" s="16">
        <f t="shared" si="5"/>
        <v>1.736111111111111E-3</v>
      </c>
    </row>
    <row r="41" spans="1:12" ht="19.05" customHeight="1" x14ac:dyDescent="0.3">
      <c r="A41" s="18">
        <v>29</v>
      </c>
      <c r="B41" s="19" t="s">
        <v>58</v>
      </c>
      <c r="C41" s="20">
        <f>C39+C40</f>
        <v>2050</v>
      </c>
      <c r="D41" s="21">
        <f t="shared" si="0"/>
        <v>1.607843137254902E-2</v>
      </c>
      <c r="E41" s="20">
        <f>E39+E40</f>
        <v>1800</v>
      </c>
      <c r="F41" s="21">
        <f t="shared" si="1"/>
        <v>1.5025041736227046E-2</v>
      </c>
      <c r="G41" s="20">
        <f t="shared" si="2"/>
        <v>250</v>
      </c>
      <c r="H41" s="21">
        <f t="shared" si="3"/>
        <v>0.1388888888888889</v>
      </c>
      <c r="I41" s="20">
        <f>I39+I40</f>
        <v>5900</v>
      </c>
      <c r="J41" s="21">
        <f t="shared" si="4"/>
        <v>1.5984827959902467E-2</v>
      </c>
      <c r="K41" s="20">
        <f>K39+K40</f>
        <v>5300</v>
      </c>
      <c r="L41" s="21">
        <f t="shared" si="5"/>
        <v>1.5335648148148149E-2</v>
      </c>
    </row>
    <row r="42" spans="1:12" ht="19.05" customHeight="1" x14ac:dyDescent="0.3">
      <c r="A42" s="26">
        <v>30</v>
      </c>
      <c r="B42" s="27" t="s">
        <v>15</v>
      </c>
      <c r="C42" s="28">
        <f>C38-C41</f>
        <v>35750</v>
      </c>
      <c r="D42" s="29">
        <f t="shared" si="0"/>
        <v>0.2803921568627451</v>
      </c>
      <c r="E42" s="28">
        <f>E38-E41</f>
        <v>33380</v>
      </c>
      <c r="F42" s="29">
        <f t="shared" si="1"/>
        <v>0.27863105175292152</v>
      </c>
      <c r="G42" s="28">
        <f t="shared" si="2"/>
        <v>2370</v>
      </c>
      <c r="H42" s="29">
        <f t="shared" si="3"/>
        <v>7.1000599161174349E-2</v>
      </c>
      <c r="I42" s="28">
        <f>I38-I41</f>
        <v>99570</v>
      </c>
      <c r="J42" s="29">
        <f t="shared" si="4"/>
        <v>0.26976429151991332</v>
      </c>
      <c r="K42" s="28">
        <f>K38-K41</f>
        <v>90060</v>
      </c>
      <c r="L42" s="29">
        <f t="shared" si="5"/>
        <v>0.26059027777777777</v>
      </c>
    </row>
    <row r="46" spans="1:12" ht="19.95" customHeight="1" x14ac:dyDescent="0.3">
      <c r="A46" s="33" t="s">
        <v>59</v>
      </c>
      <c r="B46" s="34"/>
      <c r="C46" s="34"/>
      <c r="D46" s="34"/>
      <c r="E46" s="34"/>
      <c r="F46" s="34"/>
      <c r="G46" s="34"/>
      <c r="H46" s="34"/>
      <c r="I46" s="34"/>
      <c r="J46" s="34"/>
      <c r="K46" s="34"/>
      <c r="L46" s="34"/>
    </row>
    <row r="47" spans="1:12" ht="30" customHeight="1" x14ac:dyDescent="0.3">
      <c r="A47" s="38" t="s">
        <v>60</v>
      </c>
      <c r="B47" s="39"/>
      <c r="C47" s="39"/>
      <c r="D47" s="40"/>
      <c r="E47" s="38" t="s">
        <v>61</v>
      </c>
      <c r="F47" s="39"/>
      <c r="G47" s="39"/>
      <c r="H47" s="40"/>
      <c r="I47" s="38" t="s">
        <v>62</v>
      </c>
      <c r="J47" s="39"/>
      <c r="K47" s="39"/>
      <c r="L47" s="40"/>
    </row>
    <row r="48" spans="1:12" ht="30" customHeight="1" x14ac:dyDescent="0.3">
      <c r="A48" s="41"/>
      <c r="B48" s="42"/>
      <c r="C48" s="42"/>
      <c r="D48" s="43"/>
      <c r="E48" s="41"/>
      <c r="F48" s="42"/>
      <c r="G48" s="42"/>
      <c r="H48" s="43"/>
      <c r="I48" s="41"/>
      <c r="J48" s="42"/>
      <c r="K48" s="42"/>
      <c r="L48" s="43"/>
    </row>
    <row r="49" spans="1:12" ht="30" customHeight="1" x14ac:dyDescent="0.3">
      <c r="A49" s="38" t="s">
        <v>63</v>
      </c>
      <c r="B49" s="39"/>
      <c r="C49" s="39"/>
      <c r="D49" s="39"/>
      <c r="E49" s="39"/>
      <c r="F49" s="40"/>
      <c r="G49" s="38" t="s">
        <v>64</v>
      </c>
      <c r="H49" s="39"/>
      <c r="I49" s="39"/>
      <c r="J49" s="39"/>
      <c r="K49" s="39"/>
      <c r="L49" s="40"/>
    </row>
    <row r="50" spans="1:12" ht="30" customHeight="1" x14ac:dyDescent="0.3">
      <c r="A50" s="41"/>
      <c r="B50" s="42"/>
      <c r="C50" s="42"/>
      <c r="D50" s="42"/>
      <c r="E50" s="42"/>
      <c r="F50" s="43"/>
      <c r="G50" s="41"/>
      <c r="H50" s="42"/>
      <c r="I50" s="42"/>
      <c r="J50" s="42"/>
      <c r="K50" s="42"/>
      <c r="L50" s="43"/>
    </row>
  </sheetData>
  <mergeCells count="24">
    <mergeCell ref="A1:L1"/>
    <mergeCell ref="K10:L10"/>
    <mergeCell ref="H4:J4"/>
    <mergeCell ref="H9:J9"/>
    <mergeCell ref="K6:L6"/>
    <mergeCell ref="H6:J6"/>
    <mergeCell ref="H3:L3"/>
    <mergeCell ref="K7:L7"/>
    <mergeCell ref="A9:D10"/>
    <mergeCell ref="G49:L50"/>
    <mergeCell ref="E47:H48"/>
    <mergeCell ref="A49:F50"/>
    <mergeCell ref="I47:L48"/>
    <mergeCell ref="F10"/>
    <mergeCell ref="K8:L8"/>
    <mergeCell ref="H5:J5"/>
    <mergeCell ref="A47:D48"/>
    <mergeCell ref="H8:J8"/>
    <mergeCell ref="H10:I10"/>
    <mergeCell ref="A46:L46"/>
    <mergeCell ref="K9:L9"/>
    <mergeCell ref="K5:L5"/>
    <mergeCell ref="K4:L4"/>
    <mergeCell ref="H7:J7"/>
  </mergeCells>
  <conditionalFormatting sqref="H13:H42">
    <cfRule type="cellIs" dxfId="3" priority="5" operator="greaterThanOrEqual">
      <formula>0</formula>
    </cfRule>
    <cfRule type="cellIs" dxfId="2" priority="6" operator="lessThan">
      <formula>0</formula>
    </cfRule>
  </conditionalFormatting>
  <conditionalFormatting sqref="K4:K10">
    <cfRule type="cellIs" dxfId="1" priority="1" operator="greaterThanOrEqual">
      <formula>0</formula>
    </cfRule>
    <cfRule type="cellIs" dxfId="0" priority="2" operator="lessThan">
      <formula>0</formula>
    </cfRule>
  </conditionalFormatting>
  <dataValidations count="1">
    <dataValidation type="decimal" allowBlank="1" showInputMessage="1" showErrorMessage="1" errorTitle="Ungültige Eingabe" error="Bitte einen numerischen Betrag eingeben." promptTitle="Numerischer Wert" prompt="Bitte nur numerische Beträge eingeben." sqref="C13 C14 C15 C17 C19 C21 C22 C23 C24 C25 C26 C27 C28 C29 C30 C33 C34 C36 C37 C39 C40 E13 E14 E15 E17 E19 E21 E22 E23 E24 E25 E26 E27 E28 E29 E30 E33 E34 E36 E37 E39 E40 I13 I14 I15 I17 I19 I21 I22 I23 I24 I25 I26 I27 I28 I29 I30 I33 I34 I36 I37 I39 I40 K13 K14 K15 K17 K19 K21 K22 K23 K24 K25 K26 K27 K28 K29 K30 K33 K34 K36 K37 K39 K40" xr:uid="{00000000-0002-0000-0000-000000000000}">
      <formula1>-100000000</formula1>
      <formula2>100000000</formula2>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BWA</vt:lpstr>
      <vt:lpstr>BWA!Drucktitel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Jiménez Canales</dc:creator>
  <cp:lastModifiedBy>Sergio Jiménez Canales</cp:lastModifiedBy>
  <dcterms:modified xsi:type="dcterms:W3CDTF">2026-04-13T06:33:22Z</dcterms:modified>
</cp:coreProperties>
</file>