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chhaltung\"/>
    </mc:Choice>
  </mc:AlternateContent>
  <xr:revisionPtr revIDLastSave="0" documentId="13_ncr:1_{BB92B2D0-5295-4B30-9FC1-CDD557001B0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Bewegungen" sheetId="1" r:id="rId1"/>
    <sheet name="Buchhaltung" sheetId="2" r:id="rId2"/>
    <sheet name="Listas" sheetId="3" r:id="rId3"/>
  </sheets>
  <definedNames>
    <definedName name="_xlnm._FilterDatabase" localSheetId="0" hidden="1">Bewegungen!$A$9:$K$309</definedName>
    <definedName name="KontenListe">Listas!$A$2:$A$10</definedName>
    <definedName name="TypListe">Listas!$B$2:$B$3</definedName>
    <definedName name="ZahlungsartenListe">Listas!$C$2:$C$5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41" i="2" l="1"/>
  <c r="C41" i="2" s="1"/>
  <c r="A40" i="2"/>
  <c r="C40" i="2" s="1"/>
  <c r="A39" i="2"/>
  <c r="B39" i="2" s="1"/>
  <c r="A38" i="2"/>
  <c r="B38" i="2" s="1"/>
  <c r="A37" i="2"/>
  <c r="C37" i="2" s="1"/>
  <c r="A36" i="2"/>
  <c r="C36" i="2" s="1"/>
  <c r="A35" i="2"/>
  <c r="C35" i="2" s="1"/>
  <c r="A34" i="2"/>
  <c r="B34" i="2" s="1"/>
  <c r="A33" i="2"/>
  <c r="C33" i="2" s="1"/>
  <c r="A32" i="2"/>
  <c r="C32" i="2" s="1"/>
  <c r="A31" i="2"/>
  <c r="C31" i="2" s="1"/>
  <c r="A30" i="2"/>
  <c r="C30" i="2" s="1"/>
  <c r="C22" i="2"/>
  <c r="B22" i="2"/>
  <c r="D22" i="2" s="1"/>
  <c r="C21" i="2"/>
  <c r="B21" i="2"/>
  <c r="D21" i="2" s="1"/>
  <c r="C20" i="2"/>
  <c r="B20" i="2"/>
  <c r="D20" i="2" s="1"/>
  <c r="C19" i="2"/>
  <c r="C23" i="2" s="1"/>
  <c r="C25" i="2" s="1"/>
  <c r="B19" i="2"/>
  <c r="D19" i="2" s="1"/>
  <c r="C16" i="2"/>
  <c r="D16" i="2" s="1"/>
  <c r="B16" i="2"/>
  <c r="C15" i="2"/>
  <c r="B15" i="2"/>
  <c r="D15" i="2" s="1"/>
  <c r="C14" i="2"/>
  <c r="B14" i="2"/>
  <c r="D14" i="2" s="1"/>
  <c r="C13" i="2"/>
  <c r="B13" i="2"/>
  <c r="D13" i="2" s="1"/>
  <c r="C12" i="2"/>
  <c r="C17" i="2" s="1"/>
  <c r="B12" i="2"/>
  <c r="D12" i="2" s="1"/>
  <c r="D17" i="2" s="1"/>
  <c r="B7" i="2"/>
  <c r="B6" i="2"/>
  <c r="I5" i="2"/>
  <c r="B5" i="2"/>
  <c r="B4" i="2"/>
  <c r="I3" i="2"/>
  <c r="I7" i="2" s="1"/>
  <c r="B3" i="2"/>
  <c r="K309" i="1"/>
  <c r="C309" i="1"/>
  <c r="A309" i="1"/>
  <c r="K308" i="1"/>
  <c r="C308" i="1"/>
  <c r="A308" i="1"/>
  <c r="K307" i="1"/>
  <c r="C307" i="1"/>
  <c r="A307" i="1"/>
  <c r="K306" i="1"/>
  <c r="C306" i="1"/>
  <c r="A306" i="1"/>
  <c r="K305" i="1"/>
  <c r="C305" i="1"/>
  <c r="A305" i="1"/>
  <c r="K304" i="1"/>
  <c r="C304" i="1"/>
  <c r="A304" i="1"/>
  <c r="K303" i="1"/>
  <c r="C303" i="1"/>
  <c r="A303" i="1"/>
  <c r="K302" i="1"/>
  <c r="C302" i="1"/>
  <c r="A302" i="1"/>
  <c r="K301" i="1"/>
  <c r="C301" i="1"/>
  <c r="A301" i="1"/>
  <c r="K300" i="1"/>
  <c r="C300" i="1"/>
  <c r="A300" i="1"/>
  <c r="K299" i="1"/>
  <c r="C299" i="1"/>
  <c r="A299" i="1"/>
  <c r="K298" i="1"/>
  <c r="C298" i="1"/>
  <c r="A298" i="1"/>
  <c r="K297" i="1"/>
  <c r="C297" i="1"/>
  <c r="A297" i="1"/>
  <c r="K296" i="1"/>
  <c r="C296" i="1"/>
  <c r="A296" i="1"/>
  <c r="K295" i="1"/>
  <c r="C295" i="1"/>
  <c r="A295" i="1"/>
  <c r="K294" i="1"/>
  <c r="C294" i="1"/>
  <c r="A294" i="1"/>
  <c r="K293" i="1"/>
  <c r="C293" i="1"/>
  <c r="A293" i="1"/>
  <c r="K292" i="1"/>
  <c r="C292" i="1"/>
  <c r="A292" i="1"/>
  <c r="K291" i="1"/>
  <c r="C291" i="1"/>
  <c r="A291" i="1"/>
  <c r="K290" i="1"/>
  <c r="C290" i="1"/>
  <c r="A290" i="1"/>
  <c r="K289" i="1"/>
  <c r="C289" i="1"/>
  <c r="A289" i="1"/>
  <c r="K288" i="1"/>
  <c r="C288" i="1"/>
  <c r="A288" i="1"/>
  <c r="K287" i="1"/>
  <c r="C287" i="1"/>
  <c r="A287" i="1"/>
  <c r="K286" i="1"/>
  <c r="C286" i="1"/>
  <c r="A286" i="1"/>
  <c r="K285" i="1"/>
  <c r="C285" i="1"/>
  <c r="A285" i="1"/>
  <c r="K284" i="1"/>
  <c r="C284" i="1"/>
  <c r="A284" i="1"/>
  <c r="K283" i="1"/>
  <c r="C283" i="1"/>
  <c r="A283" i="1"/>
  <c r="K282" i="1"/>
  <c r="C282" i="1"/>
  <c r="A282" i="1"/>
  <c r="K281" i="1"/>
  <c r="C281" i="1"/>
  <c r="A281" i="1"/>
  <c r="K280" i="1"/>
  <c r="C280" i="1"/>
  <c r="A280" i="1"/>
  <c r="K279" i="1"/>
  <c r="C279" i="1"/>
  <c r="A279" i="1"/>
  <c r="K278" i="1"/>
  <c r="C278" i="1"/>
  <c r="A278" i="1"/>
  <c r="K277" i="1"/>
  <c r="C277" i="1"/>
  <c r="A277" i="1"/>
  <c r="K276" i="1"/>
  <c r="C276" i="1"/>
  <c r="A276" i="1"/>
  <c r="K275" i="1"/>
  <c r="C275" i="1"/>
  <c r="A275" i="1"/>
  <c r="K274" i="1"/>
  <c r="C274" i="1"/>
  <c r="A274" i="1"/>
  <c r="K273" i="1"/>
  <c r="C273" i="1"/>
  <c r="A273" i="1"/>
  <c r="K272" i="1"/>
  <c r="C272" i="1"/>
  <c r="A272" i="1"/>
  <c r="K271" i="1"/>
  <c r="C271" i="1"/>
  <c r="A271" i="1"/>
  <c r="K270" i="1"/>
  <c r="C270" i="1"/>
  <c r="A270" i="1"/>
  <c r="K269" i="1"/>
  <c r="C269" i="1"/>
  <c r="A269" i="1"/>
  <c r="K268" i="1"/>
  <c r="C268" i="1"/>
  <c r="A268" i="1"/>
  <c r="K267" i="1"/>
  <c r="C267" i="1"/>
  <c r="A267" i="1"/>
  <c r="K266" i="1"/>
  <c r="C266" i="1"/>
  <c r="A266" i="1"/>
  <c r="K265" i="1"/>
  <c r="C265" i="1"/>
  <c r="A265" i="1"/>
  <c r="K264" i="1"/>
  <c r="C264" i="1"/>
  <c r="A264" i="1"/>
  <c r="K263" i="1"/>
  <c r="C263" i="1"/>
  <c r="A263" i="1"/>
  <c r="K262" i="1"/>
  <c r="C262" i="1"/>
  <c r="A262" i="1"/>
  <c r="K261" i="1"/>
  <c r="C261" i="1"/>
  <c r="A261" i="1"/>
  <c r="K260" i="1"/>
  <c r="C260" i="1"/>
  <c r="A260" i="1"/>
  <c r="K259" i="1"/>
  <c r="C259" i="1"/>
  <c r="A259" i="1"/>
  <c r="K258" i="1"/>
  <c r="C258" i="1"/>
  <c r="A258" i="1"/>
  <c r="K257" i="1"/>
  <c r="C257" i="1"/>
  <c r="A257" i="1"/>
  <c r="K256" i="1"/>
  <c r="C256" i="1"/>
  <c r="A256" i="1"/>
  <c r="K255" i="1"/>
  <c r="C255" i="1"/>
  <c r="A255" i="1"/>
  <c r="K254" i="1"/>
  <c r="C254" i="1"/>
  <c r="A254" i="1"/>
  <c r="K253" i="1"/>
  <c r="C253" i="1"/>
  <c r="A253" i="1"/>
  <c r="K252" i="1"/>
  <c r="C252" i="1"/>
  <c r="A252" i="1"/>
  <c r="K251" i="1"/>
  <c r="C251" i="1"/>
  <c r="A251" i="1"/>
  <c r="K250" i="1"/>
  <c r="C250" i="1"/>
  <c r="A250" i="1"/>
  <c r="K249" i="1"/>
  <c r="C249" i="1"/>
  <c r="A249" i="1"/>
  <c r="K248" i="1"/>
  <c r="C248" i="1"/>
  <c r="A248" i="1"/>
  <c r="K247" i="1"/>
  <c r="C247" i="1"/>
  <c r="A247" i="1"/>
  <c r="K246" i="1"/>
  <c r="C246" i="1"/>
  <c r="A246" i="1"/>
  <c r="K245" i="1"/>
  <c r="C245" i="1"/>
  <c r="A245" i="1"/>
  <c r="K244" i="1"/>
  <c r="C244" i="1"/>
  <c r="A244" i="1"/>
  <c r="K243" i="1"/>
  <c r="C243" i="1"/>
  <c r="A243" i="1"/>
  <c r="K242" i="1"/>
  <c r="C242" i="1"/>
  <c r="A242" i="1"/>
  <c r="K241" i="1"/>
  <c r="C241" i="1"/>
  <c r="A241" i="1"/>
  <c r="K240" i="1"/>
  <c r="C240" i="1"/>
  <c r="A240" i="1"/>
  <c r="K239" i="1"/>
  <c r="C239" i="1"/>
  <c r="A239" i="1"/>
  <c r="K238" i="1"/>
  <c r="C238" i="1"/>
  <c r="A238" i="1"/>
  <c r="K237" i="1"/>
  <c r="C237" i="1"/>
  <c r="A237" i="1"/>
  <c r="K236" i="1"/>
  <c r="C236" i="1"/>
  <c r="A236" i="1"/>
  <c r="K235" i="1"/>
  <c r="C235" i="1"/>
  <c r="A235" i="1"/>
  <c r="K234" i="1"/>
  <c r="C234" i="1"/>
  <c r="A234" i="1"/>
  <c r="K233" i="1"/>
  <c r="C233" i="1"/>
  <c r="A233" i="1"/>
  <c r="K232" i="1"/>
  <c r="C232" i="1"/>
  <c r="A232" i="1"/>
  <c r="K231" i="1"/>
  <c r="C231" i="1"/>
  <c r="A231" i="1"/>
  <c r="K230" i="1"/>
  <c r="C230" i="1"/>
  <c r="A230" i="1"/>
  <c r="K229" i="1"/>
  <c r="C229" i="1"/>
  <c r="A229" i="1"/>
  <c r="K228" i="1"/>
  <c r="C228" i="1"/>
  <c r="A228" i="1"/>
  <c r="K227" i="1"/>
  <c r="C227" i="1"/>
  <c r="A227" i="1"/>
  <c r="K226" i="1"/>
  <c r="C226" i="1"/>
  <c r="A226" i="1"/>
  <c r="K225" i="1"/>
  <c r="C225" i="1"/>
  <c r="A225" i="1"/>
  <c r="K224" i="1"/>
  <c r="C224" i="1"/>
  <c r="A224" i="1"/>
  <c r="K223" i="1"/>
  <c r="C223" i="1"/>
  <c r="A223" i="1"/>
  <c r="K222" i="1"/>
  <c r="C222" i="1"/>
  <c r="A222" i="1"/>
  <c r="K221" i="1"/>
  <c r="C221" i="1"/>
  <c r="A221" i="1"/>
  <c r="K220" i="1"/>
  <c r="C220" i="1"/>
  <c r="A220" i="1"/>
  <c r="K219" i="1"/>
  <c r="C219" i="1"/>
  <c r="A219" i="1"/>
  <c r="K218" i="1"/>
  <c r="C218" i="1"/>
  <c r="A218" i="1"/>
  <c r="K217" i="1"/>
  <c r="C217" i="1"/>
  <c r="A217" i="1"/>
  <c r="K216" i="1"/>
  <c r="C216" i="1"/>
  <c r="A216" i="1"/>
  <c r="K215" i="1"/>
  <c r="C215" i="1"/>
  <c r="A215" i="1"/>
  <c r="K214" i="1"/>
  <c r="C214" i="1"/>
  <c r="A214" i="1"/>
  <c r="K213" i="1"/>
  <c r="C213" i="1"/>
  <c r="A213" i="1"/>
  <c r="K212" i="1"/>
  <c r="C212" i="1"/>
  <c r="A212" i="1"/>
  <c r="K211" i="1"/>
  <c r="C211" i="1"/>
  <c r="A211" i="1"/>
  <c r="K210" i="1"/>
  <c r="C210" i="1"/>
  <c r="A210" i="1"/>
  <c r="K209" i="1"/>
  <c r="C209" i="1"/>
  <c r="A209" i="1"/>
  <c r="K208" i="1"/>
  <c r="C208" i="1"/>
  <c r="A208" i="1"/>
  <c r="K207" i="1"/>
  <c r="C207" i="1"/>
  <c r="A207" i="1"/>
  <c r="K206" i="1"/>
  <c r="C206" i="1"/>
  <c r="A206" i="1"/>
  <c r="K205" i="1"/>
  <c r="C205" i="1"/>
  <c r="A205" i="1"/>
  <c r="K204" i="1"/>
  <c r="C204" i="1"/>
  <c r="A204" i="1"/>
  <c r="K203" i="1"/>
  <c r="C203" i="1"/>
  <c r="A203" i="1"/>
  <c r="K202" i="1"/>
  <c r="C202" i="1"/>
  <c r="A202" i="1"/>
  <c r="K201" i="1"/>
  <c r="C201" i="1"/>
  <c r="A201" i="1"/>
  <c r="K200" i="1"/>
  <c r="C200" i="1"/>
  <c r="A200" i="1"/>
  <c r="K199" i="1"/>
  <c r="C199" i="1"/>
  <c r="A199" i="1"/>
  <c r="K198" i="1"/>
  <c r="C198" i="1"/>
  <c r="A198" i="1"/>
  <c r="K197" i="1"/>
  <c r="C197" i="1"/>
  <c r="A197" i="1"/>
  <c r="K196" i="1"/>
  <c r="C196" i="1"/>
  <c r="A196" i="1"/>
  <c r="K195" i="1"/>
  <c r="C195" i="1"/>
  <c r="A195" i="1"/>
  <c r="K194" i="1"/>
  <c r="C194" i="1"/>
  <c r="A194" i="1"/>
  <c r="K193" i="1"/>
  <c r="C193" i="1"/>
  <c r="A193" i="1"/>
  <c r="K192" i="1"/>
  <c r="C192" i="1"/>
  <c r="A192" i="1"/>
  <c r="K191" i="1"/>
  <c r="C191" i="1"/>
  <c r="A191" i="1"/>
  <c r="K190" i="1"/>
  <c r="C190" i="1"/>
  <c r="A190" i="1"/>
  <c r="K189" i="1"/>
  <c r="C189" i="1"/>
  <c r="A189" i="1"/>
  <c r="K188" i="1"/>
  <c r="C188" i="1"/>
  <c r="A188" i="1"/>
  <c r="K187" i="1"/>
  <c r="C187" i="1"/>
  <c r="A187" i="1"/>
  <c r="K186" i="1"/>
  <c r="C186" i="1"/>
  <c r="A186" i="1"/>
  <c r="K185" i="1"/>
  <c r="C185" i="1"/>
  <c r="A185" i="1"/>
  <c r="K184" i="1"/>
  <c r="C184" i="1"/>
  <c r="A184" i="1"/>
  <c r="K183" i="1"/>
  <c r="C183" i="1"/>
  <c r="A183" i="1"/>
  <c r="K182" i="1"/>
  <c r="C182" i="1"/>
  <c r="A182" i="1"/>
  <c r="K181" i="1"/>
  <c r="C181" i="1"/>
  <c r="A181" i="1"/>
  <c r="K180" i="1"/>
  <c r="C180" i="1"/>
  <c r="A180" i="1"/>
  <c r="K179" i="1"/>
  <c r="C179" i="1"/>
  <c r="A179" i="1"/>
  <c r="K178" i="1"/>
  <c r="C178" i="1"/>
  <c r="A178" i="1"/>
  <c r="K177" i="1"/>
  <c r="C177" i="1"/>
  <c r="A177" i="1"/>
  <c r="K176" i="1"/>
  <c r="C176" i="1"/>
  <c r="A176" i="1"/>
  <c r="K175" i="1"/>
  <c r="C175" i="1"/>
  <c r="A175" i="1"/>
  <c r="K174" i="1"/>
  <c r="C174" i="1"/>
  <c r="A174" i="1"/>
  <c r="K173" i="1"/>
  <c r="C173" i="1"/>
  <c r="A173" i="1"/>
  <c r="K172" i="1"/>
  <c r="C172" i="1"/>
  <c r="A172" i="1"/>
  <c r="K171" i="1"/>
  <c r="C171" i="1"/>
  <c r="A171" i="1"/>
  <c r="K170" i="1"/>
  <c r="C170" i="1"/>
  <c r="A170" i="1"/>
  <c r="K169" i="1"/>
  <c r="C169" i="1"/>
  <c r="A169" i="1"/>
  <c r="K168" i="1"/>
  <c r="C168" i="1"/>
  <c r="A168" i="1"/>
  <c r="K167" i="1"/>
  <c r="C167" i="1"/>
  <c r="A167" i="1"/>
  <c r="K166" i="1"/>
  <c r="C166" i="1"/>
  <c r="A166" i="1"/>
  <c r="K165" i="1"/>
  <c r="C165" i="1"/>
  <c r="A165" i="1"/>
  <c r="K164" i="1"/>
  <c r="C164" i="1"/>
  <c r="A164" i="1"/>
  <c r="K163" i="1"/>
  <c r="C163" i="1"/>
  <c r="A163" i="1"/>
  <c r="K162" i="1"/>
  <c r="C162" i="1"/>
  <c r="A162" i="1"/>
  <c r="K161" i="1"/>
  <c r="C161" i="1"/>
  <c r="A161" i="1"/>
  <c r="K160" i="1"/>
  <c r="C160" i="1"/>
  <c r="A160" i="1"/>
  <c r="K159" i="1"/>
  <c r="C159" i="1"/>
  <c r="A159" i="1"/>
  <c r="K158" i="1"/>
  <c r="C158" i="1"/>
  <c r="A158" i="1"/>
  <c r="K157" i="1"/>
  <c r="C157" i="1"/>
  <c r="A157" i="1"/>
  <c r="K156" i="1"/>
  <c r="C156" i="1"/>
  <c r="A156" i="1"/>
  <c r="K155" i="1"/>
  <c r="C155" i="1"/>
  <c r="A155" i="1"/>
  <c r="K154" i="1"/>
  <c r="C154" i="1"/>
  <c r="A154" i="1"/>
  <c r="K153" i="1"/>
  <c r="C153" i="1"/>
  <c r="A153" i="1"/>
  <c r="K152" i="1"/>
  <c r="C152" i="1"/>
  <c r="A152" i="1"/>
  <c r="K151" i="1"/>
  <c r="C151" i="1"/>
  <c r="A151" i="1"/>
  <c r="K150" i="1"/>
  <c r="C150" i="1"/>
  <c r="A150" i="1"/>
  <c r="K149" i="1"/>
  <c r="C149" i="1"/>
  <c r="A149" i="1"/>
  <c r="K148" i="1"/>
  <c r="C148" i="1"/>
  <c r="A148" i="1"/>
  <c r="K147" i="1"/>
  <c r="C147" i="1"/>
  <c r="A147" i="1"/>
  <c r="K146" i="1"/>
  <c r="C146" i="1"/>
  <c r="A146" i="1"/>
  <c r="K145" i="1"/>
  <c r="C145" i="1"/>
  <c r="A145" i="1"/>
  <c r="K144" i="1"/>
  <c r="C144" i="1"/>
  <c r="A144" i="1"/>
  <c r="K143" i="1"/>
  <c r="C143" i="1"/>
  <c r="A143" i="1"/>
  <c r="K142" i="1"/>
  <c r="C142" i="1"/>
  <c r="A142" i="1"/>
  <c r="K141" i="1"/>
  <c r="C141" i="1"/>
  <c r="A141" i="1"/>
  <c r="K140" i="1"/>
  <c r="C140" i="1"/>
  <c r="A140" i="1"/>
  <c r="K139" i="1"/>
  <c r="C139" i="1"/>
  <c r="A139" i="1"/>
  <c r="K138" i="1"/>
  <c r="C138" i="1"/>
  <c r="A138" i="1"/>
  <c r="K137" i="1"/>
  <c r="C137" i="1"/>
  <c r="A137" i="1"/>
  <c r="K136" i="1"/>
  <c r="C136" i="1"/>
  <c r="A136" i="1"/>
  <c r="K135" i="1"/>
  <c r="C135" i="1"/>
  <c r="A135" i="1"/>
  <c r="K134" i="1"/>
  <c r="C134" i="1"/>
  <c r="A134" i="1"/>
  <c r="K133" i="1"/>
  <c r="C133" i="1"/>
  <c r="A133" i="1"/>
  <c r="K132" i="1"/>
  <c r="C132" i="1"/>
  <c r="A132" i="1"/>
  <c r="K131" i="1"/>
  <c r="C131" i="1"/>
  <c r="A131" i="1"/>
  <c r="K130" i="1"/>
  <c r="C130" i="1"/>
  <c r="A130" i="1"/>
  <c r="K129" i="1"/>
  <c r="C129" i="1"/>
  <c r="A129" i="1"/>
  <c r="K128" i="1"/>
  <c r="C128" i="1"/>
  <c r="A128" i="1"/>
  <c r="K127" i="1"/>
  <c r="C127" i="1"/>
  <c r="A127" i="1"/>
  <c r="K126" i="1"/>
  <c r="C126" i="1"/>
  <c r="A126" i="1"/>
  <c r="K125" i="1"/>
  <c r="C125" i="1"/>
  <c r="A125" i="1"/>
  <c r="K124" i="1"/>
  <c r="C124" i="1"/>
  <c r="A124" i="1"/>
  <c r="K123" i="1"/>
  <c r="C123" i="1"/>
  <c r="A123" i="1"/>
  <c r="K122" i="1"/>
  <c r="C122" i="1"/>
  <c r="A122" i="1"/>
  <c r="K121" i="1"/>
  <c r="C121" i="1"/>
  <c r="A121" i="1"/>
  <c r="K120" i="1"/>
  <c r="C120" i="1"/>
  <c r="A120" i="1"/>
  <c r="K119" i="1"/>
  <c r="C119" i="1"/>
  <c r="A119" i="1"/>
  <c r="K118" i="1"/>
  <c r="C118" i="1"/>
  <c r="A118" i="1"/>
  <c r="K117" i="1"/>
  <c r="C117" i="1"/>
  <c r="A117" i="1"/>
  <c r="K116" i="1"/>
  <c r="C116" i="1"/>
  <c r="A116" i="1"/>
  <c r="K115" i="1"/>
  <c r="C115" i="1"/>
  <c r="A115" i="1"/>
  <c r="K114" i="1"/>
  <c r="C114" i="1"/>
  <c r="A114" i="1"/>
  <c r="K113" i="1"/>
  <c r="C113" i="1"/>
  <c r="A113" i="1"/>
  <c r="K112" i="1"/>
  <c r="C112" i="1"/>
  <c r="A112" i="1"/>
  <c r="K111" i="1"/>
  <c r="C111" i="1"/>
  <c r="A111" i="1"/>
  <c r="K110" i="1"/>
  <c r="C110" i="1"/>
  <c r="A110" i="1"/>
  <c r="K109" i="1"/>
  <c r="C109" i="1"/>
  <c r="A109" i="1"/>
  <c r="K108" i="1"/>
  <c r="C108" i="1"/>
  <c r="A108" i="1"/>
  <c r="K107" i="1"/>
  <c r="C107" i="1"/>
  <c r="A107" i="1"/>
  <c r="K106" i="1"/>
  <c r="C106" i="1"/>
  <c r="A106" i="1"/>
  <c r="K105" i="1"/>
  <c r="C105" i="1"/>
  <c r="A105" i="1"/>
  <c r="K104" i="1"/>
  <c r="C104" i="1"/>
  <c r="A104" i="1"/>
  <c r="K103" i="1"/>
  <c r="C103" i="1"/>
  <c r="A103" i="1"/>
  <c r="K102" i="1"/>
  <c r="C102" i="1"/>
  <c r="A102" i="1"/>
  <c r="K101" i="1"/>
  <c r="C101" i="1"/>
  <c r="A101" i="1"/>
  <c r="K100" i="1"/>
  <c r="C100" i="1"/>
  <c r="A100" i="1"/>
  <c r="K99" i="1"/>
  <c r="C99" i="1"/>
  <c r="A99" i="1"/>
  <c r="K98" i="1"/>
  <c r="C98" i="1"/>
  <c r="A98" i="1"/>
  <c r="K97" i="1"/>
  <c r="C97" i="1"/>
  <c r="A97" i="1"/>
  <c r="K96" i="1"/>
  <c r="C96" i="1"/>
  <c r="A96" i="1"/>
  <c r="K95" i="1"/>
  <c r="C95" i="1"/>
  <c r="A95" i="1"/>
  <c r="K94" i="1"/>
  <c r="C94" i="1"/>
  <c r="A94" i="1"/>
  <c r="K93" i="1"/>
  <c r="C93" i="1"/>
  <c r="A93" i="1"/>
  <c r="K92" i="1"/>
  <c r="C92" i="1"/>
  <c r="A92" i="1"/>
  <c r="K91" i="1"/>
  <c r="C91" i="1"/>
  <c r="A91" i="1"/>
  <c r="K90" i="1"/>
  <c r="C90" i="1"/>
  <c r="A90" i="1"/>
  <c r="K89" i="1"/>
  <c r="C89" i="1"/>
  <c r="A89" i="1"/>
  <c r="K88" i="1"/>
  <c r="C88" i="1"/>
  <c r="A88" i="1"/>
  <c r="K87" i="1"/>
  <c r="C87" i="1"/>
  <c r="A87" i="1"/>
  <c r="K86" i="1"/>
  <c r="C86" i="1"/>
  <c r="A86" i="1"/>
  <c r="K85" i="1"/>
  <c r="C85" i="1"/>
  <c r="A85" i="1"/>
  <c r="K84" i="1"/>
  <c r="C84" i="1"/>
  <c r="A84" i="1"/>
  <c r="K83" i="1"/>
  <c r="C83" i="1"/>
  <c r="A83" i="1"/>
  <c r="K82" i="1"/>
  <c r="C82" i="1"/>
  <c r="A82" i="1"/>
  <c r="K81" i="1"/>
  <c r="C81" i="1"/>
  <c r="A81" i="1"/>
  <c r="K80" i="1"/>
  <c r="C80" i="1"/>
  <c r="A80" i="1"/>
  <c r="K79" i="1"/>
  <c r="C79" i="1"/>
  <c r="A79" i="1"/>
  <c r="K78" i="1"/>
  <c r="C78" i="1"/>
  <c r="A78" i="1"/>
  <c r="K77" i="1"/>
  <c r="C77" i="1"/>
  <c r="A77" i="1"/>
  <c r="K76" i="1"/>
  <c r="C76" i="1"/>
  <c r="A76" i="1"/>
  <c r="K75" i="1"/>
  <c r="C75" i="1"/>
  <c r="A75" i="1"/>
  <c r="K74" i="1"/>
  <c r="C74" i="1"/>
  <c r="A74" i="1"/>
  <c r="K73" i="1"/>
  <c r="C73" i="1"/>
  <c r="A73" i="1"/>
  <c r="K72" i="1"/>
  <c r="C72" i="1"/>
  <c r="A72" i="1"/>
  <c r="K71" i="1"/>
  <c r="C71" i="1"/>
  <c r="A71" i="1"/>
  <c r="K70" i="1"/>
  <c r="C70" i="1"/>
  <c r="A70" i="1"/>
  <c r="K69" i="1"/>
  <c r="C69" i="1"/>
  <c r="A69" i="1"/>
  <c r="K68" i="1"/>
  <c r="C68" i="1"/>
  <c r="A68" i="1"/>
  <c r="K67" i="1"/>
  <c r="C67" i="1"/>
  <c r="A67" i="1"/>
  <c r="K66" i="1"/>
  <c r="C66" i="1"/>
  <c r="A66" i="1"/>
  <c r="K65" i="1"/>
  <c r="C65" i="1"/>
  <c r="A65" i="1"/>
  <c r="K64" i="1"/>
  <c r="C64" i="1"/>
  <c r="A64" i="1"/>
  <c r="K63" i="1"/>
  <c r="C63" i="1"/>
  <c r="A63" i="1"/>
  <c r="K62" i="1"/>
  <c r="C62" i="1"/>
  <c r="A62" i="1"/>
  <c r="K61" i="1"/>
  <c r="C61" i="1"/>
  <c r="A61" i="1"/>
  <c r="K60" i="1"/>
  <c r="C60" i="1"/>
  <c r="A60" i="1"/>
  <c r="K59" i="1"/>
  <c r="C59" i="1"/>
  <c r="A59" i="1"/>
  <c r="K58" i="1"/>
  <c r="C58" i="1"/>
  <c r="A58" i="1"/>
  <c r="K57" i="1"/>
  <c r="C57" i="1"/>
  <c r="A57" i="1"/>
  <c r="K56" i="1"/>
  <c r="C56" i="1"/>
  <c r="A56" i="1"/>
  <c r="K55" i="1"/>
  <c r="C55" i="1"/>
  <c r="A55" i="1"/>
  <c r="K54" i="1"/>
  <c r="C54" i="1"/>
  <c r="A54" i="1"/>
  <c r="K53" i="1"/>
  <c r="C53" i="1"/>
  <c r="A53" i="1"/>
  <c r="K52" i="1"/>
  <c r="C52" i="1"/>
  <c r="A52" i="1"/>
  <c r="K51" i="1"/>
  <c r="C51" i="1"/>
  <c r="A51" i="1"/>
  <c r="K50" i="1"/>
  <c r="C50" i="1"/>
  <c r="A50" i="1"/>
  <c r="K49" i="1"/>
  <c r="C49" i="1"/>
  <c r="A49" i="1"/>
  <c r="K48" i="1"/>
  <c r="C48" i="1"/>
  <c r="A48" i="1"/>
  <c r="K47" i="1"/>
  <c r="C47" i="1"/>
  <c r="A47" i="1"/>
  <c r="K46" i="1"/>
  <c r="C46" i="1"/>
  <c r="A46" i="1"/>
  <c r="K45" i="1"/>
  <c r="C45" i="1"/>
  <c r="A45" i="1"/>
  <c r="K44" i="1"/>
  <c r="C44" i="1"/>
  <c r="A44" i="1"/>
  <c r="K43" i="1"/>
  <c r="C43" i="1"/>
  <c r="A43" i="1"/>
  <c r="K42" i="1"/>
  <c r="C42" i="1"/>
  <c r="A42" i="1"/>
  <c r="K41" i="1"/>
  <c r="C41" i="1"/>
  <c r="A41" i="1"/>
  <c r="K40" i="1"/>
  <c r="C40" i="1"/>
  <c r="A40" i="1"/>
  <c r="K39" i="1"/>
  <c r="C39" i="1"/>
  <c r="A39" i="1"/>
  <c r="K38" i="1"/>
  <c r="C38" i="1"/>
  <c r="A38" i="1"/>
  <c r="K37" i="1"/>
  <c r="C37" i="1"/>
  <c r="A37" i="1"/>
  <c r="K36" i="1"/>
  <c r="C36" i="1"/>
  <c r="A36" i="1"/>
  <c r="K35" i="1"/>
  <c r="C35" i="1"/>
  <c r="A35" i="1"/>
  <c r="K34" i="1"/>
  <c r="C34" i="1"/>
  <c r="A34" i="1"/>
  <c r="K33" i="1"/>
  <c r="C33" i="1"/>
  <c r="A33" i="1"/>
  <c r="K32" i="1"/>
  <c r="C32" i="1"/>
  <c r="A32" i="1"/>
  <c r="K31" i="1"/>
  <c r="C31" i="1"/>
  <c r="A31" i="1"/>
  <c r="K30" i="1"/>
  <c r="C30" i="1"/>
  <c r="A30" i="1"/>
  <c r="K29" i="1"/>
  <c r="C29" i="1"/>
  <c r="A29" i="1"/>
  <c r="K28" i="1"/>
  <c r="C28" i="1"/>
  <c r="A28" i="1"/>
  <c r="K27" i="1"/>
  <c r="C27" i="1"/>
  <c r="A27" i="1"/>
  <c r="K26" i="1"/>
  <c r="C26" i="1"/>
  <c r="A26" i="1"/>
  <c r="K25" i="1"/>
  <c r="C25" i="1"/>
  <c r="A25" i="1"/>
  <c r="K24" i="1"/>
  <c r="C24" i="1"/>
  <c r="A24" i="1"/>
  <c r="K23" i="1"/>
  <c r="C23" i="1"/>
  <c r="A23" i="1"/>
  <c r="K22" i="1"/>
  <c r="C22" i="1"/>
  <c r="A22" i="1"/>
  <c r="K21" i="1"/>
  <c r="C21" i="1"/>
  <c r="A21" i="1"/>
  <c r="K20" i="1"/>
  <c r="C20" i="1"/>
  <c r="A20" i="1"/>
  <c r="K19" i="1"/>
  <c r="C19" i="1"/>
  <c r="A19" i="1"/>
  <c r="K18" i="1"/>
  <c r="C18" i="1"/>
  <c r="A18" i="1"/>
  <c r="K17" i="1"/>
  <c r="C17" i="1"/>
  <c r="A17" i="1"/>
  <c r="K16" i="1"/>
  <c r="C16" i="1"/>
  <c r="A16" i="1"/>
  <c r="K15" i="1"/>
  <c r="C15" i="1"/>
  <c r="A15" i="1"/>
  <c r="K14" i="1"/>
  <c r="C14" i="1"/>
  <c r="A14" i="1"/>
  <c r="K13" i="1"/>
  <c r="C13" i="1"/>
  <c r="A13" i="1"/>
  <c r="K12" i="1"/>
  <c r="C12" i="1"/>
  <c r="A12" i="1"/>
  <c r="K11" i="1"/>
  <c r="C11" i="1"/>
  <c r="A11" i="1"/>
  <c r="K10" i="1"/>
  <c r="C10" i="1"/>
  <c r="C34" i="2" s="1"/>
  <c r="A10" i="1"/>
  <c r="D23" i="2" l="1"/>
  <c r="D34" i="2"/>
  <c r="D25" i="2"/>
  <c r="B32" i="2"/>
  <c r="D32" i="2" s="1"/>
  <c r="B37" i="2"/>
  <c r="D37" i="2" s="1"/>
  <c r="B33" i="2"/>
  <c r="D33" i="2" s="1"/>
  <c r="B23" i="2"/>
  <c r="C38" i="2"/>
  <c r="D38" i="2" s="1"/>
  <c r="C39" i="2"/>
  <c r="D39" i="2" s="1"/>
  <c r="B17" i="2"/>
  <c r="B25" i="2" s="1"/>
  <c r="B30" i="2"/>
  <c r="D30" i="2" s="1"/>
  <c r="B35" i="2"/>
  <c r="D35" i="2" s="1"/>
  <c r="B40" i="2"/>
  <c r="D40" i="2" s="1"/>
  <c r="B31" i="2"/>
  <c r="D31" i="2" s="1"/>
  <c r="B36" i="2"/>
  <c r="D36" i="2" s="1"/>
  <c r="B41" i="2"/>
  <c r="D41" i="2" s="1"/>
</calcChain>
</file>

<file path=xl/sharedStrings.xml><?xml version="1.0" encoding="utf-8"?>
<sst xmlns="http://schemas.openxmlformats.org/spreadsheetml/2006/main" count="155" uniqueCount="88">
  <si>
    <t>Buchhaltung – Bewegungen</t>
  </si>
  <si>
    <t>Firma</t>
  </si>
  <si>
    <t>Muster Atelier GmbH</t>
  </si>
  <si>
    <t>Nur farbig markierte Eingabefelder bearbeiten. Buchungen immer chronologisch erfassen.</t>
  </si>
  <si>
    <t>UID-Nr.</t>
  </si>
  <si>
    <t>CHE-123.456.789</t>
  </si>
  <si>
    <t>Geschäftsjahr von</t>
  </si>
  <si>
    <t>Geschäftsjahr bis</t>
  </si>
  <si>
    <t>Die Formeln bleiben sichtbar und ungeschützt. Dropdowns können in der Liste 'Listas' erweitert werden.</t>
  </si>
  <si>
    <t>Währung</t>
  </si>
  <si>
    <t>CHF</t>
  </si>
  <si>
    <t>Nr.</t>
  </si>
  <si>
    <t>Datum</t>
  </si>
  <si>
    <t>Monat</t>
  </si>
  <si>
    <t>Beleg-Nr.</t>
  </si>
  <si>
    <t>Buchungstext</t>
  </si>
  <si>
    <t>Konto</t>
  </si>
  <si>
    <t>Typ</t>
  </si>
  <si>
    <t>Betrag</t>
  </si>
  <si>
    <t>Zahlungsart</t>
  </si>
  <si>
    <t>Notizen</t>
  </si>
  <si>
    <t>Laufender Saldo</t>
  </si>
  <si>
    <t>RE-2025-001</t>
  </si>
  <si>
    <t>Logo-Design für Kunde Alpha</t>
  </si>
  <si>
    <t>3400 Dienstleistungen</t>
  </si>
  <si>
    <t>Einnahme</t>
  </si>
  <si>
    <t>Bank</t>
  </si>
  <si>
    <t>Erste Teilrechnung</t>
  </si>
  <si>
    <t>BE-2025-001</t>
  </si>
  <si>
    <t>Material für Druckmuster</t>
  </si>
  <si>
    <t>4000 Materialaufwand Produktion</t>
  </si>
  <si>
    <t>Ausgabe</t>
  </si>
  <si>
    <t>Karte</t>
  </si>
  <si>
    <t>Papier und Farben</t>
  </si>
  <si>
    <t>RE-2025-002</t>
  </si>
  <si>
    <t>Website-Wartung Februar</t>
  </si>
  <si>
    <t>BE-2025-002</t>
  </si>
  <si>
    <t>Externer Copywriter</t>
  </si>
  <si>
    <t>4400 Aufwand für bezogene Dienstleistungen</t>
  </si>
  <si>
    <t>RE-2025-003</t>
  </si>
  <si>
    <t>Workshop für Kleinteam</t>
  </si>
  <si>
    <t>3600 Sonstige Erlöse</t>
  </si>
  <si>
    <t>inkl. Unterlagen</t>
  </si>
  <si>
    <t>BE-2025-003</t>
  </si>
  <si>
    <t>Prototyping-Material</t>
  </si>
  <si>
    <t>RE-2025-004</t>
  </si>
  <si>
    <t>Verkauf Restbestand</t>
  </si>
  <si>
    <t>Kasse</t>
  </si>
  <si>
    <t>BE-2025-004</t>
  </si>
  <si>
    <t>Einkauf Handelswaren</t>
  </si>
  <si>
    <t>4200 Handelswarenaufwand</t>
  </si>
  <si>
    <t>RE-2025-005</t>
  </si>
  <si>
    <t>Beratungsprojekt Mai</t>
  </si>
  <si>
    <t>GS-2025-001</t>
  </si>
  <si>
    <t>Kundenrabatt Projekt Mai</t>
  </si>
  <si>
    <t>3800 Erlösminderungen</t>
  </si>
  <si>
    <t>Gutschrift</t>
  </si>
  <si>
    <t>BE-2025-005</t>
  </si>
  <si>
    <t>Kleinmaterial Studio</t>
  </si>
  <si>
    <t>RE-2025-006</t>
  </si>
  <si>
    <t>Monatliches Service-Retainer</t>
  </si>
  <si>
    <t>GS-2025-002</t>
  </si>
  <si>
    <t>Lieferantenbonus</t>
  </si>
  <si>
    <t>4900 Aufwandsminderung</t>
  </si>
  <si>
    <t>BE-2025-006</t>
  </si>
  <si>
    <t>Freelance-Fotografie</t>
  </si>
  <si>
    <t>RE-2025-007</t>
  </si>
  <si>
    <t>Online-Kurs Umsatz</t>
  </si>
  <si>
    <t>BE-2025-007</t>
  </si>
  <si>
    <t>Zusatzmaterial</t>
  </si>
  <si>
    <t>Buchhaltung</t>
  </si>
  <si>
    <t>Gesamteinnahmen</t>
  </si>
  <si>
    <t>Gesamtausgaben</t>
  </si>
  <si>
    <t>Nettoergebnis</t>
  </si>
  <si>
    <t>Einnahmen / Ausgaben Rechnung</t>
  </si>
  <si>
    <t>Einnahmen</t>
  </si>
  <si>
    <t>Ausgaben</t>
  </si>
  <si>
    <t>Saldo</t>
  </si>
  <si>
    <t>3700 Eigenverbrauch</t>
  </si>
  <si>
    <t>3900 Bestandesänderung angefangene Arbeiten</t>
  </si>
  <si>
    <t>Aufwand für Material, Handelswaren, Dienstleistungen</t>
  </si>
  <si>
    <t>Bruttogewinn</t>
  </si>
  <si>
    <t>Monatsübersicht</t>
  </si>
  <si>
    <t>Netto</t>
  </si>
  <si>
    <t>Konten</t>
  </si>
  <si>
    <t>Typen</t>
  </si>
  <si>
    <t>Zahlungsarten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</si>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</sst>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mmmm"/>
    <numFmt numFmtId="166" formatCode="#,##0.00&quot; CHF&quot;;[Red]\(#,##0.00&quot; CHF)&quot;"/>
  </numFmts>
  <fonts count="8" x14ac:knownFonts="1">
    <font>
      <sz val="11"/>
      <color theme="1"/>
      <name val="Calibri"/>
      <family val="2"/>
      <charset val="1"/>
    </font>
    <font>
      <b/>
      <sz val="14"/>
      <color rgb="FFFFFFFF"/>
      <name val="Cambria"/>
      <charset val="1"/>
    </font>
    <font>
      <b/>
      <sz val="11"/>
      <color rgb="FFFFFFFF"/>
      <name val="Cambria"/>
      <charset val="1"/>
    </font>
    <font>
      <i/>
      <sz val="9"/>
      <color rgb="FF1F415A"/>
      <name val="Cambria"/>
      <charset val="1"/>
    </font>
    <font>
      <b/>
      <sz val="13"/>
      <color rgb="FF00484E"/>
      <name val="Cambria"/>
      <charset val="1"/>
    </font>
    <font>
      <b/>
      <sz val="11"/>
      <name val="Cambria"/>
      <charset val="1"/>
    </font>
    <font>
      <b/>
      <sz val="25"/>
      <color rgb="FFFFFFFF"/>
      <name val="Cambria"/>
      <family val="1"/>
    </font>
    <font>
      <b/>
      <sz val="14"/>
      <color rgb="FFFFFFFF"/>
      <name val="Cambria"/>
      <family val="1"/>
    </font>
  </fonts>
  <fills count="11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EAF4F4"/>
        <bgColor rgb="FFEDF3F5"/>
      </patternFill>
    </fill>
    <fill>
      <patternFill patternType="solid">
        <fgColor rgb="FFE6F0F2"/>
        <bgColor rgb="FFE3F0F0"/>
      </patternFill>
    </fill>
    <fill>
      <patternFill patternType="solid">
        <fgColor rgb="FFF3F6F8"/>
        <bgColor rgb="FFEDF3F5"/>
      </patternFill>
    </fill>
    <fill>
      <patternFill patternType="solid">
        <fgColor rgb="FFEDF3F5"/>
        <bgColor rgb="FFEAF4F4"/>
      </patternFill>
    </fill>
    <fill>
      <patternFill patternType="solid">
        <fgColor rgb="FFE3F0F0"/>
        <bgColor rgb="FFE6F0F2"/>
      </patternFill>
    </fill>
    <fill>
      <patternFill patternType="solid">
        <fgColor rgb="FFF8FBFC"/>
        <bgColor rgb="FFF3F6F8"/>
      </patternFill>
    </fill>
    <fill>
      <patternFill patternType="solid">
        <fgColor rgb="FFD6E8EB"/>
        <bgColor rgb="FFE3F0F0"/>
      </patternFill>
    </fill>
  </fills>
  <borders count="3">
    <border>
      <left/>
      <right/>
      <top/>
      <bottom/>
      <diagonal/>
    </border>
    <border>
      <left style="thin">
        <color rgb="FFC7D1D3"/>
      </left>
      <right style="thin">
        <color rgb="FFC7D1D3"/>
      </right>
      <top style="thin">
        <color rgb="FFC7D1D3"/>
      </top>
      <bottom style="thin">
        <color rgb="FFC7D1D3"/>
      </bottom>
      <diagonal/>
    </border>
    <border>
      <left style="thin">
        <color rgb="FFC7D1D3"/>
      </left>
      <right style="thin">
        <color rgb="FFC7D1D3"/>
      </right>
      <top style="medium">
        <color rgb="FF00484E"/>
      </top>
      <bottom style="thin">
        <color rgb="FFC7D1D3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3" borderId="0" xfId="0" applyFont="1" applyFill="1" applyAlignment="1">
      <alignment horizontal="left"/>
    </xf>
    <xf numFmtId="166" fontId="4" fillId="5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0" fillId="4" borderId="1" xfId="0" applyFill="1" applyBorder="1"/>
    <xf numFmtId="164" fontId="0" fillId="4" borderId="1" xfId="0" applyNumberFormat="1" applyFill="1" applyBorder="1"/>
    <xf numFmtId="0" fontId="2" fillId="2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164" fontId="0" fillId="8" borderId="1" xfId="0" applyNumberFormat="1" applyFill="1" applyBorder="1" applyAlignment="1">
      <alignment vertical="center"/>
    </xf>
    <xf numFmtId="165" fontId="0" fillId="7" borderId="1" xfId="0" applyNumberFormat="1" applyFill="1" applyBorder="1" applyAlignment="1">
      <alignment vertical="center"/>
    </xf>
    <xf numFmtId="0" fontId="0" fillId="8" borderId="1" xfId="0" applyFill="1" applyBorder="1" applyAlignment="1">
      <alignment vertical="center"/>
    </xf>
    <xf numFmtId="166" fontId="0" fillId="8" borderId="1" xfId="0" applyNumberFormat="1" applyFill="1" applyBorder="1" applyAlignment="1">
      <alignment vertical="center"/>
    </xf>
    <xf numFmtId="166" fontId="0" fillId="7" borderId="1" xfId="0" applyNumberForma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164" fontId="0" fillId="4" borderId="1" xfId="0" applyNumberFormat="1" applyFill="1" applyBorder="1" applyAlignment="1">
      <alignment vertical="center"/>
    </xf>
    <xf numFmtId="165" fontId="0" fillId="6" borderId="1" xfId="0" applyNumberForma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166" fontId="0" fillId="4" borderId="1" xfId="0" applyNumberFormat="1" applyFill="1" applyBorder="1" applyAlignment="1">
      <alignment vertical="center"/>
    </xf>
    <xf numFmtId="166" fontId="0" fillId="6" borderId="1" xfId="0" applyNumberFormat="1" applyFill="1" applyBorder="1" applyAlignment="1">
      <alignment vertical="center"/>
    </xf>
    <xf numFmtId="0" fontId="0" fillId="6" borderId="1" xfId="0" applyFill="1" applyBorder="1" applyAlignment="1">
      <alignment horizontal="left"/>
    </xf>
    <xf numFmtId="164" fontId="0" fillId="6" borderId="1" xfId="0" applyNumberFormat="1" applyFill="1" applyBorder="1" applyAlignment="1">
      <alignment horizontal="left"/>
    </xf>
    <xf numFmtId="0" fontId="2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166" fontId="0" fillId="9" borderId="1" xfId="0" applyNumberFormat="1" applyFill="1" applyBorder="1" applyAlignment="1">
      <alignment horizontal="right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right"/>
    </xf>
    <xf numFmtId="0" fontId="5" fillId="10" borderId="2" xfId="0" applyFont="1" applyFill="1" applyBorder="1" applyAlignment="1">
      <alignment horizontal="left"/>
    </xf>
    <xf numFmtId="166" fontId="5" fillId="10" borderId="2" xfId="0" applyNumberFormat="1" applyFont="1" applyFill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5" fontId="0" fillId="9" borderId="1" xfId="0" applyNumberFormat="1" applyFill="1" applyBorder="1"/>
    <xf numFmtId="166" fontId="0" fillId="9" borderId="1" xfId="0" applyNumberFormat="1" applyFill="1" applyBorder="1"/>
    <xf numFmtId="165" fontId="0" fillId="0" borderId="1" xfId="0" applyNumberFormat="1" applyBorder="1"/>
    <xf numFmtId="166" fontId="0" fillId="0" borderId="1" xfId="0" applyNumberFormat="1" applyBorder="1"/>
    <xf numFmtId="0" fontId="0" fillId="9" borderId="1" xfId="0" applyFill="1" applyBorder="1"/>
    <xf numFmtId="0" fontId="0" fillId="0" borderId="1" xfId="0" applyBorder="1"/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FFF1F1"/>
        </patternFill>
      </fill>
    </dxf>
    <dxf>
      <fill>
        <patternFill>
          <bgColor rgb="FFFFF1F1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7D1D3"/>
      <rgbColor rgb="FF808080"/>
      <rgbColor rgb="FF9999FF"/>
      <rgbColor rgb="FF993366"/>
      <rgbColor rgb="FFFFF1F1"/>
      <rgbColor rgb="FFE3F0F0"/>
      <rgbColor rgb="FF660066"/>
      <rgbColor rgb="FFFF8080"/>
      <rgbColor rgb="FF0066CC"/>
      <rgbColor rgb="FFEAF4F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6F0F2"/>
      <rgbColor rgb="FFD6E8EB"/>
      <rgbColor rgb="FFF3F6F8"/>
      <rgbColor rgb="FFF8FBFC"/>
      <rgbColor rgb="FFFF99CC"/>
      <rgbColor rgb="FFCC99FF"/>
      <rgbColor rgb="FFEDF3F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09"/>
  <sheetViews>
    <sheetView showGridLines="0" zoomScaleNormal="100" workbookViewId="0">
      <pane ySplit="9" topLeftCell="A10" activePane="bottomLeft" state="frozen"/>
      <selection pane="bottomLeft" activeCell="O31" sqref="O31"/>
    </sheetView>
  </sheetViews>
  <sheetFormatPr baseColWidth="10" defaultColWidth="8.7109375" defaultRowHeight="15" customHeight="1" x14ac:dyDescent="0.25"/>
  <cols>
    <col min="1" max="1" width="8" customWidth="1"/>
    <col min="2" max="2" width="13" customWidth="1"/>
    <col min="3" max="3" width="15" customWidth="1"/>
    <col min="4" max="4" width="14" customWidth="1"/>
    <col min="5" max="5" width="28" customWidth="1"/>
    <col min="6" max="6" width="38" customWidth="1"/>
    <col min="7" max="9" width="14" customWidth="1"/>
    <col min="10" max="10" width="28" customWidth="1"/>
    <col min="11" max="11" width="16" customWidth="1"/>
  </cols>
  <sheetData>
    <row r="1" spans="1:11" ht="24" customHeight="1" x14ac:dyDescent="0.25">
      <c r="A1" s="42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3" spans="1:11" ht="15" customHeight="1" x14ac:dyDescent="0.25">
      <c r="A3" s="7" t="s">
        <v>1</v>
      </c>
      <c r="B3" s="8" t="s">
        <v>2</v>
      </c>
      <c r="D3" s="5" t="s">
        <v>3</v>
      </c>
      <c r="E3" s="5"/>
      <c r="F3" s="5"/>
      <c r="G3" s="5"/>
      <c r="H3" s="5"/>
      <c r="I3" s="5"/>
      <c r="J3" s="5"/>
      <c r="K3" s="5"/>
    </row>
    <row r="4" spans="1:11" ht="15" customHeight="1" x14ac:dyDescent="0.25">
      <c r="A4" s="7" t="s">
        <v>4</v>
      </c>
      <c r="B4" s="8" t="s">
        <v>5</v>
      </c>
      <c r="D4" s="5"/>
      <c r="E4" s="5"/>
      <c r="F4" s="5"/>
      <c r="G4" s="5"/>
      <c r="H4" s="5"/>
      <c r="I4" s="5"/>
      <c r="J4" s="5"/>
      <c r="K4" s="5"/>
    </row>
    <row r="5" spans="1:11" ht="15" customHeight="1" x14ac:dyDescent="0.25">
      <c r="A5" s="7" t="s">
        <v>6</v>
      </c>
      <c r="B5" s="9">
        <v>45658</v>
      </c>
    </row>
    <row r="6" spans="1:11" ht="15" customHeight="1" x14ac:dyDescent="0.25">
      <c r="A6" s="7" t="s">
        <v>7</v>
      </c>
      <c r="B6" s="9">
        <v>46022</v>
      </c>
      <c r="D6" s="4" t="s">
        <v>8</v>
      </c>
      <c r="E6" s="4"/>
      <c r="F6" s="4"/>
      <c r="G6" s="4"/>
      <c r="H6" s="4"/>
      <c r="I6" s="4"/>
      <c r="J6" s="4"/>
      <c r="K6" s="4"/>
    </row>
    <row r="7" spans="1:11" ht="15" customHeight="1" x14ac:dyDescent="0.25">
      <c r="A7" s="7" t="s">
        <v>9</v>
      </c>
      <c r="B7" s="8" t="s">
        <v>10</v>
      </c>
      <c r="D7" s="4"/>
      <c r="E7" s="4"/>
      <c r="F7" s="4"/>
      <c r="G7" s="4"/>
      <c r="H7" s="4"/>
      <c r="I7" s="4"/>
      <c r="J7" s="4"/>
      <c r="K7" s="4"/>
    </row>
    <row r="9" spans="1:11" ht="19.5" customHeight="1" x14ac:dyDescent="0.25">
      <c r="A9" s="10" t="s">
        <v>11</v>
      </c>
      <c r="B9" s="10" t="s">
        <v>12</v>
      </c>
      <c r="C9" s="10" t="s">
        <v>13</v>
      </c>
      <c r="D9" s="10" t="s">
        <v>14</v>
      </c>
      <c r="E9" s="10" t="s">
        <v>15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  <c r="K9" s="10" t="s">
        <v>21</v>
      </c>
    </row>
    <row r="10" spans="1:11" ht="15" customHeight="1" x14ac:dyDescent="0.25">
      <c r="A10" s="11">
        <f>IF(B10="","",COUNTIF($B$10:B10,"&lt;&gt;"))</f>
        <v>1</v>
      </c>
      <c r="B10" s="12">
        <v>45660</v>
      </c>
      <c r="C10" s="13">
        <f t="shared" ref="C10:C73" si="0">IF(B10="","",DATE(YEAR(B10),MONTH(B10),1))</f>
        <v>45658</v>
      </c>
      <c r="D10" s="14" t="s">
        <v>22</v>
      </c>
      <c r="E10" s="14" t="s">
        <v>23</v>
      </c>
      <c r="F10" s="14" t="s">
        <v>24</v>
      </c>
      <c r="G10" s="14" t="s">
        <v>25</v>
      </c>
      <c r="H10" s="15">
        <v>1800</v>
      </c>
      <c r="I10" s="14" t="s">
        <v>26</v>
      </c>
      <c r="J10" s="14" t="s">
        <v>27</v>
      </c>
      <c r="K10" s="16">
        <f>IF(B10="","",SUMPRODUCT(($G$10:G10="Einnahme")*($H$10:H10))-SUMPRODUCT(($G$10:G10="Ausgabe")*($H$10:H10)))</f>
        <v>1800</v>
      </c>
    </row>
    <row r="11" spans="1:11" ht="15" customHeight="1" x14ac:dyDescent="0.25">
      <c r="A11" s="17">
        <f>IF(B11="","",COUNTIF($B$10:B11,"&lt;&gt;"))</f>
        <v>2</v>
      </c>
      <c r="B11" s="18">
        <v>45669</v>
      </c>
      <c r="C11" s="19">
        <f t="shared" si="0"/>
        <v>45658</v>
      </c>
      <c r="D11" s="20" t="s">
        <v>28</v>
      </c>
      <c r="E11" s="20" t="s">
        <v>29</v>
      </c>
      <c r="F11" s="20" t="s">
        <v>30</v>
      </c>
      <c r="G11" s="20" t="s">
        <v>31</v>
      </c>
      <c r="H11" s="21">
        <v>145.6</v>
      </c>
      <c r="I11" s="20" t="s">
        <v>32</v>
      </c>
      <c r="J11" s="20" t="s">
        <v>33</v>
      </c>
      <c r="K11" s="22">
        <f>IF(B11="","",SUMPRODUCT(($G$10:G11="Einnahme")*($H$10:H11))-SUMPRODUCT(($G$10:G11="Ausgabe")*($H$10:H11)))</f>
        <v>1654.4</v>
      </c>
    </row>
    <row r="12" spans="1:11" ht="15" customHeight="1" x14ac:dyDescent="0.25">
      <c r="A12" s="11">
        <f>IF(B12="","",COUNTIF($B$10:B12,"&lt;&gt;"))</f>
        <v>3</v>
      </c>
      <c r="B12" s="12">
        <v>45695</v>
      </c>
      <c r="C12" s="13">
        <f t="shared" si="0"/>
        <v>45689</v>
      </c>
      <c r="D12" s="14" t="s">
        <v>34</v>
      </c>
      <c r="E12" s="14" t="s">
        <v>35</v>
      </c>
      <c r="F12" s="14" t="s">
        <v>24</v>
      </c>
      <c r="G12" s="14" t="s">
        <v>25</v>
      </c>
      <c r="H12" s="15">
        <v>950</v>
      </c>
      <c r="I12" s="14" t="s">
        <v>26</v>
      </c>
      <c r="J12" s="14"/>
      <c r="K12" s="16">
        <f>IF(B12="","",SUMPRODUCT(($G$10:G12="Einnahme")*($H$10:H12))-SUMPRODUCT(($G$10:G12="Ausgabe")*($H$10:H12)))</f>
        <v>2604.4</v>
      </c>
    </row>
    <row r="13" spans="1:11" ht="15" customHeight="1" x14ac:dyDescent="0.25">
      <c r="A13" s="17">
        <f>IF(B13="","",COUNTIF($B$10:B13,"&lt;&gt;"))</f>
        <v>4</v>
      </c>
      <c r="B13" s="18">
        <v>45708</v>
      </c>
      <c r="C13" s="19">
        <f t="shared" si="0"/>
        <v>45689</v>
      </c>
      <c r="D13" s="20" t="s">
        <v>36</v>
      </c>
      <c r="E13" s="20" t="s">
        <v>37</v>
      </c>
      <c r="F13" s="20" t="s">
        <v>38</v>
      </c>
      <c r="G13" s="20" t="s">
        <v>31</v>
      </c>
      <c r="H13" s="21">
        <v>220</v>
      </c>
      <c r="I13" s="20" t="s">
        <v>26</v>
      </c>
      <c r="J13" s="20"/>
      <c r="K13" s="22">
        <f>IF(B13="","",SUMPRODUCT(($G$10:G13="Einnahme")*($H$10:H13))-SUMPRODUCT(($G$10:G13="Ausgabe")*($H$10:H13)))</f>
        <v>2384.4</v>
      </c>
    </row>
    <row r="14" spans="1:11" ht="15" customHeight="1" x14ac:dyDescent="0.25">
      <c r="A14" s="11">
        <f>IF(B14="","",COUNTIF($B$10:B14,"&lt;&gt;"))</f>
        <v>5</v>
      </c>
      <c r="B14" s="12">
        <v>45721</v>
      </c>
      <c r="C14" s="13">
        <f t="shared" si="0"/>
        <v>45717</v>
      </c>
      <c r="D14" s="14" t="s">
        <v>39</v>
      </c>
      <c r="E14" s="14" t="s">
        <v>40</v>
      </c>
      <c r="F14" s="14" t="s">
        <v>41</v>
      </c>
      <c r="G14" s="14" t="s">
        <v>25</v>
      </c>
      <c r="H14" s="15">
        <v>1200</v>
      </c>
      <c r="I14" s="14" t="s">
        <v>26</v>
      </c>
      <c r="J14" s="14" t="s">
        <v>42</v>
      </c>
      <c r="K14" s="16">
        <f>IF(B14="","",SUMPRODUCT(($G$10:G14="Einnahme")*($H$10:H14))-SUMPRODUCT(($G$10:G14="Ausgabe")*($H$10:H14)))</f>
        <v>3584.4</v>
      </c>
    </row>
    <row r="15" spans="1:11" ht="15" customHeight="1" x14ac:dyDescent="0.25">
      <c r="A15" s="17">
        <f>IF(B15="","",COUNTIF($B$10:B15,"&lt;&gt;"))</f>
        <v>6</v>
      </c>
      <c r="B15" s="18">
        <v>45734</v>
      </c>
      <c r="C15" s="19">
        <f t="shared" si="0"/>
        <v>45717</v>
      </c>
      <c r="D15" s="20" t="s">
        <v>43</v>
      </c>
      <c r="E15" s="20" t="s">
        <v>44</v>
      </c>
      <c r="F15" s="20" t="s">
        <v>30</v>
      </c>
      <c r="G15" s="20" t="s">
        <v>31</v>
      </c>
      <c r="H15" s="21">
        <v>310.45</v>
      </c>
      <c r="I15" s="20" t="s">
        <v>32</v>
      </c>
      <c r="J15" s="20"/>
      <c r="K15" s="22">
        <f>IF(B15="","",SUMPRODUCT(($G$10:G15="Einnahme")*($H$10:H15))-SUMPRODUCT(($G$10:G15="Ausgabe")*($H$10:H15)))</f>
        <v>3273.95</v>
      </c>
    </row>
    <row r="16" spans="1:11" ht="15" customHeight="1" x14ac:dyDescent="0.25">
      <c r="A16" s="11">
        <f>IF(B16="","",COUNTIF($B$10:B16,"&lt;&gt;"))</f>
        <v>7</v>
      </c>
      <c r="B16" s="12">
        <v>45749</v>
      </c>
      <c r="C16" s="13">
        <f t="shared" si="0"/>
        <v>45748</v>
      </c>
      <c r="D16" s="14" t="s">
        <v>45</v>
      </c>
      <c r="E16" s="14" t="s">
        <v>46</v>
      </c>
      <c r="F16" s="14" t="s">
        <v>41</v>
      </c>
      <c r="G16" s="14" t="s">
        <v>25</v>
      </c>
      <c r="H16" s="15">
        <v>680</v>
      </c>
      <c r="I16" s="14" t="s">
        <v>47</v>
      </c>
      <c r="J16" s="14"/>
      <c r="K16" s="16">
        <f>IF(B16="","",SUMPRODUCT(($G$10:G16="Einnahme")*($H$10:H16))-SUMPRODUCT(($G$10:G16="Ausgabe")*($H$10:H16)))</f>
        <v>3953.95</v>
      </c>
    </row>
    <row r="17" spans="1:11" ht="15" customHeight="1" x14ac:dyDescent="0.25">
      <c r="A17" s="17">
        <f>IF(B17="","",COUNTIF($B$10:B17,"&lt;&gt;"))</f>
        <v>8</v>
      </c>
      <c r="B17" s="18">
        <v>45757</v>
      </c>
      <c r="C17" s="19">
        <f t="shared" si="0"/>
        <v>45748</v>
      </c>
      <c r="D17" s="20" t="s">
        <v>48</v>
      </c>
      <c r="E17" s="20" t="s">
        <v>49</v>
      </c>
      <c r="F17" s="20" t="s">
        <v>50</v>
      </c>
      <c r="G17" s="20" t="s">
        <v>31</v>
      </c>
      <c r="H17" s="21">
        <v>260</v>
      </c>
      <c r="I17" s="20" t="s">
        <v>26</v>
      </c>
      <c r="J17" s="20"/>
      <c r="K17" s="22">
        <f>IF(B17="","",SUMPRODUCT(($G$10:G17="Einnahme")*($H$10:H17))-SUMPRODUCT(($G$10:G17="Ausgabe")*($H$10:H17)))</f>
        <v>3693.95</v>
      </c>
    </row>
    <row r="18" spans="1:11" ht="15" customHeight="1" x14ac:dyDescent="0.25">
      <c r="A18" s="11">
        <f>IF(B18="","",COUNTIF($B$10:B18,"&lt;&gt;"))</f>
        <v>9</v>
      </c>
      <c r="B18" s="12">
        <v>45792</v>
      </c>
      <c r="C18" s="13">
        <f t="shared" si="0"/>
        <v>45778</v>
      </c>
      <c r="D18" s="14" t="s">
        <v>51</v>
      </c>
      <c r="E18" s="14" t="s">
        <v>52</v>
      </c>
      <c r="F18" s="14" t="s">
        <v>24</v>
      </c>
      <c r="G18" s="14" t="s">
        <v>25</v>
      </c>
      <c r="H18" s="15">
        <v>2400</v>
      </c>
      <c r="I18" s="14" t="s">
        <v>26</v>
      </c>
      <c r="J18" s="14"/>
      <c r="K18" s="16">
        <f>IF(B18="","",SUMPRODUCT(($G$10:G18="Einnahme")*($H$10:H18))-SUMPRODUCT(($G$10:G18="Ausgabe")*($H$10:H18)))</f>
        <v>6093.95</v>
      </c>
    </row>
    <row r="19" spans="1:11" ht="15" customHeight="1" x14ac:dyDescent="0.25">
      <c r="A19" s="17">
        <f>IF(B19="","",COUNTIF($B$10:B19,"&lt;&gt;"))</f>
        <v>10</v>
      </c>
      <c r="B19" s="18">
        <v>45805</v>
      </c>
      <c r="C19" s="19">
        <f t="shared" si="0"/>
        <v>45778</v>
      </c>
      <c r="D19" s="20" t="s">
        <v>53</v>
      </c>
      <c r="E19" s="20" t="s">
        <v>54</v>
      </c>
      <c r="F19" s="20" t="s">
        <v>55</v>
      </c>
      <c r="G19" s="20" t="s">
        <v>31</v>
      </c>
      <c r="H19" s="21">
        <v>60</v>
      </c>
      <c r="I19" s="20" t="s">
        <v>26</v>
      </c>
      <c r="J19" s="20" t="s">
        <v>56</v>
      </c>
      <c r="K19" s="22">
        <f>IF(B19="","",SUMPRODUCT(($G$10:G19="Einnahme")*($H$10:H19))-SUMPRODUCT(($G$10:G19="Ausgabe")*($H$10:H19)))</f>
        <v>6033.95</v>
      </c>
    </row>
    <row r="20" spans="1:11" ht="15" customHeight="1" x14ac:dyDescent="0.25">
      <c r="A20" s="11">
        <f>IF(B20="","",COUNTIF($B$10:B20,"&lt;&gt;"))</f>
        <v>11</v>
      </c>
      <c r="B20" s="12">
        <v>45811</v>
      </c>
      <c r="C20" s="13">
        <f t="shared" si="0"/>
        <v>45809</v>
      </c>
      <c r="D20" s="14" t="s">
        <v>57</v>
      </c>
      <c r="E20" s="14" t="s">
        <v>58</v>
      </c>
      <c r="F20" s="14" t="s">
        <v>30</v>
      </c>
      <c r="G20" s="14" t="s">
        <v>31</v>
      </c>
      <c r="H20" s="15">
        <v>98.2</v>
      </c>
      <c r="I20" s="14" t="s">
        <v>32</v>
      </c>
      <c r="J20" s="14"/>
      <c r="K20" s="16">
        <f>IF(B20="","",SUMPRODUCT(($G$10:G20="Einnahme")*($H$10:H20))-SUMPRODUCT(($G$10:G20="Ausgabe")*($H$10:H20)))</f>
        <v>5935.75</v>
      </c>
    </row>
    <row r="21" spans="1:11" ht="15" customHeight="1" x14ac:dyDescent="0.25">
      <c r="A21" s="17">
        <f>IF(B21="","",COUNTIF($B$10:B21,"&lt;&gt;"))</f>
        <v>12</v>
      </c>
      <c r="B21" s="18">
        <v>45846</v>
      </c>
      <c r="C21" s="19">
        <f t="shared" si="0"/>
        <v>45839</v>
      </c>
      <c r="D21" s="20" t="s">
        <v>59</v>
      </c>
      <c r="E21" s="20" t="s">
        <v>60</v>
      </c>
      <c r="F21" s="20" t="s">
        <v>24</v>
      </c>
      <c r="G21" s="20" t="s">
        <v>25</v>
      </c>
      <c r="H21" s="21">
        <v>1500</v>
      </c>
      <c r="I21" s="20" t="s">
        <v>26</v>
      </c>
      <c r="J21" s="20"/>
      <c r="K21" s="22">
        <f>IF(B21="","",SUMPRODUCT(($G$10:G21="Einnahme")*($H$10:H21))-SUMPRODUCT(($G$10:G21="Ausgabe")*($H$10:H21)))</f>
        <v>7435.75</v>
      </c>
    </row>
    <row r="22" spans="1:11" ht="15" customHeight="1" x14ac:dyDescent="0.25">
      <c r="A22" s="11">
        <f>IF(B22="","",COUNTIF($B$10:B22,"&lt;&gt;"))</f>
        <v>13</v>
      </c>
      <c r="B22" s="12">
        <v>45874</v>
      </c>
      <c r="C22" s="13">
        <f t="shared" si="0"/>
        <v>45870</v>
      </c>
      <c r="D22" s="14" t="s">
        <v>61</v>
      </c>
      <c r="E22" s="14" t="s">
        <v>62</v>
      </c>
      <c r="F22" s="14" t="s">
        <v>63</v>
      </c>
      <c r="G22" s="14" t="s">
        <v>25</v>
      </c>
      <c r="H22" s="15">
        <v>35</v>
      </c>
      <c r="I22" s="14" t="s">
        <v>26</v>
      </c>
      <c r="J22" s="14"/>
      <c r="K22" s="16">
        <f>IF(B22="","",SUMPRODUCT(($G$10:G22="Einnahme")*($H$10:H22))-SUMPRODUCT(($G$10:G22="Ausgabe")*($H$10:H22)))</f>
        <v>7470.75</v>
      </c>
    </row>
    <row r="23" spans="1:11" ht="15" customHeight="1" x14ac:dyDescent="0.25">
      <c r="A23" s="17">
        <f>IF(B23="","",COUNTIF($B$10:B23,"&lt;&gt;"))</f>
        <v>14</v>
      </c>
      <c r="B23" s="18">
        <v>45914</v>
      </c>
      <c r="C23" s="19">
        <f t="shared" si="0"/>
        <v>45901</v>
      </c>
      <c r="D23" s="20" t="s">
        <v>64</v>
      </c>
      <c r="E23" s="20" t="s">
        <v>65</v>
      </c>
      <c r="F23" s="20" t="s">
        <v>38</v>
      </c>
      <c r="G23" s="20" t="s">
        <v>31</v>
      </c>
      <c r="H23" s="21">
        <v>430</v>
      </c>
      <c r="I23" s="20" t="s">
        <v>26</v>
      </c>
      <c r="J23" s="20"/>
      <c r="K23" s="22">
        <f>IF(B23="","",SUMPRODUCT(($G$10:G23="Einnahme")*($H$10:H23))-SUMPRODUCT(($G$10:G23="Ausgabe")*($H$10:H23)))</f>
        <v>7040.75</v>
      </c>
    </row>
    <row r="24" spans="1:11" ht="15" customHeight="1" x14ac:dyDescent="0.25">
      <c r="A24" s="11">
        <f>IF(B24="","",COUNTIF($B$10:B24,"&lt;&gt;"))</f>
        <v>15</v>
      </c>
      <c r="B24" s="12">
        <v>45931</v>
      </c>
      <c r="C24" s="13">
        <f t="shared" si="0"/>
        <v>45931</v>
      </c>
      <c r="D24" s="14" t="s">
        <v>66</v>
      </c>
      <c r="E24" s="14" t="s">
        <v>67</v>
      </c>
      <c r="F24" s="14" t="s">
        <v>41</v>
      </c>
      <c r="G24" s="14" t="s">
        <v>25</v>
      </c>
      <c r="H24" s="15">
        <v>890</v>
      </c>
      <c r="I24" s="14" t="s">
        <v>47</v>
      </c>
      <c r="J24" s="14"/>
      <c r="K24" s="16">
        <f>IF(B24="","",SUMPRODUCT(($G$10:G24="Einnahme")*($H$10:H24))-SUMPRODUCT(($G$10:G24="Ausgabe")*($H$10:H24)))</f>
        <v>7930.75</v>
      </c>
    </row>
    <row r="25" spans="1:11" ht="15" customHeight="1" x14ac:dyDescent="0.25">
      <c r="A25" s="17">
        <f>IF(B25="","",COUNTIF($B$10:B25,"&lt;&gt;"))</f>
        <v>16</v>
      </c>
      <c r="B25" s="18">
        <v>45982</v>
      </c>
      <c r="C25" s="19">
        <f t="shared" si="0"/>
        <v>45962</v>
      </c>
      <c r="D25" s="20" t="s">
        <v>68</v>
      </c>
      <c r="E25" s="20" t="s">
        <v>69</v>
      </c>
      <c r="F25" s="20" t="s">
        <v>30</v>
      </c>
      <c r="G25" s="20" t="s">
        <v>31</v>
      </c>
      <c r="H25" s="21">
        <v>75</v>
      </c>
      <c r="I25" s="20" t="s">
        <v>32</v>
      </c>
      <c r="J25" s="20"/>
      <c r="K25" s="22">
        <f>IF(B25="","",SUMPRODUCT(($G$10:G25="Einnahme")*($H$10:H25))-SUMPRODUCT(($G$10:G25="Ausgabe")*($H$10:H25)))</f>
        <v>7855.75</v>
      </c>
    </row>
    <row r="26" spans="1:11" ht="15" customHeight="1" x14ac:dyDescent="0.25">
      <c r="A26" s="11" t="str">
        <f>IF(B26="","",COUNTIF($B$10:B26,"&lt;&gt;"))</f>
        <v/>
      </c>
      <c r="B26" s="12"/>
      <c r="C26" s="13" t="str">
        <f t="shared" si="0"/>
        <v/>
      </c>
      <c r="D26" s="14"/>
      <c r="E26" s="14"/>
      <c r="F26" s="14"/>
      <c r="G26" s="14"/>
      <c r="H26" s="15"/>
      <c r="I26" s="14"/>
      <c r="J26" s="14"/>
      <c r="K26" s="16" t="str">
        <f>IF(B26="","",SUMPRODUCT(($G$10:G26="Einnahme")*($H$10:H26))-SUMPRODUCT(($G$10:G26="Ausgabe")*($H$10:H26)))</f>
        <v/>
      </c>
    </row>
    <row r="27" spans="1:11" ht="15" customHeight="1" x14ac:dyDescent="0.25">
      <c r="A27" s="17" t="str">
        <f>IF(B27="","",COUNTIF($B$10:B27,"&lt;&gt;"))</f>
        <v/>
      </c>
      <c r="B27" s="18"/>
      <c r="C27" s="19" t="str">
        <f t="shared" si="0"/>
        <v/>
      </c>
      <c r="D27" s="20"/>
      <c r="E27" s="20"/>
      <c r="F27" s="20"/>
      <c r="G27" s="20"/>
      <c r="H27" s="21"/>
      <c r="I27" s="20"/>
      <c r="J27" s="20"/>
      <c r="K27" s="22" t="str">
        <f>IF(B27="","",SUMPRODUCT(($G$10:G27="Einnahme")*($H$10:H27))-SUMPRODUCT(($G$10:G27="Ausgabe")*($H$10:H27)))</f>
        <v/>
      </c>
    </row>
    <row r="28" spans="1:11" ht="15" customHeight="1" x14ac:dyDescent="0.25">
      <c r="A28" s="11" t="str">
        <f>IF(B28="","",COUNTIF($B$10:B28,"&lt;&gt;"))</f>
        <v/>
      </c>
      <c r="B28" s="12"/>
      <c r="C28" s="13" t="str">
        <f t="shared" si="0"/>
        <v/>
      </c>
      <c r="D28" s="14"/>
      <c r="E28" s="14"/>
      <c r="F28" s="14"/>
      <c r="G28" s="14"/>
      <c r="H28" s="15"/>
      <c r="I28" s="14"/>
      <c r="J28" s="14"/>
      <c r="K28" s="16" t="str">
        <f>IF(B28="","",SUMPRODUCT(($G$10:G28="Einnahme")*($H$10:H28))-SUMPRODUCT(($G$10:G28="Ausgabe")*($H$10:H28)))</f>
        <v/>
      </c>
    </row>
    <row r="29" spans="1:11" ht="15" customHeight="1" x14ac:dyDescent="0.25">
      <c r="A29" s="17" t="str">
        <f>IF(B29="","",COUNTIF($B$10:B29,"&lt;&gt;"))</f>
        <v/>
      </c>
      <c r="B29" s="18"/>
      <c r="C29" s="19" t="str">
        <f t="shared" si="0"/>
        <v/>
      </c>
      <c r="D29" s="20"/>
      <c r="E29" s="20"/>
      <c r="F29" s="20"/>
      <c r="G29" s="20"/>
      <c r="H29" s="21"/>
      <c r="I29" s="20"/>
      <c r="J29" s="20"/>
      <c r="K29" s="22" t="str">
        <f>IF(B29="","",SUMPRODUCT(($G$10:G29="Einnahme")*($H$10:H29))-SUMPRODUCT(($G$10:G29="Ausgabe")*($H$10:H29)))</f>
        <v/>
      </c>
    </row>
    <row r="30" spans="1:11" ht="15" customHeight="1" x14ac:dyDescent="0.25">
      <c r="A30" s="11" t="str">
        <f>IF(B30="","",COUNTIF($B$10:B30,"&lt;&gt;"))</f>
        <v/>
      </c>
      <c r="B30" s="12"/>
      <c r="C30" s="13" t="str">
        <f t="shared" si="0"/>
        <v/>
      </c>
      <c r="D30" s="14"/>
      <c r="E30" s="14"/>
      <c r="F30" s="14"/>
      <c r="G30" s="14"/>
      <c r="H30" s="15"/>
      <c r="I30" s="14"/>
      <c r="J30" s="14"/>
      <c r="K30" s="16" t="str">
        <f>IF(B30="","",SUMPRODUCT(($G$10:G30="Einnahme")*($H$10:H30))-SUMPRODUCT(($G$10:G30="Ausgabe")*($H$10:H30)))</f>
        <v/>
      </c>
    </row>
    <row r="31" spans="1:11" ht="15" customHeight="1" x14ac:dyDescent="0.25">
      <c r="A31" s="17" t="str">
        <f>IF(B31="","",COUNTIF($B$10:B31,"&lt;&gt;"))</f>
        <v/>
      </c>
      <c r="B31" s="18"/>
      <c r="C31" s="19" t="str">
        <f t="shared" si="0"/>
        <v/>
      </c>
      <c r="D31" s="20"/>
      <c r="E31" s="20"/>
      <c r="F31" s="20"/>
      <c r="G31" s="20"/>
      <c r="H31" s="21"/>
      <c r="I31" s="20"/>
      <c r="J31" s="20"/>
      <c r="K31" s="22" t="str">
        <f>IF(B31="","",SUMPRODUCT(($G$10:G31="Einnahme")*($H$10:H31))-SUMPRODUCT(($G$10:G31="Ausgabe")*($H$10:H31)))</f>
        <v/>
      </c>
    </row>
    <row r="32" spans="1:11" ht="15" customHeight="1" x14ac:dyDescent="0.25">
      <c r="A32" s="11" t="str">
        <f>IF(B32="","",COUNTIF($B$10:B32,"&lt;&gt;"))</f>
        <v/>
      </c>
      <c r="B32" s="12"/>
      <c r="C32" s="13" t="str">
        <f t="shared" si="0"/>
        <v/>
      </c>
      <c r="D32" s="14"/>
      <c r="E32" s="14"/>
      <c r="F32" s="14"/>
      <c r="G32" s="14"/>
      <c r="H32" s="15"/>
      <c r="I32" s="14"/>
      <c r="J32" s="14"/>
      <c r="K32" s="16" t="str">
        <f>IF(B32="","",SUMPRODUCT(($G$10:G32="Einnahme")*($H$10:H32))-SUMPRODUCT(($G$10:G32="Ausgabe")*($H$10:H32)))</f>
        <v/>
      </c>
    </row>
    <row r="33" spans="1:11" ht="15" customHeight="1" x14ac:dyDescent="0.25">
      <c r="A33" s="17" t="str">
        <f>IF(B33="","",COUNTIF($B$10:B33,"&lt;&gt;"))</f>
        <v/>
      </c>
      <c r="B33" s="18"/>
      <c r="C33" s="19" t="str">
        <f t="shared" si="0"/>
        <v/>
      </c>
      <c r="D33" s="20"/>
      <c r="E33" s="20"/>
      <c r="F33" s="20"/>
      <c r="G33" s="20"/>
      <c r="H33" s="21"/>
      <c r="I33" s="20"/>
      <c r="J33" s="20"/>
      <c r="K33" s="22" t="str">
        <f>IF(B33="","",SUMPRODUCT(($G$10:G33="Einnahme")*($H$10:H33))-SUMPRODUCT(($G$10:G33="Ausgabe")*($H$10:H33)))</f>
        <v/>
      </c>
    </row>
    <row r="34" spans="1:11" ht="15" customHeight="1" x14ac:dyDescent="0.25">
      <c r="A34" s="11" t="str">
        <f>IF(B34="","",COUNTIF($B$10:B34,"&lt;&gt;"))</f>
        <v/>
      </c>
      <c r="B34" s="12"/>
      <c r="C34" s="13" t="str">
        <f t="shared" si="0"/>
        <v/>
      </c>
      <c r="D34" s="14"/>
      <c r="E34" s="14"/>
      <c r="F34" s="14"/>
      <c r="G34" s="14"/>
      <c r="H34" s="15"/>
      <c r="I34" s="14"/>
      <c r="J34" s="14"/>
      <c r="K34" s="16" t="str">
        <f>IF(B34="","",SUMPRODUCT(($G$10:G34="Einnahme")*($H$10:H34))-SUMPRODUCT(($G$10:G34="Ausgabe")*($H$10:H34)))</f>
        <v/>
      </c>
    </row>
    <row r="35" spans="1:11" ht="15" customHeight="1" x14ac:dyDescent="0.25">
      <c r="A35" s="17" t="str">
        <f>IF(B35="","",COUNTIF($B$10:B35,"&lt;&gt;"))</f>
        <v/>
      </c>
      <c r="B35" s="18"/>
      <c r="C35" s="19" t="str">
        <f t="shared" si="0"/>
        <v/>
      </c>
      <c r="D35" s="20"/>
      <c r="E35" s="20"/>
      <c r="F35" s="20"/>
      <c r="G35" s="20"/>
      <c r="H35" s="21"/>
      <c r="I35" s="20"/>
      <c r="J35" s="20"/>
      <c r="K35" s="22" t="str">
        <f>IF(B35="","",SUMPRODUCT(($G$10:G35="Einnahme")*($H$10:H35))-SUMPRODUCT(($G$10:G35="Ausgabe")*($H$10:H35)))</f>
        <v/>
      </c>
    </row>
    <row r="36" spans="1:11" ht="15" customHeight="1" x14ac:dyDescent="0.25">
      <c r="A36" s="11" t="str">
        <f>IF(B36="","",COUNTIF($B$10:B36,"&lt;&gt;"))</f>
        <v/>
      </c>
      <c r="B36" s="12"/>
      <c r="C36" s="13" t="str">
        <f t="shared" si="0"/>
        <v/>
      </c>
      <c r="D36" s="14"/>
      <c r="E36" s="14"/>
      <c r="F36" s="14"/>
      <c r="G36" s="14"/>
      <c r="H36" s="15"/>
      <c r="I36" s="14"/>
      <c r="J36" s="14"/>
      <c r="K36" s="16" t="str">
        <f>IF(B36="","",SUMPRODUCT(($G$10:G36="Einnahme")*($H$10:H36))-SUMPRODUCT(($G$10:G36="Ausgabe")*($H$10:H36)))</f>
        <v/>
      </c>
    </row>
    <row r="37" spans="1:11" ht="15" customHeight="1" x14ac:dyDescent="0.25">
      <c r="A37" s="17" t="str">
        <f>IF(B37="","",COUNTIF($B$10:B37,"&lt;&gt;"))</f>
        <v/>
      </c>
      <c r="B37" s="18"/>
      <c r="C37" s="19" t="str">
        <f t="shared" si="0"/>
        <v/>
      </c>
      <c r="D37" s="20"/>
      <c r="E37" s="20"/>
      <c r="F37" s="20"/>
      <c r="G37" s="20"/>
      <c r="H37" s="21"/>
      <c r="I37" s="20"/>
      <c r="J37" s="20"/>
      <c r="K37" s="22" t="str">
        <f>IF(B37="","",SUMPRODUCT(($G$10:G37="Einnahme")*($H$10:H37))-SUMPRODUCT(($G$10:G37="Ausgabe")*($H$10:H37)))</f>
        <v/>
      </c>
    </row>
    <row r="38" spans="1:11" ht="15" customHeight="1" x14ac:dyDescent="0.25">
      <c r="A38" s="11" t="str">
        <f>IF(B38="","",COUNTIF($B$10:B38,"&lt;&gt;"))</f>
        <v/>
      </c>
      <c r="B38" s="12"/>
      <c r="C38" s="13" t="str">
        <f t="shared" si="0"/>
        <v/>
      </c>
      <c r="D38" s="14"/>
      <c r="E38" s="14"/>
      <c r="F38" s="14"/>
      <c r="G38" s="14"/>
      <c r="H38" s="15"/>
      <c r="I38" s="14"/>
      <c r="J38" s="14"/>
      <c r="K38" s="16" t="str">
        <f>IF(B38="","",SUMPRODUCT(($G$10:G38="Einnahme")*($H$10:H38))-SUMPRODUCT(($G$10:G38="Ausgabe")*($H$10:H38)))</f>
        <v/>
      </c>
    </row>
    <row r="39" spans="1:11" ht="15" customHeight="1" x14ac:dyDescent="0.25">
      <c r="A39" s="17" t="str">
        <f>IF(B39="","",COUNTIF($B$10:B39,"&lt;&gt;"))</f>
        <v/>
      </c>
      <c r="B39" s="18"/>
      <c r="C39" s="19" t="str">
        <f t="shared" si="0"/>
        <v/>
      </c>
      <c r="D39" s="20"/>
      <c r="E39" s="20"/>
      <c r="F39" s="20"/>
      <c r="G39" s="20"/>
      <c r="H39" s="21"/>
      <c r="I39" s="20"/>
      <c r="J39" s="20"/>
      <c r="K39" s="22" t="str">
        <f>IF(B39="","",SUMPRODUCT(($G$10:G39="Einnahme")*($H$10:H39))-SUMPRODUCT(($G$10:G39="Ausgabe")*($H$10:H39)))</f>
        <v/>
      </c>
    </row>
    <row r="40" spans="1:11" ht="15" customHeight="1" x14ac:dyDescent="0.25">
      <c r="A40" s="11" t="str">
        <f>IF(B40="","",COUNTIF($B$10:B40,"&lt;&gt;"))</f>
        <v/>
      </c>
      <c r="B40" s="12"/>
      <c r="C40" s="13" t="str">
        <f t="shared" si="0"/>
        <v/>
      </c>
      <c r="D40" s="14"/>
      <c r="E40" s="14"/>
      <c r="F40" s="14"/>
      <c r="G40" s="14"/>
      <c r="H40" s="15"/>
      <c r="I40" s="14"/>
      <c r="J40" s="14"/>
      <c r="K40" s="16" t="str">
        <f>IF(B40="","",SUMPRODUCT(($G$10:G40="Einnahme")*($H$10:H40))-SUMPRODUCT(($G$10:G40="Ausgabe")*($H$10:H40)))</f>
        <v/>
      </c>
    </row>
    <row r="41" spans="1:11" ht="15" customHeight="1" x14ac:dyDescent="0.25">
      <c r="A41" s="17" t="str">
        <f>IF(B41="","",COUNTIF($B$10:B41,"&lt;&gt;"))</f>
        <v/>
      </c>
      <c r="B41" s="18"/>
      <c r="C41" s="19" t="str">
        <f t="shared" si="0"/>
        <v/>
      </c>
      <c r="D41" s="20"/>
      <c r="E41" s="20"/>
      <c r="F41" s="20"/>
      <c r="G41" s="20"/>
      <c r="H41" s="21"/>
      <c r="I41" s="20"/>
      <c r="J41" s="20"/>
      <c r="K41" s="22" t="str">
        <f>IF(B41="","",SUMPRODUCT(($G$10:G41="Einnahme")*($H$10:H41))-SUMPRODUCT(($G$10:G41="Ausgabe")*($H$10:H41)))</f>
        <v/>
      </c>
    </row>
    <row r="42" spans="1:11" ht="15" customHeight="1" x14ac:dyDescent="0.25">
      <c r="A42" s="11" t="str">
        <f>IF(B42="","",COUNTIF($B$10:B42,"&lt;&gt;"))</f>
        <v/>
      </c>
      <c r="B42" s="12"/>
      <c r="C42" s="13" t="str">
        <f t="shared" si="0"/>
        <v/>
      </c>
      <c r="D42" s="14"/>
      <c r="E42" s="14"/>
      <c r="F42" s="14"/>
      <c r="G42" s="14"/>
      <c r="H42" s="15"/>
      <c r="I42" s="14"/>
      <c r="J42" s="14"/>
      <c r="K42" s="16" t="str">
        <f>IF(B42="","",SUMPRODUCT(($G$10:G42="Einnahme")*($H$10:H42))-SUMPRODUCT(($G$10:G42="Ausgabe")*($H$10:H42)))</f>
        <v/>
      </c>
    </row>
    <row r="43" spans="1:11" ht="15" customHeight="1" x14ac:dyDescent="0.25">
      <c r="A43" s="17" t="str">
        <f>IF(B43="","",COUNTIF($B$10:B43,"&lt;&gt;"))</f>
        <v/>
      </c>
      <c r="B43" s="18"/>
      <c r="C43" s="19" t="str">
        <f t="shared" si="0"/>
        <v/>
      </c>
      <c r="D43" s="20"/>
      <c r="E43" s="20"/>
      <c r="F43" s="20"/>
      <c r="G43" s="20"/>
      <c r="H43" s="21"/>
      <c r="I43" s="20"/>
      <c r="J43" s="20"/>
      <c r="K43" s="22" t="str">
        <f>IF(B43="","",SUMPRODUCT(($G$10:G43="Einnahme")*($H$10:H43))-SUMPRODUCT(($G$10:G43="Ausgabe")*($H$10:H43)))</f>
        <v/>
      </c>
    </row>
    <row r="44" spans="1:11" ht="15" customHeight="1" x14ac:dyDescent="0.25">
      <c r="A44" s="11" t="str">
        <f>IF(B44="","",COUNTIF($B$10:B44,"&lt;&gt;"))</f>
        <v/>
      </c>
      <c r="B44" s="12"/>
      <c r="C44" s="13" t="str">
        <f t="shared" si="0"/>
        <v/>
      </c>
      <c r="D44" s="14"/>
      <c r="E44" s="14"/>
      <c r="F44" s="14"/>
      <c r="G44" s="14"/>
      <c r="H44" s="15"/>
      <c r="I44" s="14"/>
      <c r="J44" s="14"/>
      <c r="K44" s="16" t="str">
        <f>IF(B44="","",SUMPRODUCT(($G$10:G44="Einnahme")*($H$10:H44))-SUMPRODUCT(($G$10:G44="Ausgabe")*($H$10:H44)))</f>
        <v/>
      </c>
    </row>
    <row r="45" spans="1:11" ht="15" customHeight="1" x14ac:dyDescent="0.25">
      <c r="A45" s="17" t="str">
        <f>IF(B45="","",COUNTIF($B$10:B45,"&lt;&gt;"))</f>
        <v/>
      </c>
      <c r="B45" s="18"/>
      <c r="C45" s="19" t="str">
        <f t="shared" si="0"/>
        <v/>
      </c>
      <c r="D45" s="20"/>
      <c r="E45" s="20"/>
      <c r="F45" s="20"/>
      <c r="G45" s="20"/>
      <c r="H45" s="21"/>
      <c r="I45" s="20"/>
      <c r="J45" s="20"/>
      <c r="K45" s="22" t="str">
        <f>IF(B45="","",SUMPRODUCT(($G$10:G45="Einnahme")*($H$10:H45))-SUMPRODUCT(($G$10:G45="Ausgabe")*($H$10:H45)))</f>
        <v/>
      </c>
    </row>
    <row r="46" spans="1:11" ht="15" customHeight="1" x14ac:dyDescent="0.25">
      <c r="A46" s="11" t="str">
        <f>IF(B46="","",COUNTIF($B$10:B46,"&lt;&gt;"))</f>
        <v/>
      </c>
      <c r="B46" s="12"/>
      <c r="C46" s="13" t="str">
        <f t="shared" si="0"/>
        <v/>
      </c>
      <c r="D46" s="14"/>
      <c r="E46" s="14"/>
      <c r="F46" s="14"/>
      <c r="G46" s="14"/>
      <c r="H46" s="15"/>
      <c r="I46" s="14"/>
      <c r="J46" s="14"/>
      <c r="K46" s="16" t="str">
        <f>IF(B46="","",SUMPRODUCT(($G$10:G46="Einnahme")*($H$10:H46))-SUMPRODUCT(($G$10:G46="Ausgabe")*($H$10:H46)))</f>
        <v/>
      </c>
    </row>
    <row r="47" spans="1:11" ht="15" customHeight="1" x14ac:dyDescent="0.25">
      <c r="A47" s="17" t="str">
        <f>IF(B47="","",COUNTIF($B$10:B47,"&lt;&gt;"))</f>
        <v/>
      </c>
      <c r="B47" s="18"/>
      <c r="C47" s="19" t="str">
        <f t="shared" si="0"/>
        <v/>
      </c>
      <c r="D47" s="20"/>
      <c r="E47" s="20"/>
      <c r="F47" s="20"/>
      <c r="G47" s="20"/>
      <c r="H47" s="21"/>
      <c r="I47" s="20"/>
      <c r="J47" s="20"/>
      <c r="K47" s="22" t="str">
        <f>IF(B47="","",SUMPRODUCT(($G$10:G47="Einnahme")*($H$10:H47))-SUMPRODUCT(($G$10:G47="Ausgabe")*($H$10:H47)))</f>
        <v/>
      </c>
    </row>
    <row r="48" spans="1:11" ht="15" customHeight="1" x14ac:dyDescent="0.25">
      <c r="A48" s="11" t="str">
        <f>IF(B48="","",COUNTIF($B$10:B48,"&lt;&gt;"))</f>
        <v/>
      </c>
      <c r="B48" s="12"/>
      <c r="C48" s="13" t="str">
        <f t="shared" si="0"/>
        <v/>
      </c>
      <c r="D48" s="14"/>
      <c r="E48" s="14"/>
      <c r="F48" s="14"/>
      <c r="G48" s="14"/>
      <c r="H48" s="15"/>
      <c r="I48" s="14"/>
      <c r="J48" s="14"/>
      <c r="K48" s="16" t="str">
        <f>IF(B48="","",SUMPRODUCT(($G$10:G48="Einnahme")*($H$10:H48))-SUMPRODUCT(($G$10:G48="Ausgabe")*($H$10:H48)))</f>
        <v/>
      </c>
    </row>
    <row r="49" spans="1:11" ht="15" customHeight="1" x14ac:dyDescent="0.25">
      <c r="A49" s="17" t="str">
        <f>IF(B49="","",COUNTIF($B$10:B49,"&lt;&gt;"))</f>
        <v/>
      </c>
      <c r="B49" s="18"/>
      <c r="C49" s="19" t="str">
        <f t="shared" si="0"/>
        <v/>
      </c>
      <c r="D49" s="20"/>
      <c r="E49" s="20"/>
      <c r="F49" s="20"/>
      <c r="G49" s="20"/>
      <c r="H49" s="21"/>
      <c r="I49" s="20"/>
      <c r="J49" s="20"/>
      <c r="K49" s="22" t="str">
        <f>IF(B49="","",SUMPRODUCT(($G$10:G49="Einnahme")*($H$10:H49))-SUMPRODUCT(($G$10:G49="Ausgabe")*($H$10:H49)))</f>
        <v/>
      </c>
    </row>
    <row r="50" spans="1:11" ht="15" customHeight="1" x14ac:dyDescent="0.25">
      <c r="A50" s="11" t="str">
        <f>IF(B50="","",COUNTIF($B$10:B50,"&lt;&gt;"))</f>
        <v/>
      </c>
      <c r="B50" s="12"/>
      <c r="C50" s="13" t="str">
        <f t="shared" si="0"/>
        <v/>
      </c>
      <c r="D50" s="14"/>
      <c r="E50" s="14"/>
      <c r="F50" s="14"/>
      <c r="G50" s="14"/>
      <c r="H50" s="15"/>
      <c r="I50" s="14"/>
      <c r="J50" s="14"/>
      <c r="K50" s="16" t="str">
        <f>IF(B50="","",SUMPRODUCT(($G$10:G50="Einnahme")*($H$10:H50))-SUMPRODUCT(($G$10:G50="Ausgabe")*($H$10:H50)))</f>
        <v/>
      </c>
    </row>
    <row r="51" spans="1:11" ht="15" customHeight="1" x14ac:dyDescent="0.25">
      <c r="A51" s="17" t="str">
        <f>IF(B51="","",COUNTIF($B$10:B51,"&lt;&gt;"))</f>
        <v/>
      </c>
      <c r="B51" s="18"/>
      <c r="C51" s="19" t="str">
        <f t="shared" si="0"/>
        <v/>
      </c>
      <c r="D51" s="20"/>
      <c r="E51" s="20"/>
      <c r="F51" s="20"/>
      <c r="G51" s="20"/>
      <c r="H51" s="21"/>
      <c r="I51" s="20"/>
      <c r="J51" s="20"/>
      <c r="K51" s="22" t="str">
        <f>IF(B51="","",SUMPRODUCT(($G$10:G51="Einnahme")*($H$10:H51))-SUMPRODUCT(($G$10:G51="Ausgabe")*($H$10:H51)))</f>
        <v/>
      </c>
    </row>
    <row r="52" spans="1:11" ht="15" customHeight="1" x14ac:dyDescent="0.25">
      <c r="A52" s="11" t="str">
        <f>IF(B52="","",COUNTIF($B$10:B52,"&lt;&gt;"))</f>
        <v/>
      </c>
      <c r="B52" s="12"/>
      <c r="C52" s="13" t="str">
        <f t="shared" si="0"/>
        <v/>
      </c>
      <c r="D52" s="14"/>
      <c r="E52" s="14"/>
      <c r="F52" s="14"/>
      <c r="G52" s="14"/>
      <c r="H52" s="15"/>
      <c r="I52" s="14"/>
      <c r="J52" s="14"/>
      <c r="K52" s="16" t="str">
        <f>IF(B52="","",SUMPRODUCT(($G$10:G52="Einnahme")*($H$10:H52))-SUMPRODUCT(($G$10:G52="Ausgabe")*($H$10:H52)))</f>
        <v/>
      </c>
    </row>
    <row r="53" spans="1:11" ht="15" customHeight="1" x14ac:dyDescent="0.25">
      <c r="A53" s="17" t="str">
        <f>IF(B53="","",COUNTIF($B$10:B53,"&lt;&gt;"))</f>
        <v/>
      </c>
      <c r="B53" s="18"/>
      <c r="C53" s="19" t="str">
        <f t="shared" si="0"/>
        <v/>
      </c>
      <c r="D53" s="20"/>
      <c r="E53" s="20"/>
      <c r="F53" s="20"/>
      <c r="G53" s="20"/>
      <c r="H53" s="21"/>
      <c r="I53" s="20"/>
      <c r="J53" s="20"/>
      <c r="K53" s="22" t="str">
        <f>IF(B53="","",SUMPRODUCT(($G$10:G53="Einnahme")*($H$10:H53))-SUMPRODUCT(($G$10:G53="Ausgabe")*($H$10:H53)))</f>
        <v/>
      </c>
    </row>
    <row r="54" spans="1:11" ht="15" customHeight="1" x14ac:dyDescent="0.25">
      <c r="A54" s="11" t="str">
        <f>IF(B54="","",COUNTIF($B$10:B54,"&lt;&gt;"))</f>
        <v/>
      </c>
      <c r="B54" s="12"/>
      <c r="C54" s="13" t="str">
        <f t="shared" si="0"/>
        <v/>
      </c>
      <c r="D54" s="14"/>
      <c r="E54" s="14"/>
      <c r="F54" s="14"/>
      <c r="G54" s="14"/>
      <c r="H54" s="15"/>
      <c r="I54" s="14"/>
      <c r="J54" s="14"/>
      <c r="K54" s="16" t="str">
        <f>IF(B54="","",SUMPRODUCT(($G$10:G54="Einnahme")*($H$10:H54))-SUMPRODUCT(($G$10:G54="Ausgabe")*($H$10:H54)))</f>
        <v/>
      </c>
    </row>
    <row r="55" spans="1:11" ht="15" customHeight="1" x14ac:dyDescent="0.25">
      <c r="A55" s="17" t="str">
        <f>IF(B55="","",COUNTIF($B$10:B55,"&lt;&gt;"))</f>
        <v/>
      </c>
      <c r="B55" s="18"/>
      <c r="C55" s="19" t="str">
        <f t="shared" si="0"/>
        <v/>
      </c>
      <c r="D55" s="20"/>
      <c r="E55" s="20"/>
      <c r="F55" s="20"/>
      <c r="G55" s="20"/>
      <c r="H55" s="21"/>
      <c r="I55" s="20"/>
      <c r="J55" s="20"/>
      <c r="K55" s="22" t="str">
        <f>IF(B55="","",SUMPRODUCT(($G$10:G55="Einnahme")*($H$10:H55))-SUMPRODUCT(($G$10:G55="Ausgabe")*($H$10:H55)))</f>
        <v/>
      </c>
    </row>
    <row r="56" spans="1:11" ht="15" customHeight="1" x14ac:dyDescent="0.25">
      <c r="A56" s="11" t="str">
        <f>IF(B56="","",COUNTIF($B$10:B56,"&lt;&gt;"))</f>
        <v/>
      </c>
      <c r="B56" s="12"/>
      <c r="C56" s="13" t="str">
        <f t="shared" si="0"/>
        <v/>
      </c>
      <c r="D56" s="14"/>
      <c r="E56" s="14"/>
      <c r="F56" s="14"/>
      <c r="G56" s="14"/>
      <c r="H56" s="15"/>
      <c r="I56" s="14"/>
      <c r="J56" s="14"/>
      <c r="K56" s="16" t="str">
        <f>IF(B56="","",SUMPRODUCT(($G$10:G56="Einnahme")*($H$10:H56))-SUMPRODUCT(($G$10:G56="Ausgabe")*($H$10:H56)))</f>
        <v/>
      </c>
    </row>
    <row r="57" spans="1:11" ht="15" customHeight="1" x14ac:dyDescent="0.25">
      <c r="A57" s="17" t="str">
        <f>IF(B57="","",COUNTIF($B$10:B57,"&lt;&gt;"))</f>
        <v/>
      </c>
      <c r="B57" s="18"/>
      <c r="C57" s="19" t="str">
        <f t="shared" si="0"/>
        <v/>
      </c>
      <c r="D57" s="20"/>
      <c r="E57" s="20"/>
      <c r="F57" s="20"/>
      <c r="G57" s="20"/>
      <c r="H57" s="21"/>
      <c r="I57" s="20"/>
      <c r="J57" s="20"/>
      <c r="K57" s="22" t="str">
        <f>IF(B57="","",SUMPRODUCT(($G$10:G57="Einnahme")*($H$10:H57))-SUMPRODUCT(($G$10:G57="Ausgabe")*($H$10:H57)))</f>
        <v/>
      </c>
    </row>
    <row r="58" spans="1:11" ht="15" customHeight="1" x14ac:dyDescent="0.25">
      <c r="A58" s="11" t="str">
        <f>IF(B58="","",COUNTIF($B$10:B58,"&lt;&gt;"))</f>
        <v/>
      </c>
      <c r="B58" s="12"/>
      <c r="C58" s="13" t="str">
        <f t="shared" si="0"/>
        <v/>
      </c>
      <c r="D58" s="14"/>
      <c r="E58" s="14"/>
      <c r="F58" s="14"/>
      <c r="G58" s="14"/>
      <c r="H58" s="15"/>
      <c r="I58" s="14"/>
      <c r="J58" s="14"/>
      <c r="K58" s="16" t="str">
        <f>IF(B58="","",SUMPRODUCT(($G$10:G58="Einnahme")*($H$10:H58))-SUMPRODUCT(($G$10:G58="Ausgabe")*($H$10:H58)))</f>
        <v/>
      </c>
    </row>
    <row r="59" spans="1:11" ht="15" customHeight="1" x14ac:dyDescent="0.25">
      <c r="A59" s="17" t="str">
        <f>IF(B59="","",COUNTIF($B$10:B59,"&lt;&gt;"))</f>
        <v/>
      </c>
      <c r="B59" s="18"/>
      <c r="C59" s="19" t="str">
        <f t="shared" si="0"/>
        <v/>
      </c>
      <c r="D59" s="20"/>
      <c r="E59" s="20"/>
      <c r="F59" s="20"/>
      <c r="G59" s="20"/>
      <c r="H59" s="21"/>
      <c r="I59" s="20"/>
      <c r="J59" s="20"/>
      <c r="K59" s="22" t="str">
        <f>IF(B59="","",SUMPRODUCT(($G$10:G59="Einnahme")*($H$10:H59))-SUMPRODUCT(($G$10:G59="Ausgabe")*($H$10:H59)))</f>
        <v/>
      </c>
    </row>
    <row r="60" spans="1:11" ht="15" customHeight="1" x14ac:dyDescent="0.25">
      <c r="A60" s="11" t="str">
        <f>IF(B60="","",COUNTIF($B$10:B60,"&lt;&gt;"))</f>
        <v/>
      </c>
      <c r="B60" s="12"/>
      <c r="C60" s="13" t="str">
        <f t="shared" si="0"/>
        <v/>
      </c>
      <c r="D60" s="14"/>
      <c r="E60" s="14"/>
      <c r="F60" s="14"/>
      <c r="G60" s="14"/>
      <c r="H60" s="15"/>
      <c r="I60" s="14"/>
      <c r="J60" s="14"/>
      <c r="K60" s="16" t="str">
        <f>IF(B60="","",SUMPRODUCT(($G$10:G60="Einnahme")*($H$10:H60))-SUMPRODUCT(($G$10:G60="Ausgabe")*($H$10:H60)))</f>
        <v/>
      </c>
    </row>
    <row r="61" spans="1:11" ht="15" customHeight="1" x14ac:dyDescent="0.25">
      <c r="A61" s="17" t="str">
        <f>IF(B61="","",COUNTIF($B$10:B61,"&lt;&gt;"))</f>
        <v/>
      </c>
      <c r="B61" s="18"/>
      <c r="C61" s="19" t="str">
        <f t="shared" si="0"/>
        <v/>
      </c>
      <c r="D61" s="20"/>
      <c r="E61" s="20"/>
      <c r="F61" s="20"/>
      <c r="G61" s="20"/>
      <c r="H61" s="21"/>
      <c r="I61" s="20"/>
      <c r="J61" s="20"/>
      <c r="K61" s="22" t="str">
        <f>IF(B61="","",SUMPRODUCT(($G$10:G61="Einnahme")*($H$10:H61))-SUMPRODUCT(($G$10:G61="Ausgabe")*($H$10:H61)))</f>
        <v/>
      </c>
    </row>
    <row r="62" spans="1:11" ht="15" customHeight="1" x14ac:dyDescent="0.25">
      <c r="A62" s="11" t="str">
        <f>IF(B62="","",COUNTIF($B$10:B62,"&lt;&gt;"))</f>
        <v/>
      </c>
      <c r="B62" s="12"/>
      <c r="C62" s="13" t="str">
        <f t="shared" si="0"/>
        <v/>
      </c>
      <c r="D62" s="14"/>
      <c r="E62" s="14"/>
      <c r="F62" s="14"/>
      <c r="G62" s="14"/>
      <c r="H62" s="15"/>
      <c r="I62" s="14"/>
      <c r="J62" s="14"/>
      <c r="K62" s="16" t="str">
        <f>IF(B62="","",SUMPRODUCT(($G$10:G62="Einnahme")*($H$10:H62))-SUMPRODUCT(($G$10:G62="Ausgabe")*($H$10:H62)))</f>
        <v/>
      </c>
    </row>
    <row r="63" spans="1:11" ht="15" customHeight="1" x14ac:dyDescent="0.25">
      <c r="A63" s="17" t="str">
        <f>IF(B63="","",COUNTIF($B$10:B63,"&lt;&gt;"))</f>
        <v/>
      </c>
      <c r="B63" s="18"/>
      <c r="C63" s="19" t="str">
        <f t="shared" si="0"/>
        <v/>
      </c>
      <c r="D63" s="20"/>
      <c r="E63" s="20"/>
      <c r="F63" s="20"/>
      <c r="G63" s="20"/>
      <c r="H63" s="21"/>
      <c r="I63" s="20"/>
      <c r="J63" s="20"/>
      <c r="K63" s="22" t="str">
        <f>IF(B63="","",SUMPRODUCT(($G$10:G63="Einnahme")*($H$10:H63))-SUMPRODUCT(($G$10:G63="Ausgabe")*($H$10:H63)))</f>
        <v/>
      </c>
    </row>
    <row r="64" spans="1:11" ht="15" customHeight="1" x14ac:dyDescent="0.25">
      <c r="A64" s="11" t="str">
        <f>IF(B64="","",COUNTIF($B$10:B64,"&lt;&gt;"))</f>
        <v/>
      </c>
      <c r="B64" s="12"/>
      <c r="C64" s="13" t="str">
        <f t="shared" si="0"/>
        <v/>
      </c>
      <c r="D64" s="14"/>
      <c r="E64" s="14"/>
      <c r="F64" s="14"/>
      <c r="G64" s="14"/>
      <c r="H64" s="15"/>
      <c r="I64" s="14"/>
      <c r="J64" s="14"/>
      <c r="K64" s="16" t="str">
        <f>IF(B64="","",SUMPRODUCT(($G$10:G64="Einnahme")*($H$10:H64))-SUMPRODUCT(($G$10:G64="Ausgabe")*($H$10:H64)))</f>
        <v/>
      </c>
    </row>
    <row r="65" spans="1:11" ht="15" customHeight="1" x14ac:dyDescent="0.25">
      <c r="A65" s="17" t="str">
        <f>IF(B65="","",COUNTIF($B$10:B65,"&lt;&gt;"))</f>
        <v/>
      </c>
      <c r="B65" s="18"/>
      <c r="C65" s="19" t="str">
        <f t="shared" si="0"/>
        <v/>
      </c>
      <c r="D65" s="20"/>
      <c r="E65" s="20"/>
      <c r="F65" s="20"/>
      <c r="G65" s="20"/>
      <c r="H65" s="21"/>
      <c r="I65" s="20"/>
      <c r="J65" s="20"/>
      <c r="K65" s="22" t="str">
        <f>IF(B65="","",SUMPRODUCT(($G$10:G65="Einnahme")*($H$10:H65))-SUMPRODUCT(($G$10:G65="Ausgabe")*($H$10:H65)))</f>
        <v/>
      </c>
    </row>
    <row r="66" spans="1:11" ht="15" customHeight="1" x14ac:dyDescent="0.25">
      <c r="A66" s="11" t="str">
        <f>IF(B66="","",COUNTIF($B$10:B66,"&lt;&gt;"))</f>
        <v/>
      </c>
      <c r="B66" s="12"/>
      <c r="C66" s="13" t="str">
        <f t="shared" si="0"/>
        <v/>
      </c>
      <c r="D66" s="14"/>
      <c r="E66" s="14"/>
      <c r="F66" s="14"/>
      <c r="G66" s="14"/>
      <c r="H66" s="15"/>
      <c r="I66" s="14"/>
      <c r="J66" s="14"/>
      <c r="K66" s="16" t="str">
        <f>IF(B66="","",SUMPRODUCT(($G$10:G66="Einnahme")*($H$10:H66))-SUMPRODUCT(($G$10:G66="Ausgabe")*($H$10:H66)))</f>
        <v/>
      </c>
    </row>
    <row r="67" spans="1:11" ht="15" customHeight="1" x14ac:dyDescent="0.25">
      <c r="A67" s="17" t="str">
        <f>IF(B67="","",COUNTIF($B$10:B67,"&lt;&gt;"))</f>
        <v/>
      </c>
      <c r="B67" s="18"/>
      <c r="C67" s="19" t="str">
        <f t="shared" si="0"/>
        <v/>
      </c>
      <c r="D67" s="20"/>
      <c r="E67" s="20"/>
      <c r="F67" s="20"/>
      <c r="G67" s="20"/>
      <c r="H67" s="21"/>
      <c r="I67" s="20"/>
      <c r="J67" s="20"/>
      <c r="K67" s="22" t="str">
        <f>IF(B67="","",SUMPRODUCT(($G$10:G67="Einnahme")*($H$10:H67))-SUMPRODUCT(($G$10:G67="Ausgabe")*($H$10:H67)))</f>
        <v/>
      </c>
    </row>
    <row r="68" spans="1:11" ht="15" customHeight="1" x14ac:dyDescent="0.25">
      <c r="A68" s="11" t="str">
        <f>IF(B68="","",COUNTIF($B$10:B68,"&lt;&gt;"))</f>
        <v/>
      </c>
      <c r="B68" s="12"/>
      <c r="C68" s="13" t="str">
        <f t="shared" si="0"/>
        <v/>
      </c>
      <c r="D68" s="14"/>
      <c r="E68" s="14"/>
      <c r="F68" s="14"/>
      <c r="G68" s="14"/>
      <c r="H68" s="15"/>
      <c r="I68" s="14"/>
      <c r="J68" s="14"/>
      <c r="K68" s="16" t="str">
        <f>IF(B68="","",SUMPRODUCT(($G$10:G68="Einnahme")*($H$10:H68))-SUMPRODUCT(($G$10:G68="Ausgabe")*($H$10:H68)))</f>
        <v/>
      </c>
    </row>
    <row r="69" spans="1:11" ht="15" customHeight="1" x14ac:dyDescent="0.25">
      <c r="A69" s="17" t="str">
        <f>IF(B69="","",COUNTIF($B$10:B69,"&lt;&gt;"))</f>
        <v/>
      </c>
      <c r="B69" s="18"/>
      <c r="C69" s="19" t="str">
        <f t="shared" si="0"/>
        <v/>
      </c>
      <c r="D69" s="20"/>
      <c r="E69" s="20"/>
      <c r="F69" s="20"/>
      <c r="G69" s="20"/>
      <c r="H69" s="21"/>
      <c r="I69" s="20"/>
      <c r="J69" s="20"/>
      <c r="K69" s="22" t="str">
        <f>IF(B69="","",SUMPRODUCT(($G$10:G69="Einnahme")*($H$10:H69))-SUMPRODUCT(($G$10:G69="Ausgabe")*($H$10:H69)))</f>
        <v/>
      </c>
    </row>
    <row r="70" spans="1:11" ht="15" customHeight="1" x14ac:dyDescent="0.25">
      <c r="A70" s="11" t="str">
        <f>IF(B70="","",COUNTIF($B$10:B70,"&lt;&gt;"))</f>
        <v/>
      </c>
      <c r="B70" s="12"/>
      <c r="C70" s="13" t="str">
        <f t="shared" si="0"/>
        <v/>
      </c>
      <c r="D70" s="14"/>
      <c r="E70" s="14"/>
      <c r="F70" s="14"/>
      <c r="G70" s="14"/>
      <c r="H70" s="15"/>
      <c r="I70" s="14"/>
      <c r="J70" s="14"/>
      <c r="K70" s="16" t="str">
        <f>IF(B70="","",SUMPRODUCT(($G$10:G70="Einnahme")*($H$10:H70))-SUMPRODUCT(($G$10:G70="Ausgabe")*($H$10:H70)))</f>
        <v/>
      </c>
    </row>
    <row r="71" spans="1:11" ht="15" customHeight="1" x14ac:dyDescent="0.25">
      <c r="A71" s="17" t="str">
        <f>IF(B71="","",COUNTIF($B$10:B71,"&lt;&gt;"))</f>
        <v/>
      </c>
      <c r="B71" s="18"/>
      <c r="C71" s="19" t="str">
        <f t="shared" si="0"/>
        <v/>
      </c>
      <c r="D71" s="20"/>
      <c r="E71" s="20"/>
      <c r="F71" s="20"/>
      <c r="G71" s="20"/>
      <c r="H71" s="21"/>
      <c r="I71" s="20"/>
      <c r="J71" s="20"/>
      <c r="K71" s="22" t="str">
        <f>IF(B71="","",SUMPRODUCT(($G$10:G71="Einnahme")*($H$10:H71))-SUMPRODUCT(($G$10:G71="Ausgabe")*($H$10:H71)))</f>
        <v/>
      </c>
    </row>
    <row r="72" spans="1:11" ht="15" customHeight="1" x14ac:dyDescent="0.25">
      <c r="A72" s="11" t="str">
        <f>IF(B72="","",COUNTIF($B$10:B72,"&lt;&gt;"))</f>
        <v/>
      </c>
      <c r="B72" s="12"/>
      <c r="C72" s="13" t="str">
        <f t="shared" si="0"/>
        <v/>
      </c>
      <c r="D72" s="14"/>
      <c r="E72" s="14"/>
      <c r="F72" s="14"/>
      <c r="G72" s="14"/>
      <c r="H72" s="15"/>
      <c r="I72" s="14"/>
      <c r="J72" s="14"/>
      <c r="K72" s="16" t="str">
        <f>IF(B72="","",SUMPRODUCT(($G$10:G72="Einnahme")*($H$10:H72))-SUMPRODUCT(($G$10:G72="Ausgabe")*($H$10:H72)))</f>
        <v/>
      </c>
    </row>
    <row r="73" spans="1:11" ht="15" customHeight="1" x14ac:dyDescent="0.25">
      <c r="A73" s="17" t="str">
        <f>IF(B73="","",COUNTIF($B$10:B73,"&lt;&gt;"))</f>
        <v/>
      </c>
      <c r="B73" s="18"/>
      <c r="C73" s="19" t="str">
        <f t="shared" si="0"/>
        <v/>
      </c>
      <c r="D73" s="20"/>
      <c r="E73" s="20"/>
      <c r="F73" s="20"/>
      <c r="G73" s="20"/>
      <c r="H73" s="21"/>
      <c r="I73" s="20"/>
      <c r="J73" s="20"/>
      <c r="K73" s="22" t="str">
        <f>IF(B73="","",SUMPRODUCT(($G$10:G73="Einnahme")*($H$10:H73))-SUMPRODUCT(($G$10:G73="Ausgabe")*($H$10:H73)))</f>
        <v/>
      </c>
    </row>
    <row r="74" spans="1:11" ht="15" customHeight="1" x14ac:dyDescent="0.25">
      <c r="A74" s="11" t="str">
        <f>IF(B74="","",COUNTIF($B$10:B74,"&lt;&gt;"))</f>
        <v/>
      </c>
      <c r="B74" s="12"/>
      <c r="C74" s="13" t="str">
        <f t="shared" ref="C74:C137" si="1">IF(B74="","",DATE(YEAR(B74),MONTH(B74),1))</f>
        <v/>
      </c>
      <c r="D74" s="14"/>
      <c r="E74" s="14"/>
      <c r="F74" s="14"/>
      <c r="G74" s="14"/>
      <c r="H74" s="15"/>
      <c r="I74" s="14"/>
      <c r="J74" s="14"/>
      <c r="K74" s="16" t="str">
        <f>IF(B74="","",SUMPRODUCT(($G$10:G74="Einnahme")*($H$10:H74))-SUMPRODUCT(($G$10:G74="Ausgabe")*($H$10:H74)))</f>
        <v/>
      </c>
    </row>
    <row r="75" spans="1:11" ht="15" customHeight="1" x14ac:dyDescent="0.25">
      <c r="A75" s="17" t="str">
        <f>IF(B75="","",COUNTIF($B$10:B75,"&lt;&gt;"))</f>
        <v/>
      </c>
      <c r="B75" s="18"/>
      <c r="C75" s="19" t="str">
        <f t="shared" si="1"/>
        <v/>
      </c>
      <c r="D75" s="20"/>
      <c r="E75" s="20"/>
      <c r="F75" s="20"/>
      <c r="G75" s="20"/>
      <c r="H75" s="21"/>
      <c r="I75" s="20"/>
      <c r="J75" s="20"/>
      <c r="K75" s="22" t="str">
        <f>IF(B75="","",SUMPRODUCT(($G$10:G75="Einnahme")*($H$10:H75))-SUMPRODUCT(($G$10:G75="Ausgabe")*($H$10:H75)))</f>
        <v/>
      </c>
    </row>
    <row r="76" spans="1:11" ht="15" customHeight="1" x14ac:dyDescent="0.25">
      <c r="A76" s="11" t="str">
        <f>IF(B76="","",COUNTIF($B$10:B76,"&lt;&gt;"))</f>
        <v/>
      </c>
      <c r="B76" s="12"/>
      <c r="C76" s="13" t="str">
        <f t="shared" si="1"/>
        <v/>
      </c>
      <c r="D76" s="14"/>
      <c r="E76" s="14"/>
      <c r="F76" s="14"/>
      <c r="G76" s="14"/>
      <c r="H76" s="15"/>
      <c r="I76" s="14"/>
      <c r="J76" s="14"/>
      <c r="K76" s="16" t="str">
        <f>IF(B76="","",SUMPRODUCT(($G$10:G76="Einnahme")*($H$10:H76))-SUMPRODUCT(($G$10:G76="Ausgabe")*($H$10:H76)))</f>
        <v/>
      </c>
    </row>
    <row r="77" spans="1:11" ht="15" customHeight="1" x14ac:dyDescent="0.25">
      <c r="A77" s="17" t="str">
        <f>IF(B77="","",COUNTIF($B$10:B77,"&lt;&gt;"))</f>
        <v/>
      </c>
      <c r="B77" s="18"/>
      <c r="C77" s="19" t="str">
        <f t="shared" si="1"/>
        <v/>
      </c>
      <c r="D77" s="20"/>
      <c r="E77" s="20"/>
      <c r="F77" s="20"/>
      <c r="G77" s="20"/>
      <c r="H77" s="21"/>
      <c r="I77" s="20"/>
      <c r="J77" s="20"/>
      <c r="K77" s="22" t="str">
        <f>IF(B77="","",SUMPRODUCT(($G$10:G77="Einnahme")*($H$10:H77))-SUMPRODUCT(($G$10:G77="Ausgabe")*($H$10:H77)))</f>
        <v/>
      </c>
    </row>
    <row r="78" spans="1:11" ht="15" customHeight="1" x14ac:dyDescent="0.25">
      <c r="A78" s="11" t="str">
        <f>IF(B78="","",COUNTIF($B$10:B78,"&lt;&gt;"))</f>
        <v/>
      </c>
      <c r="B78" s="12"/>
      <c r="C78" s="13" t="str">
        <f t="shared" si="1"/>
        <v/>
      </c>
      <c r="D78" s="14"/>
      <c r="E78" s="14"/>
      <c r="F78" s="14"/>
      <c r="G78" s="14"/>
      <c r="H78" s="15"/>
      <c r="I78" s="14"/>
      <c r="J78" s="14"/>
      <c r="K78" s="16" t="str">
        <f>IF(B78="","",SUMPRODUCT(($G$10:G78="Einnahme")*($H$10:H78))-SUMPRODUCT(($G$10:G78="Ausgabe")*($H$10:H78)))</f>
        <v/>
      </c>
    </row>
    <row r="79" spans="1:11" ht="15" customHeight="1" x14ac:dyDescent="0.25">
      <c r="A79" s="17" t="str">
        <f>IF(B79="","",COUNTIF($B$10:B79,"&lt;&gt;"))</f>
        <v/>
      </c>
      <c r="B79" s="18"/>
      <c r="C79" s="19" t="str">
        <f t="shared" si="1"/>
        <v/>
      </c>
      <c r="D79" s="20"/>
      <c r="E79" s="20"/>
      <c r="F79" s="20"/>
      <c r="G79" s="20"/>
      <c r="H79" s="21"/>
      <c r="I79" s="20"/>
      <c r="J79" s="20"/>
      <c r="K79" s="22" t="str">
        <f>IF(B79="","",SUMPRODUCT(($G$10:G79="Einnahme")*($H$10:H79))-SUMPRODUCT(($G$10:G79="Ausgabe")*($H$10:H79)))</f>
        <v/>
      </c>
    </row>
    <row r="80" spans="1:11" ht="15" customHeight="1" x14ac:dyDescent="0.25">
      <c r="A80" s="11" t="str">
        <f>IF(B80="","",COUNTIF($B$10:B80,"&lt;&gt;"))</f>
        <v/>
      </c>
      <c r="B80" s="12"/>
      <c r="C80" s="13" t="str">
        <f t="shared" si="1"/>
        <v/>
      </c>
      <c r="D80" s="14"/>
      <c r="E80" s="14"/>
      <c r="F80" s="14"/>
      <c r="G80" s="14"/>
      <c r="H80" s="15"/>
      <c r="I80" s="14"/>
      <c r="J80" s="14"/>
      <c r="K80" s="16" t="str">
        <f>IF(B80="","",SUMPRODUCT(($G$10:G80="Einnahme")*($H$10:H80))-SUMPRODUCT(($G$10:G80="Ausgabe")*($H$10:H80)))</f>
        <v/>
      </c>
    </row>
    <row r="81" spans="1:11" ht="15" customHeight="1" x14ac:dyDescent="0.25">
      <c r="A81" s="17" t="str">
        <f>IF(B81="","",COUNTIF($B$10:B81,"&lt;&gt;"))</f>
        <v/>
      </c>
      <c r="B81" s="18"/>
      <c r="C81" s="19" t="str">
        <f t="shared" si="1"/>
        <v/>
      </c>
      <c r="D81" s="20"/>
      <c r="E81" s="20"/>
      <c r="F81" s="20"/>
      <c r="G81" s="20"/>
      <c r="H81" s="21"/>
      <c r="I81" s="20"/>
      <c r="J81" s="20"/>
      <c r="K81" s="22" t="str">
        <f>IF(B81="","",SUMPRODUCT(($G$10:G81="Einnahme")*($H$10:H81))-SUMPRODUCT(($G$10:G81="Ausgabe")*($H$10:H81)))</f>
        <v/>
      </c>
    </row>
    <row r="82" spans="1:11" ht="15" customHeight="1" x14ac:dyDescent="0.25">
      <c r="A82" s="11" t="str">
        <f>IF(B82="","",COUNTIF($B$10:B82,"&lt;&gt;"))</f>
        <v/>
      </c>
      <c r="B82" s="12"/>
      <c r="C82" s="13" t="str">
        <f t="shared" si="1"/>
        <v/>
      </c>
      <c r="D82" s="14"/>
      <c r="E82" s="14"/>
      <c r="F82" s="14"/>
      <c r="G82" s="14"/>
      <c r="H82" s="15"/>
      <c r="I82" s="14"/>
      <c r="J82" s="14"/>
      <c r="K82" s="16" t="str">
        <f>IF(B82="","",SUMPRODUCT(($G$10:G82="Einnahme")*($H$10:H82))-SUMPRODUCT(($G$10:G82="Ausgabe")*($H$10:H82)))</f>
        <v/>
      </c>
    </row>
    <row r="83" spans="1:11" ht="15" customHeight="1" x14ac:dyDescent="0.25">
      <c r="A83" s="17" t="str">
        <f>IF(B83="","",COUNTIF($B$10:B83,"&lt;&gt;"))</f>
        <v/>
      </c>
      <c r="B83" s="18"/>
      <c r="C83" s="19" t="str">
        <f t="shared" si="1"/>
        <v/>
      </c>
      <c r="D83" s="20"/>
      <c r="E83" s="20"/>
      <c r="F83" s="20"/>
      <c r="G83" s="20"/>
      <c r="H83" s="21"/>
      <c r="I83" s="20"/>
      <c r="J83" s="20"/>
      <c r="K83" s="22" t="str">
        <f>IF(B83="","",SUMPRODUCT(($G$10:G83="Einnahme")*($H$10:H83))-SUMPRODUCT(($G$10:G83="Ausgabe")*($H$10:H83)))</f>
        <v/>
      </c>
    </row>
    <row r="84" spans="1:11" ht="15" customHeight="1" x14ac:dyDescent="0.25">
      <c r="A84" s="11" t="str">
        <f>IF(B84="","",COUNTIF($B$10:B84,"&lt;&gt;"))</f>
        <v/>
      </c>
      <c r="B84" s="12"/>
      <c r="C84" s="13" t="str">
        <f t="shared" si="1"/>
        <v/>
      </c>
      <c r="D84" s="14"/>
      <c r="E84" s="14"/>
      <c r="F84" s="14"/>
      <c r="G84" s="14"/>
      <c r="H84" s="15"/>
      <c r="I84" s="14"/>
      <c r="J84" s="14"/>
      <c r="K84" s="16" t="str">
        <f>IF(B84="","",SUMPRODUCT(($G$10:G84="Einnahme")*($H$10:H84))-SUMPRODUCT(($G$10:G84="Ausgabe")*($H$10:H84)))</f>
        <v/>
      </c>
    </row>
    <row r="85" spans="1:11" ht="15" customHeight="1" x14ac:dyDescent="0.25">
      <c r="A85" s="17" t="str">
        <f>IF(B85="","",COUNTIF($B$10:B85,"&lt;&gt;"))</f>
        <v/>
      </c>
      <c r="B85" s="18"/>
      <c r="C85" s="19" t="str">
        <f t="shared" si="1"/>
        <v/>
      </c>
      <c r="D85" s="20"/>
      <c r="E85" s="20"/>
      <c r="F85" s="20"/>
      <c r="G85" s="20"/>
      <c r="H85" s="21"/>
      <c r="I85" s="20"/>
      <c r="J85" s="20"/>
      <c r="K85" s="22" t="str">
        <f>IF(B85="","",SUMPRODUCT(($G$10:G85="Einnahme")*($H$10:H85))-SUMPRODUCT(($G$10:G85="Ausgabe")*($H$10:H85)))</f>
        <v/>
      </c>
    </row>
    <row r="86" spans="1:11" ht="15" customHeight="1" x14ac:dyDescent="0.25">
      <c r="A86" s="11" t="str">
        <f>IF(B86="","",COUNTIF($B$10:B86,"&lt;&gt;"))</f>
        <v/>
      </c>
      <c r="B86" s="12"/>
      <c r="C86" s="13" t="str">
        <f t="shared" si="1"/>
        <v/>
      </c>
      <c r="D86" s="14"/>
      <c r="E86" s="14"/>
      <c r="F86" s="14"/>
      <c r="G86" s="14"/>
      <c r="H86" s="15"/>
      <c r="I86" s="14"/>
      <c r="J86" s="14"/>
      <c r="K86" s="16" t="str">
        <f>IF(B86="","",SUMPRODUCT(($G$10:G86="Einnahme")*($H$10:H86))-SUMPRODUCT(($G$10:G86="Ausgabe")*($H$10:H86)))</f>
        <v/>
      </c>
    </row>
    <row r="87" spans="1:11" ht="15" customHeight="1" x14ac:dyDescent="0.25">
      <c r="A87" s="17" t="str">
        <f>IF(B87="","",COUNTIF($B$10:B87,"&lt;&gt;"))</f>
        <v/>
      </c>
      <c r="B87" s="18"/>
      <c r="C87" s="19" t="str">
        <f t="shared" si="1"/>
        <v/>
      </c>
      <c r="D87" s="20"/>
      <c r="E87" s="20"/>
      <c r="F87" s="20"/>
      <c r="G87" s="20"/>
      <c r="H87" s="21"/>
      <c r="I87" s="20"/>
      <c r="J87" s="20"/>
      <c r="K87" s="22" t="str">
        <f>IF(B87="","",SUMPRODUCT(($G$10:G87="Einnahme")*($H$10:H87))-SUMPRODUCT(($G$10:G87="Ausgabe")*($H$10:H87)))</f>
        <v/>
      </c>
    </row>
    <row r="88" spans="1:11" ht="15" customHeight="1" x14ac:dyDescent="0.25">
      <c r="A88" s="11" t="str">
        <f>IF(B88="","",COUNTIF($B$10:B88,"&lt;&gt;"))</f>
        <v/>
      </c>
      <c r="B88" s="12"/>
      <c r="C88" s="13" t="str">
        <f t="shared" si="1"/>
        <v/>
      </c>
      <c r="D88" s="14"/>
      <c r="E88" s="14"/>
      <c r="F88" s="14"/>
      <c r="G88" s="14"/>
      <c r="H88" s="15"/>
      <c r="I88" s="14"/>
      <c r="J88" s="14"/>
      <c r="K88" s="16" t="str">
        <f>IF(B88="","",SUMPRODUCT(($G$10:G88="Einnahme")*($H$10:H88))-SUMPRODUCT(($G$10:G88="Ausgabe")*($H$10:H88)))</f>
        <v/>
      </c>
    </row>
    <row r="89" spans="1:11" ht="15" customHeight="1" x14ac:dyDescent="0.25">
      <c r="A89" s="17" t="str">
        <f>IF(B89="","",COUNTIF($B$10:B89,"&lt;&gt;"))</f>
        <v/>
      </c>
      <c r="B89" s="18"/>
      <c r="C89" s="19" t="str">
        <f t="shared" si="1"/>
        <v/>
      </c>
      <c r="D89" s="20"/>
      <c r="E89" s="20"/>
      <c r="F89" s="20"/>
      <c r="G89" s="20"/>
      <c r="H89" s="21"/>
      <c r="I89" s="20"/>
      <c r="J89" s="20"/>
      <c r="K89" s="22" t="str">
        <f>IF(B89="","",SUMPRODUCT(($G$10:G89="Einnahme")*($H$10:H89))-SUMPRODUCT(($G$10:G89="Ausgabe")*($H$10:H89)))</f>
        <v/>
      </c>
    </row>
    <row r="90" spans="1:11" ht="15" customHeight="1" x14ac:dyDescent="0.25">
      <c r="A90" s="11" t="str">
        <f>IF(B90="","",COUNTIF($B$10:B90,"&lt;&gt;"))</f>
        <v/>
      </c>
      <c r="B90" s="12"/>
      <c r="C90" s="13" t="str">
        <f t="shared" si="1"/>
        <v/>
      </c>
      <c r="D90" s="14"/>
      <c r="E90" s="14"/>
      <c r="F90" s="14"/>
      <c r="G90" s="14"/>
      <c r="H90" s="15"/>
      <c r="I90" s="14"/>
      <c r="J90" s="14"/>
      <c r="K90" s="16" t="str">
        <f>IF(B90="","",SUMPRODUCT(($G$10:G90="Einnahme")*($H$10:H90))-SUMPRODUCT(($G$10:G90="Ausgabe")*($H$10:H90)))</f>
        <v/>
      </c>
    </row>
    <row r="91" spans="1:11" ht="15" customHeight="1" x14ac:dyDescent="0.25">
      <c r="A91" s="17" t="str">
        <f>IF(B91="","",COUNTIF($B$10:B91,"&lt;&gt;"))</f>
        <v/>
      </c>
      <c r="B91" s="18"/>
      <c r="C91" s="19" t="str">
        <f t="shared" si="1"/>
        <v/>
      </c>
      <c r="D91" s="20"/>
      <c r="E91" s="20"/>
      <c r="F91" s="20"/>
      <c r="G91" s="20"/>
      <c r="H91" s="21"/>
      <c r="I91" s="20"/>
      <c r="J91" s="20"/>
      <c r="K91" s="22" t="str">
        <f>IF(B91="","",SUMPRODUCT(($G$10:G91="Einnahme")*($H$10:H91))-SUMPRODUCT(($G$10:G91="Ausgabe")*($H$10:H91)))</f>
        <v/>
      </c>
    </row>
    <row r="92" spans="1:11" ht="15" customHeight="1" x14ac:dyDescent="0.25">
      <c r="A92" s="11" t="str">
        <f>IF(B92="","",COUNTIF($B$10:B92,"&lt;&gt;"))</f>
        <v/>
      </c>
      <c r="B92" s="12"/>
      <c r="C92" s="13" t="str">
        <f t="shared" si="1"/>
        <v/>
      </c>
      <c r="D92" s="14"/>
      <c r="E92" s="14"/>
      <c r="F92" s="14"/>
      <c r="G92" s="14"/>
      <c r="H92" s="15"/>
      <c r="I92" s="14"/>
      <c r="J92" s="14"/>
      <c r="K92" s="16" t="str">
        <f>IF(B92="","",SUMPRODUCT(($G$10:G92="Einnahme")*($H$10:H92))-SUMPRODUCT(($G$10:G92="Ausgabe")*($H$10:H92)))</f>
        <v/>
      </c>
    </row>
    <row r="93" spans="1:11" ht="15" customHeight="1" x14ac:dyDescent="0.25">
      <c r="A93" s="17" t="str">
        <f>IF(B93="","",COUNTIF($B$10:B93,"&lt;&gt;"))</f>
        <v/>
      </c>
      <c r="B93" s="18"/>
      <c r="C93" s="19" t="str">
        <f t="shared" si="1"/>
        <v/>
      </c>
      <c r="D93" s="20"/>
      <c r="E93" s="20"/>
      <c r="F93" s="20"/>
      <c r="G93" s="20"/>
      <c r="H93" s="21"/>
      <c r="I93" s="20"/>
      <c r="J93" s="20"/>
      <c r="K93" s="22" t="str">
        <f>IF(B93="","",SUMPRODUCT(($G$10:G93="Einnahme")*($H$10:H93))-SUMPRODUCT(($G$10:G93="Ausgabe")*($H$10:H93)))</f>
        <v/>
      </c>
    </row>
    <row r="94" spans="1:11" ht="15" customHeight="1" x14ac:dyDescent="0.25">
      <c r="A94" s="11" t="str">
        <f>IF(B94="","",COUNTIF($B$10:B94,"&lt;&gt;"))</f>
        <v/>
      </c>
      <c r="B94" s="12"/>
      <c r="C94" s="13" t="str">
        <f t="shared" si="1"/>
        <v/>
      </c>
      <c r="D94" s="14"/>
      <c r="E94" s="14"/>
      <c r="F94" s="14"/>
      <c r="G94" s="14"/>
      <c r="H94" s="15"/>
      <c r="I94" s="14"/>
      <c r="J94" s="14"/>
      <c r="K94" s="16" t="str">
        <f>IF(B94="","",SUMPRODUCT(($G$10:G94="Einnahme")*($H$10:H94))-SUMPRODUCT(($G$10:G94="Ausgabe")*($H$10:H94)))</f>
        <v/>
      </c>
    </row>
    <row r="95" spans="1:11" ht="15" customHeight="1" x14ac:dyDescent="0.25">
      <c r="A95" s="17" t="str">
        <f>IF(B95="","",COUNTIF($B$10:B95,"&lt;&gt;"))</f>
        <v/>
      </c>
      <c r="B95" s="18"/>
      <c r="C95" s="19" t="str">
        <f t="shared" si="1"/>
        <v/>
      </c>
      <c r="D95" s="20"/>
      <c r="E95" s="20"/>
      <c r="F95" s="20"/>
      <c r="G95" s="20"/>
      <c r="H95" s="21"/>
      <c r="I95" s="20"/>
      <c r="J95" s="20"/>
      <c r="K95" s="22" t="str">
        <f>IF(B95="","",SUMPRODUCT(($G$10:G95="Einnahme")*($H$10:H95))-SUMPRODUCT(($G$10:G95="Ausgabe")*($H$10:H95)))</f>
        <v/>
      </c>
    </row>
    <row r="96" spans="1:11" ht="15" customHeight="1" x14ac:dyDescent="0.25">
      <c r="A96" s="11" t="str">
        <f>IF(B96="","",COUNTIF($B$10:B96,"&lt;&gt;"))</f>
        <v/>
      </c>
      <c r="B96" s="12"/>
      <c r="C96" s="13" t="str">
        <f t="shared" si="1"/>
        <v/>
      </c>
      <c r="D96" s="14"/>
      <c r="E96" s="14"/>
      <c r="F96" s="14"/>
      <c r="G96" s="14"/>
      <c r="H96" s="15"/>
      <c r="I96" s="14"/>
      <c r="J96" s="14"/>
      <c r="K96" s="16" t="str">
        <f>IF(B96="","",SUMPRODUCT(($G$10:G96="Einnahme")*($H$10:H96))-SUMPRODUCT(($G$10:G96="Ausgabe")*($H$10:H96)))</f>
        <v/>
      </c>
    </row>
    <row r="97" spans="1:11" ht="15" customHeight="1" x14ac:dyDescent="0.25">
      <c r="A97" s="17" t="str">
        <f>IF(B97="","",COUNTIF($B$10:B97,"&lt;&gt;"))</f>
        <v/>
      </c>
      <c r="B97" s="18"/>
      <c r="C97" s="19" t="str">
        <f t="shared" si="1"/>
        <v/>
      </c>
      <c r="D97" s="20"/>
      <c r="E97" s="20"/>
      <c r="F97" s="20"/>
      <c r="G97" s="20"/>
      <c r="H97" s="21"/>
      <c r="I97" s="20"/>
      <c r="J97" s="20"/>
      <c r="K97" s="22" t="str">
        <f>IF(B97="","",SUMPRODUCT(($G$10:G97="Einnahme")*($H$10:H97))-SUMPRODUCT(($G$10:G97="Ausgabe")*($H$10:H97)))</f>
        <v/>
      </c>
    </row>
    <row r="98" spans="1:11" ht="15" customHeight="1" x14ac:dyDescent="0.25">
      <c r="A98" s="11" t="str">
        <f>IF(B98="","",COUNTIF($B$10:B98,"&lt;&gt;"))</f>
        <v/>
      </c>
      <c r="B98" s="12"/>
      <c r="C98" s="13" t="str">
        <f t="shared" si="1"/>
        <v/>
      </c>
      <c r="D98" s="14"/>
      <c r="E98" s="14"/>
      <c r="F98" s="14"/>
      <c r="G98" s="14"/>
      <c r="H98" s="15"/>
      <c r="I98" s="14"/>
      <c r="J98" s="14"/>
      <c r="K98" s="16" t="str">
        <f>IF(B98="","",SUMPRODUCT(($G$10:G98="Einnahme")*($H$10:H98))-SUMPRODUCT(($G$10:G98="Ausgabe")*($H$10:H98)))</f>
        <v/>
      </c>
    </row>
    <row r="99" spans="1:11" ht="15" customHeight="1" x14ac:dyDescent="0.25">
      <c r="A99" s="17" t="str">
        <f>IF(B99="","",COUNTIF($B$10:B99,"&lt;&gt;"))</f>
        <v/>
      </c>
      <c r="B99" s="18"/>
      <c r="C99" s="19" t="str">
        <f t="shared" si="1"/>
        <v/>
      </c>
      <c r="D99" s="20"/>
      <c r="E99" s="20"/>
      <c r="F99" s="20"/>
      <c r="G99" s="20"/>
      <c r="H99" s="21"/>
      <c r="I99" s="20"/>
      <c r="J99" s="20"/>
      <c r="K99" s="22" t="str">
        <f>IF(B99="","",SUMPRODUCT(($G$10:G99="Einnahme")*($H$10:H99))-SUMPRODUCT(($G$10:G99="Ausgabe")*($H$10:H99)))</f>
        <v/>
      </c>
    </row>
    <row r="100" spans="1:11" ht="15" customHeight="1" x14ac:dyDescent="0.25">
      <c r="A100" s="11" t="str">
        <f>IF(B100="","",COUNTIF($B$10:B100,"&lt;&gt;"))</f>
        <v/>
      </c>
      <c r="B100" s="12"/>
      <c r="C100" s="13" t="str">
        <f t="shared" si="1"/>
        <v/>
      </c>
      <c r="D100" s="14"/>
      <c r="E100" s="14"/>
      <c r="F100" s="14"/>
      <c r="G100" s="14"/>
      <c r="H100" s="15"/>
      <c r="I100" s="14"/>
      <c r="J100" s="14"/>
      <c r="K100" s="16" t="str">
        <f>IF(B100="","",SUMPRODUCT(($G$10:G100="Einnahme")*($H$10:H100))-SUMPRODUCT(($G$10:G100="Ausgabe")*($H$10:H100)))</f>
        <v/>
      </c>
    </row>
    <row r="101" spans="1:11" ht="15" customHeight="1" x14ac:dyDescent="0.25">
      <c r="A101" s="17" t="str">
        <f>IF(B101="","",COUNTIF($B$10:B101,"&lt;&gt;"))</f>
        <v/>
      </c>
      <c r="B101" s="18"/>
      <c r="C101" s="19" t="str">
        <f t="shared" si="1"/>
        <v/>
      </c>
      <c r="D101" s="20"/>
      <c r="E101" s="20"/>
      <c r="F101" s="20"/>
      <c r="G101" s="20"/>
      <c r="H101" s="21"/>
      <c r="I101" s="20"/>
      <c r="J101" s="20"/>
      <c r="K101" s="22" t="str">
        <f>IF(B101="","",SUMPRODUCT(($G$10:G101="Einnahme")*($H$10:H101))-SUMPRODUCT(($G$10:G101="Ausgabe")*($H$10:H101)))</f>
        <v/>
      </c>
    </row>
    <row r="102" spans="1:11" ht="15" customHeight="1" x14ac:dyDescent="0.25">
      <c r="A102" s="11" t="str">
        <f>IF(B102="","",COUNTIF($B$10:B102,"&lt;&gt;"))</f>
        <v/>
      </c>
      <c r="B102" s="12"/>
      <c r="C102" s="13" t="str">
        <f t="shared" si="1"/>
        <v/>
      </c>
      <c r="D102" s="14"/>
      <c r="E102" s="14"/>
      <c r="F102" s="14"/>
      <c r="G102" s="14"/>
      <c r="H102" s="15"/>
      <c r="I102" s="14"/>
      <c r="J102" s="14"/>
      <c r="K102" s="16" t="str">
        <f>IF(B102="","",SUMPRODUCT(($G$10:G102="Einnahme")*($H$10:H102))-SUMPRODUCT(($G$10:G102="Ausgabe")*($H$10:H102)))</f>
        <v/>
      </c>
    </row>
    <row r="103" spans="1:11" ht="15" customHeight="1" x14ac:dyDescent="0.25">
      <c r="A103" s="17" t="str">
        <f>IF(B103="","",COUNTIF($B$10:B103,"&lt;&gt;"))</f>
        <v/>
      </c>
      <c r="B103" s="18"/>
      <c r="C103" s="19" t="str">
        <f t="shared" si="1"/>
        <v/>
      </c>
      <c r="D103" s="20"/>
      <c r="E103" s="20"/>
      <c r="F103" s="20"/>
      <c r="G103" s="20"/>
      <c r="H103" s="21"/>
      <c r="I103" s="20"/>
      <c r="J103" s="20"/>
      <c r="K103" s="22" t="str">
        <f>IF(B103="","",SUMPRODUCT(($G$10:G103="Einnahme")*($H$10:H103))-SUMPRODUCT(($G$10:G103="Ausgabe")*($H$10:H103)))</f>
        <v/>
      </c>
    </row>
    <row r="104" spans="1:11" ht="15" customHeight="1" x14ac:dyDescent="0.25">
      <c r="A104" s="11" t="str">
        <f>IF(B104="","",COUNTIF($B$10:B104,"&lt;&gt;"))</f>
        <v/>
      </c>
      <c r="B104" s="12"/>
      <c r="C104" s="13" t="str">
        <f t="shared" si="1"/>
        <v/>
      </c>
      <c r="D104" s="14"/>
      <c r="E104" s="14"/>
      <c r="F104" s="14"/>
      <c r="G104" s="14"/>
      <c r="H104" s="15"/>
      <c r="I104" s="14"/>
      <c r="J104" s="14"/>
      <c r="K104" s="16" t="str">
        <f>IF(B104="","",SUMPRODUCT(($G$10:G104="Einnahme")*($H$10:H104))-SUMPRODUCT(($G$10:G104="Ausgabe")*($H$10:H104)))</f>
        <v/>
      </c>
    </row>
    <row r="105" spans="1:11" ht="15" customHeight="1" x14ac:dyDescent="0.25">
      <c r="A105" s="17" t="str">
        <f>IF(B105="","",COUNTIF($B$10:B105,"&lt;&gt;"))</f>
        <v/>
      </c>
      <c r="B105" s="18"/>
      <c r="C105" s="19" t="str">
        <f t="shared" si="1"/>
        <v/>
      </c>
      <c r="D105" s="20"/>
      <c r="E105" s="20"/>
      <c r="F105" s="20"/>
      <c r="G105" s="20"/>
      <c r="H105" s="21"/>
      <c r="I105" s="20"/>
      <c r="J105" s="20"/>
      <c r="K105" s="22" t="str">
        <f>IF(B105="","",SUMPRODUCT(($G$10:G105="Einnahme")*($H$10:H105))-SUMPRODUCT(($G$10:G105="Ausgabe")*($H$10:H105)))</f>
        <v/>
      </c>
    </row>
    <row r="106" spans="1:11" ht="15" customHeight="1" x14ac:dyDescent="0.25">
      <c r="A106" s="11" t="str">
        <f>IF(B106="","",COUNTIF($B$10:B106,"&lt;&gt;"))</f>
        <v/>
      </c>
      <c r="B106" s="12"/>
      <c r="C106" s="13" t="str">
        <f t="shared" si="1"/>
        <v/>
      </c>
      <c r="D106" s="14"/>
      <c r="E106" s="14"/>
      <c r="F106" s="14"/>
      <c r="G106" s="14"/>
      <c r="H106" s="15"/>
      <c r="I106" s="14"/>
      <c r="J106" s="14"/>
      <c r="K106" s="16" t="str">
        <f>IF(B106="","",SUMPRODUCT(($G$10:G106="Einnahme")*($H$10:H106))-SUMPRODUCT(($G$10:G106="Ausgabe")*($H$10:H106)))</f>
        <v/>
      </c>
    </row>
    <row r="107" spans="1:11" ht="15" customHeight="1" x14ac:dyDescent="0.25">
      <c r="A107" s="17" t="str">
        <f>IF(B107="","",COUNTIF($B$10:B107,"&lt;&gt;"))</f>
        <v/>
      </c>
      <c r="B107" s="18"/>
      <c r="C107" s="19" t="str">
        <f t="shared" si="1"/>
        <v/>
      </c>
      <c r="D107" s="20"/>
      <c r="E107" s="20"/>
      <c r="F107" s="20"/>
      <c r="G107" s="20"/>
      <c r="H107" s="21"/>
      <c r="I107" s="20"/>
      <c r="J107" s="20"/>
      <c r="K107" s="22" t="str">
        <f>IF(B107="","",SUMPRODUCT(($G$10:G107="Einnahme")*($H$10:H107))-SUMPRODUCT(($G$10:G107="Ausgabe")*($H$10:H107)))</f>
        <v/>
      </c>
    </row>
    <row r="108" spans="1:11" ht="15" customHeight="1" x14ac:dyDescent="0.25">
      <c r="A108" s="11" t="str">
        <f>IF(B108="","",COUNTIF($B$10:B108,"&lt;&gt;"))</f>
        <v/>
      </c>
      <c r="B108" s="12"/>
      <c r="C108" s="13" t="str">
        <f t="shared" si="1"/>
        <v/>
      </c>
      <c r="D108" s="14"/>
      <c r="E108" s="14"/>
      <c r="F108" s="14"/>
      <c r="G108" s="14"/>
      <c r="H108" s="15"/>
      <c r="I108" s="14"/>
      <c r="J108" s="14"/>
      <c r="K108" s="16" t="str">
        <f>IF(B108="","",SUMPRODUCT(($G$10:G108="Einnahme")*($H$10:H108))-SUMPRODUCT(($G$10:G108="Ausgabe")*($H$10:H108)))</f>
        <v/>
      </c>
    </row>
    <row r="109" spans="1:11" ht="15" customHeight="1" x14ac:dyDescent="0.25">
      <c r="A109" s="17" t="str">
        <f>IF(B109="","",COUNTIF($B$10:B109,"&lt;&gt;"))</f>
        <v/>
      </c>
      <c r="B109" s="18"/>
      <c r="C109" s="19" t="str">
        <f t="shared" si="1"/>
        <v/>
      </c>
      <c r="D109" s="20"/>
      <c r="E109" s="20"/>
      <c r="F109" s="20"/>
      <c r="G109" s="20"/>
      <c r="H109" s="21"/>
      <c r="I109" s="20"/>
      <c r="J109" s="20"/>
      <c r="K109" s="22" t="str">
        <f>IF(B109="","",SUMPRODUCT(($G$10:G109="Einnahme")*($H$10:H109))-SUMPRODUCT(($G$10:G109="Ausgabe")*($H$10:H109)))</f>
        <v/>
      </c>
    </row>
    <row r="110" spans="1:11" ht="15" customHeight="1" x14ac:dyDescent="0.25">
      <c r="A110" s="11" t="str">
        <f>IF(B110="","",COUNTIF($B$10:B110,"&lt;&gt;"))</f>
        <v/>
      </c>
      <c r="B110" s="12"/>
      <c r="C110" s="13" t="str">
        <f t="shared" si="1"/>
        <v/>
      </c>
      <c r="D110" s="14"/>
      <c r="E110" s="14"/>
      <c r="F110" s="14"/>
      <c r="G110" s="14"/>
      <c r="H110" s="15"/>
      <c r="I110" s="14"/>
      <c r="J110" s="14"/>
      <c r="K110" s="16" t="str">
        <f>IF(B110="","",SUMPRODUCT(($G$10:G110="Einnahme")*($H$10:H110))-SUMPRODUCT(($G$10:G110="Ausgabe")*($H$10:H110)))</f>
        <v/>
      </c>
    </row>
    <row r="111" spans="1:11" ht="15" customHeight="1" x14ac:dyDescent="0.25">
      <c r="A111" s="17" t="str">
        <f>IF(B111="","",COUNTIF($B$10:B111,"&lt;&gt;"))</f>
        <v/>
      </c>
      <c r="B111" s="18"/>
      <c r="C111" s="19" t="str">
        <f t="shared" si="1"/>
        <v/>
      </c>
      <c r="D111" s="20"/>
      <c r="E111" s="20"/>
      <c r="F111" s="20"/>
      <c r="G111" s="20"/>
      <c r="H111" s="21"/>
      <c r="I111" s="20"/>
      <c r="J111" s="20"/>
      <c r="K111" s="22" t="str">
        <f>IF(B111="","",SUMPRODUCT(($G$10:G111="Einnahme")*($H$10:H111))-SUMPRODUCT(($G$10:G111="Ausgabe")*($H$10:H111)))</f>
        <v/>
      </c>
    </row>
    <row r="112" spans="1:11" ht="15" customHeight="1" x14ac:dyDescent="0.25">
      <c r="A112" s="11" t="str">
        <f>IF(B112="","",COUNTIF($B$10:B112,"&lt;&gt;"))</f>
        <v/>
      </c>
      <c r="B112" s="12"/>
      <c r="C112" s="13" t="str">
        <f t="shared" si="1"/>
        <v/>
      </c>
      <c r="D112" s="14"/>
      <c r="E112" s="14"/>
      <c r="F112" s="14"/>
      <c r="G112" s="14"/>
      <c r="H112" s="15"/>
      <c r="I112" s="14"/>
      <c r="J112" s="14"/>
      <c r="K112" s="16" t="str">
        <f>IF(B112="","",SUMPRODUCT(($G$10:G112="Einnahme")*($H$10:H112))-SUMPRODUCT(($G$10:G112="Ausgabe")*($H$10:H112)))</f>
        <v/>
      </c>
    </row>
    <row r="113" spans="1:11" ht="15" customHeight="1" x14ac:dyDescent="0.25">
      <c r="A113" s="17" t="str">
        <f>IF(B113="","",COUNTIF($B$10:B113,"&lt;&gt;"))</f>
        <v/>
      </c>
      <c r="B113" s="18"/>
      <c r="C113" s="19" t="str">
        <f t="shared" si="1"/>
        <v/>
      </c>
      <c r="D113" s="20"/>
      <c r="E113" s="20"/>
      <c r="F113" s="20"/>
      <c r="G113" s="20"/>
      <c r="H113" s="21"/>
      <c r="I113" s="20"/>
      <c r="J113" s="20"/>
      <c r="K113" s="22" t="str">
        <f>IF(B113="","",SUMPRODUCT(($G$10:G113="Einnahme")*($H$10:H113))-SUMPRODUCT(($G$10:G113="Ausgabe")*($H$10:H113)))</f>
        <v/>
      </c>
    </row>
    <row r="114" spans="1:11" ht="15" customHeight="1" x14ac:dyDescent="0.25">
      <c r="A114" s="11" t="str">
        <f>IF(B114="","",COUNTIF($B$10:B114,"&lt;&gt;"))</f>
        <v/>
      </c>
      <c r="B114" s="12"/>
      <c r="C114" s="13" t="str">
        <f t="shared" si="1"/>
        <v/>
      </c>
      <c r="D114" s="14"/>
      <c r="E114" s="14"/>
      <c r="F114" s="14"/>
      <c r="G114" s="14"/>
      <c r="H114" s="15"/>
      <c r="I114" s="14"/>
      <c r="J114" s="14"/>
      <c r="K114" s="16" t="str">
        <f>IF(B114="","",SUMPRODUCT(($G$10:G114="Einnahme")*($H$10:H114))-SUMPRODUCT(($G$10:G114="Ausgabe")*($H$10:H114)))</f>
        <v/>
      </c>
    </row>
    <row r="115" spans="1:11" ht="15" customHeight="1" x14ac:dyDescent="0.25">
      <c r="A115" s="17" t="str">
        <f>IF(B115="","",COUNTIF($B$10:B115,"&lt;&gt;"))</f>
        <v/>
      </c>
      <c r="B115" s="18"/>
      <c r="C115" s="19" t="str">
        <f t="shared" si="1"/>
        <v/>
      </c>
      <c r="D115" s="20"/>
      <c r="E115" s="20"/>
      <c r="F115" s="20"/>
      <c r="G115" s="20"/>
      <c r="H115" s="21"/>
      <c r="I115" s="20"/>
      <c r="J115" s="20"/>
      <c r="K115" s="22" t="str">
        <f>IF(B115="","",SUMPRODUCT(($G$10:G115="Einnahme")*($H$10:H115))-SUMPRODUCT(($G$10:G115="Ausgabe")*($H$10:H115)))</f>
        <v/>
      </c>
    </row>
    <row r="116" spans="1:11" ht="15" customHeight="1" x14ac:dyDescent="0.25">
      <c r="A116" s="11" t="str">
        <f>IF(B116="","",COUNTIF($B$10:B116,"&lt;&gt;"))</f>
        <v/>
      </c>
      <c r="B116" s="12"/>
      <c r="C116" s="13" t="str">
        <f t="shared" si="1"/>
        <v/>
      </c>
      <c r="D116" s="14"/>
      <c r="E116" s="14"/>
      <c r="F116" s="14"/>
      <c r="G116" s="14"/>
      <c r="H116" s="15"/>
      <c r="I116" s="14"/>
      <c r="J116" s="14"/>
      <c r="K116" s="16" t="str">
        <f>IF(B116="","",SUMPRODUCT(($G$10:G116="Einnahme")*($H$10:H116))-SUMPRODUCT(($G$10:G116="Ausgabe")*($H$10:H116)))</f>
        <v/>
      </c>
    </row>
    <row r="117" spans="1:11" ht="15" customHeight="1" x14ac:dyDescent="0.25">
      <c r="A117" s="17" t="str">
        <f>IF(B117="","",COUNTIF($B$10:B117,"&lt;&gt;"))</f>
        <v/>
      </c>
      <c r="B117" s="18"/>
      <c r="C117" s="19" t="str">
        <f t="shared" si="1"/>
        <v/>
      </c>
      <c r="D117" s="20"/>
      <c r="E117" s="20"/>
      <c r="F117" s="20"/>
      <c r="G117" s="20"/>
      <c r="H117" s="21"/>
      <c r="I117" s="20"/>
      <c r="J117" s="20"/>
      <c r="K117" s="22" t="str">
        <f>IF(B117="","",SUMPRODUCT(($G$10:G117="Einnahme")*($H$10:H117))-SUMPRODUCT(($G$10:G117="Ausgabe")*($H$10:H117)))</f>
        <v/>
      </c>
    </row>
    <row r="118" spans="1:11" ht="15" customHeight="1" x14ac:dyDescent="0.25">
      <c r="A118" s="11" t="str">
        <f>IF(B118="","",COUNTIF($B$10:B118,"&lt;&gt;"))</f>
        <v/>
      </c>
      <c r="B118" s="12"/>
      <c r="C118" s="13" t="str">
        <f t="shared" si="1"/>
        <v/>
      </c>
      <c r="D118" s="14"/>
      <c r="E118" s="14"/>
      <c r="F118" s="14"/>
      <c r="G118" s="14"/>
      <c r="H118" s="15"/>
      <c r="I118" s="14"/>
      <c r="J118" s="14"/>
      <c r="K118" s="16" t="str">
        <f>IF(B118="","",SUMPRODUCT(($G$10:G118="Einnahme")*($H$10:H118))-SUMPRODUCT(($G$10:G118="Ausgabe")*($H$10:H118)))</f>
        <v/>
      </c>
    </row>
    <row r="119" spans="1:11" ht="15" customHeight="1" x14ac:dyDescent="0.25">
      <c r="A119" s="17" t="str">
        <f>IF(B119="","",COUNTIF($B$10:B119,"&lt;&gt;"))</f>
        <v/>
      </c>
      <c r="B119" s="18"/>
      <c r="C119" s="19" t="str">
        <f t="shared" si="1"/>
        <v/>
      </c>
      <c r="D119" s="20"/>
      <c r="E119" s="20"/>
      <c r="F119" s="20"/>
      <c r="G119" s="20"/>
      <c r="H119" s="21"/>
      <c r="I119" s="20"/>
      <c r="J119" s="20"/>
      <c r="K119" s="22" t="str">
        <f>IF(B119="","",SUMPRODUCT(($G$10:G119="Einnahme")*($H$10:H119))-SUMPRODUCT(($G$10:G119="Ausgabe")*($H$10:H119)))</f>
        <v/>
      </c>
    </row>
    <row r="120" spans="1:11" ht="15" customHeight="1" x14ac:dyDescent="0.25">
      <c r="A120" s="11" t="str">
        <f>IF(B120="","",COUNTIF($B$10:B120,"&lt;&gt;"))</f>
        <v/>
      </c>
      <c r="B120" s="12"/>
      <c r="C120" s="13" t="str">
        <f t="shared" si="1"/>
        <v/>
      </c>
      <c r="D120" s="14"/>
      <c r="E120" s="14"/>
      <c r="F120" s="14"/>
      <c r="G120" s="14"/>
      <c r="H120" s="15"/>
      <c r="I120" s="14"/>
      <c r="J120" s="14"/>
      <c r="K120" s="16" t="str">
        <f>IF(B120="","",SUMPRODUCT(($G$10:G120="Einnahme")*($H$10:H120))-SUMPRODUCT(($G$10:G120="Ausgabe")*($H$10:H120)))</f>
        <v/>
      </c>
    </row>
    <row r="121" spans="1:11" ht="15" customHeight="1" x14ac:dyDescent="0.25">
      <c r="A121" s="17" t="str">
        <f>IF(B121="","",COUNTIF($B$10:B121,"&lt;&gt;"))</f>
        <v/>
      </c>
      <c r="B121" s="18"/>
      <c r="C121" s="19" t="str">
        <f t="shared" si="1"/>
        <v/>
      </c>
      <c r="D121" s="20"/>
      <c r="E121" s="20"/>
      <c r="F121" s="20"/>
      <c r="G121" s="20"/>
      <c r="H121" s="21"/>
      <c r="I121" s="20"/>
      <c r="J121" s="20"/>
      <c r="K121" s="22" t="str">
        <f>IF(B121="","",SUMPRODUCT(($G$10:G121="Einnahme")*($H$10:H121))-SUMPRODUCT(($G$10:G121="Ausgabe")*($H$10:H121)))</f>
        <v/>
      </c>
    </row>
    <row r="122" spans="1:11" ht="15" customHeight="1" x14ac:dyDescent="0.25">
      <c r="A122" s="11" t="str">
        <f>IF(B122="","",COUNTIF($B$10:B122,"&lt;&gt;"))</f>
        <v/>
      </c>
      <c r="B122" s="12"/>
      <c r="C122" s="13" t="str">
        <f t="shared" si="1"/>
        <v/>
      </c>
      <c r="D122" s="14"/>
      <c r="E122" s="14"/>
      <c r="F122" s="14"/>
      <c r="G122" s="14"/>
      <c r="H122" s="15"/>
      <c r="I122" s="14"/>
      <c r="J122" s="14"/>
      <c r="K122" s="16" t="str">
        <f>IF(B122="","",SUMPRODUCT(($G$10:G122="Einnahme")*($H$10:H122))-SUMPRODUCT(($G$10:G122="Ausgabe")*($H$10:H122)))</f>
        <v/>
      </c>
    </row>
    <row r="123" spans="1:11" ht="15" customHeight="1" x14ac:dyDescent="0.25">
      <c r="A123" s="17" t="str">
        <f>IF(B123="","",COUNTIF($B$10:B123,"&lt;&gt;"))</f>
        <v/>
      </c>
      <c r="B123" s="18"/>
      <c r="C123" s="19" t="str">
        <f t="shared" si="1"/>
        <v/>
      </c>
      <c r="D123" s="20"/>
      <c r="E123" s="20"/>
      <c r="F123" s="20"/>
      <c r="G123" s="20"/>
      <c r="H123" s="21"/>
      <c r="I123" s="20"/>
      <c r="J123" s="20"/>
      <c r="K123" s="22" t="str">
        <f>IF(B123="","",SUMPRODUCT(($G$10:G123="Einnahme")*($H$10:H123))-SUMPRODUCT(($G$10:G123="Ausgabe")*($H$10:H123)))</f>
        <v/>
      </c>
    </row>
    <row r="124" spans="1:11" ht="15" customHeight="1" x14ac:dyDescent="0.25">
      <c r="A124" s="11" t="str">
        <f>IF(B124="","",COUNTIF($B$10:B124,"&lt;&gt;"))</f>
        <v/>
      </c>
      <c r="B124" s="12"/>
      <c r="C124" s="13" t="str">
        <f t="shared" si="1"/>
        <v/>
      </c>
      <c r="D124" s="14"/>
      <c r="E124" s="14"/>
      <c r="F124" s="14"/>
      <c r="G124" s="14"/>
      <c r="H124" s="15"/>
      <c r="I124" s="14"/>
      <c r="J124" s="14"/>
      <c r="K124" s="16" t="str">
        <f>IF(B124="","",SUMPRODUCT(($G$10:G124="Einnahme")*($H$10:H124))-SUMPRODUCT(($G$10:G124="Ausgabe")*($H$10:H124)))</f>
        <v/>
      </c>
    </row>
    <row r="125" spans="1:11" ht="15" customHeight="1" x14ac:dyDescent="0.25">
      <c r="A125" s="17" t="str">
        <f>IF(B125="","",COUNTIF($B$10:B125,"&lt;&gt;"))</f>
        <v/>
      </c>
      <c r="B125" s="18"/>
      <c r="C125" s="19" t="str">
        <f t="shared" si="1"/>
        <v/>
      </c>
      <c r="D125" s="20"/>
      <c r="E125" s="20"/>
      <c r="F125" s="20"/>
      <c r="G125" s="20"/>
      <c r="H125" s="21"/>
      <c r="I125" s="20"/>
      <c r="J125" s="20"/>
      <c r="K125" s="22" t="str">
        <f>IF(B125="","",SUMPRODUCT(($G$10:G125="Einnahme")*($H$10:H125))-SUMPRODUCT(($G$10:G125="Ausgabe")*($H$10:H125)))</f>
        <v/>
      </c>
    </row>
    <row r="126" spans="1:11" ht="15" customHeight="1" x14ac:dyDescent="0.25">
      <c r="A126" s="11" t="str">
        <f>IF(B126="","",COUNTIF($B$10:B126,"&lt;&gt;"))</f>
        <v/>
      </c>
      <c r="B126" s="12"/>
      <c r="C126" s="13" t="str">
        <f t="shared" si="1"/>
        <v/>
      </c>
      <c r="D126" s="14"/>
      <c r="E126" s="14"/>
      <c r="F126" s="14"/>
      <c r="G126" s="14"/>
      <c r="H126" s="15"/>
      <c r="I126" s="14"/>
      <c r="J126" s="14"/>
      <c r="K126" s="16" t="str">
        <f>IF(B126="","",SUMPRODUCT(($G$10:G126="Einnahme")*($H$10:H126))-SUMPRODUCT(($G$10:G126="Ausgabe")*($H$10:H126)))</f>
        <v/>
      </c>
    </row>
    <row r="127" spans="1:11" ht="15" customHeight="1" x14ac:dyDescent="0.25">
      <c r="A127" s="17" t="str">
        <f>IF(B127="","",COUNTIF($B$10:B127,"&lt;&gt;"))</f>
        <v/>
      </c>
      <c r="B127" s="18"/>
      <c r="C127" s="19" t="str">
        <f t="shared" si="1"/>
        <v/>
      </c>
      <c r="D127" s="20"/>
      <c r="E127" s="20"/>
      <c r="F127" s="20"/>
      <c r="G127" s="20"/>
      <c r="H127" s="21"/>
      <c r="I127" s="20"/>
      <c r="J127" s="20"/>
      <c r="K127" s="22" t="str">
        <f>IF(B127="","",SUMPRODUCT(($G$10:G127="Einnahme")*($H$10:H127))-SUMPRODUCT(($G$10:G127="Ausgabe")*($H$10:H127)))</f>
        <v/>
      </c>
    </row>
    <row r="128" spans="1:11" ht="15" customHeight="1" x14ac:dyDescent="0.25">
      <c r="A128" s="11" t="str">
        <f>IF(B128="","",COUNTIF($B$10:B128,"&lt;&gt;"))</f>
        <v/>
      </c>
      <c r="B128" s="12"/>
      <c r="C128" s="13" t="str">
        <f t="shared" si="1"/>
        <v/>
      </c>
      <c r="D128" s="14"/>
      <c r="E128" s="14"/>
      <c r="F128" s="14"/>
      <c r="G128" s="14"/>
      <c r="H128" s="15"/>
      <c r="I128" s="14"/>
      <c r="J128" s="14"/>
      <c r="K128" s="16" t="str">
        <f>IF(B128="","",SUMPRODUCT(($G$10:G128="Einnahme")*($H$10:H128))-SUMPRODUCT(($G$10:G128="Ausgabe")*($H$10:H128)))</f>
        <v/>
      </c>
    </row>
    <row r="129" spans="1:11" ht="15" customHeight="1" x14ac:dyDescent="0.25">
      <c r="A129" s="17" t="str">
        <f>IF(B129="","",COUNTIF($B$10:B129,"&lt;&gt;"))</f>
        <v/>
      </c>
      <c r="B129" s="18"/>
      <c r="C129" s="19" t="str">
        <f t="shared" si="1"/>
        <v/>
      </c>
      <c r="D129" s="20"/>
      <c r="E129" s="20"/>
      <c r="F129" s="20"/>
      <c r="G129" s="20"/>
      <c r="H129" s="21"/>
      <c r="I129" s="20"/>
      <c r="J129" s="20"/>
      <c r="K129" s="22" t="str">
        <f>IF(B129="","",SUMPRODUCT(($G$10:G129="Einnahme")*($H$10:H129))-SUMPRODUCT(($G$10:G129="Ausgabe")*($H$10:H129)))</f>
        <v/>
      </c>
    </row>
    <row r="130" spans="1:11" ht="15" customHeight="1" x14ac:dyDescent="0.25">
      <c r="A130" s="11" t="str">
        <f>IF(B130="","",COUNTIF($B$10:B130,"&lt;&gt;"))</f>
        <v/>
      </c>
      <c r="B130" s="12"/>
      <c r="C130" s="13" t="str">
        <f t="shared" si="1"/>
        <v/>
      </c>
      <c r="D130" s="14"/>
      <c r="E130" s="14"/>
      <c r="F130" s="14"/>
      <c r="G130" s="14"/>
      <c r="H130" s="15"/>
      <c r="I130" s="14"/>
      <c r="J130" s="14"/>
      <c r="K130" s="16" t="str">
        <f>IF(B130="","",SUMPRODUCT(($G$10:G130="Einnahme")*($H$10:H130))-SUMPRODUCT(($G$10:G130="Ausgabe")*($H$10:H130)))</f>
        <v/>
      </c>
    </row>
    <row r="131" spans="1:11" ht="15" customHeight="1" x14ac:dyDescent="0.25">
      <c r="A131" s="17" t="str">
        <f>IF(B131="","",COUNTIF($B$10:B131,"&lt;&gt;"))</f>
        <v/>
      </c>
      <c r="B131" s="18"/>
      <c r="C131" s="19" t="str">
        <f t="shared" si="1"/>
        <v/>
      </c>
      <c r="D131" s="20"/>
      <c r="E131" s="20"/>
      <c r="F131" s="20"/>
      <c r="G131" s="20"/>
      <c r="H131" s="21"/>
      <c r="I131" s="20"/>
      <c r="J131" s="20"/>
      <c r="K131" s="22" t="str">
        <f>IF(B131="","",SUMPRODUCT(($G$10:G131="Einnahme")*($H$10:H131))-SUMPRODUCT(($G$10:G131="Ausgabe")*($H$10:H131)))</f>
        <v/>
      </c>
    </row>
    <row r="132" spans="1:11" ht="15" customHeight="1" x14ac:dyDescent="0.25">
      <c r="A132" s="11" t="str">
        <f>IF(B132="","",COUNTIF($B$10:B132,"&lt;&gt;"))</f>
        <v/>
      </c>
      <c r="B132" s="12"/>
      <c r="C132" s="13" t="str">
        <f t="shared" si="1"/>
        <v/>
      </c>
      <c r="D132" s="14"/>
      <c r="E132" s="14"/>
      <c r="F132" s="14"/>
      <c r="G132" s="14"/>
      <c r="H132" s="15"/>
      <c r="I132" s="14"/>
      <c r="J132" s="14"/>
      <c r="K132" s="16" t="str">
        <f>IF(B132="","",SUMPRODUCT(($G$10:G132="Einnahme")*($H$10:H132))-SUMPRODUCT(($G$10:G132="Ausgabe")*($H$10:H132)))</f>
        <v/>
      </c>
    </row>
    <row r="133" spans="1:11" ht="15" customHeight="1" x14ac:dyDescent="0.25">
      <c r="A133" s="17" t="str">
        <f>IF(B133="","",COUNTIF($B$10:B133,"&lt;&gt;"))</f>
        <v/>
      </c>
      <c r="B133" s="18"/>
      <c r="C133" s="19" t="str">
        <f t="shared" si="1"/>
        <v/>
      </c>
      <c r="D133" s="20"/>
      <c r="E133" s="20"/>
      <c r="F133" s="20"/>
      <c r="G133" s="20"/>
      <c r="H133" s="21"/>
      <c r="I133" s="20"/>
      <c r="J133" s="20"/>
      <c r="K133" s="22" t="str">
        <f>IF(B133="","",SUMPRODUCT(($G$10:G133="Einnahme")*($H$10:H133))-SUMPRODUCT(($G$10:G133="Ausgabe")*($H$10:H133)))</f>
        <v/>
      </c>
    </row>
    <row r="134" spans="1:11" ht="15" customHeight="1" x14ac:dyDescent="0.25">
      <c r="A134" s="11" t="str">
        <f>IF(B134="","",COUNTIF($B$10:B134,"&lt;&gt;"))</f>
        <v/>
      </c>
      <c r="B134" s="12"/>
      <c r="C134" s="13" t="str">
        <f t="shared" si="1"/>
        <v/>
      </c>
      <c r="D134" s="14"/>
      <c r="E134" s="14"/>
      <c r="F134" s="14"/>
      <c r="G134" s="14"/>
      <c r="H134" s="15"/>
      <c r="I134" s="14"/>
      <c r="J134" s="14"/>
      <c r="K134" s="16" t="str">
        <f>IF(B134="","",SUMPRODUCT(($G$10:G134="Einnahme")*($H$10:H134))-SUMPRODUCT(($G$10:G134="Ausgabe")*($H$10:H134)))</f>
        <v/>
      </c>
    </row>
    <row r="135" spans="1:11" ht="15" customHeight="1" x14ac:dyDescent="0.25">
      <c r="A135" s="17" t="str">
        <f>IF(B135="","",COUNTIF($B$10:B135,"&lt;&gt;"))</f>
        <v/>
      </c>
      <c r="B135" s="18"/>
      <c r="C135" s="19" t="str">
        <f t="shared" si="1"/>
        <v/>
      </c>
      <c r="D135" s="20"/>
      <c r="E135" s="20"/>
      <c r="F135" s="20"/>
      <c r="G135" s="20"/>
      <c r="H135" s="21"/>
      <c r="I135" s="20"/>
      <c r="J135" s="20"/>
      <c r="K135" s="22" t="str">
        <f>IF(B135="","",SUMPRODUCT(($G$10:G135="Einnahme")*($H$10:H135))-SUMPRODUCT(($G$10:G135="Ausgabe")*($H$10:H135)))</f>
        <v/>
      </c>
    </row>
    <row r="136" spans="1:11" ht="15" customHeight="1" x14ac:dyDescent="0.25">
      <c r="A136" s="11" t="str">
        <f>IF(B136="","",COUNTIF($B$10:B136,"&lt;&gt;"))</f>
        <v/>
      </c>
      <c r="B136" s="12"/>
      <c r="C136" s="13" t="str">
        <f t="shared" si="1"/>
        <v/>
      </c>
      <c r="D136" s="14"/>
      <c r="E136" s="14"/>
      <c r="F136" s="14"/>
      <c r="G136" s="14"/>
      <c r="H136" s="15"/>
      <c r="I136" s="14"/>
      <c r="J136" s="14"/>
      <c r="K136" s="16" t="str">
        <f>IF(B136="","",SUMPRODUCT(($G$10:G136="Einnahme")*($H$10:H136))-SUMPRODUCT(($G$10:G136="Ausgabe")*($H$10:H136)))</f>
        <v/>
      </c>
    </row>
    <row r="137" spans="1:11" ht="15" customHeight="1" x14ac:dyDescent="0.25">
      <c r="A137" s="17" t="str">
        <f>IF(B137="","",COUNTIF($B$10:B137,"&lt;&gt;"))</f>
        <v/>
      </c>
      <c r="B137" s="18"/>
      <c r="C137" s="19" t="str">
        <f t="shared" si="1"/>
        <v/>
      </c>
      <c r="D137" s="20"/>
      <c r="E137" s="20"/>
      <c r="F137" s="20"/>
      <c r="G137" s="20"/>
      <c r="H137" s="21"/>
      <c r="I137" s="20"/>
      <c r="J137" s="20"/>
      <c r="K137" s="22" t="str">
        <f>IF(B137="","",SUMPRODUCT(($G$10:G137="Einnahme")*($H$10:H137))-SUMPRODUCT(($G$10:G137="Ausgabe")*($H$10:H137)))</f>
        <v/>
      </c>
    </row>
    <row r="138" spans="1:11" ht="15" customHeight="1" x14ac:dyDescent="0.25">
      <c r="A138" s="11" t="str">
        <f>IF(B138="","",COUNTIF($B$10:B138,"&lt;&gt;"))</f>
        <v/>
      </c>
      <c r="B138" s="12"/>
      <c r="C138" s="13" t="str">
        <f t="shared" ref="C138:C201" si="2">IF(B138="","",DATE(YEAR(B138),MONTH(B138),1))</f>
        <v/>
      </c>
      <c r="D138" s="14"/>
      <c r="E138" s="14"/>
      <c r="F138" s="14"/>
      <c r="G138" s="14"/>
      <c r="H138" s="15"/>
      <c r="I138" s="14"/>
      <c r="J138" s="14"/>
      <c r="K138" s="16" t="str">
        <f>IF(B138="","",SUMPRODUCT(($G$10:G138="Einnahme")*($H$10:H138))-SUMPRODUCT(($G$10:G138="Ausgabe")*($H$10:H138)))</f>
        <v/>
      </c>
    </row>
    <row r="139" spans="1:11" ht="15" customHeight="1" x14ac:dyDescent="0.25">
      <c r="A139" s="17" t="str">
        <f>IF(B139="","",COUNTIF($B$10:B139,"&lt;&gt;"))</f>
        <v/>
      </c>
      <c r="B139" s="18"/>
      <c r="C139" s="19" t="str">
        <f t="shared" si="2"/>
        <v/>
      </c>
      <c r="D139" s="20"/>
      <c r="E139" s="20"/>
      <c r="F139" s="20"/>
      <c r="G139" s="20"/>
      <c r="H139" s="21"/>
      <c r="I139" s="20"/>
      <c r="J139" s="20"/>
      <c r="K139" s="22" t="str">
        <f>IF(B139="","",SUMPRODUCT(($G$10:G139="Einnahme")*($H$10:H139))-SUMPRODUCT(($G$10:G139="Ausgabe")*($H$10:H139)))</f>
        <v/>
      </c>
    </row>
    <row r="140" spans="1:11" ht="15" customHeight="1" x14ac:dyDescent="0.25">
      <c r="A140" s="11" t="str">
        <f>IF(B140="","",COUNTIF($B$10:B140,"&lt;&gt;"))</f>
        <v/>
      </c>
      <c r="B140" s="12"/>
      <c r="C140" s="13" t="str">
        <f t="shared" si="2"/>
        <v/>
      </c>
      <c r="D140" s="14"/>
      <c r="E140" s="14"/>
      <c r="F140" s="14"/>
      <c r="G140" s="14"/>
      <c r="H140" s="15"/>
      <c r="I140" s="14"/>
      <c r="J140" s="14"/>
      <c r="K140" s="16" t="str">
        <f>IF(B140="","",SUMPRODUCT(($G$10:G140="Einnahme")*($H$10:H140))-SUMPRODUCT(($G$10:G140="Ausgabe")*($H$10:H140)))</f>
        <v/>
      </c>
    </row>
    <row r="141" spans="1:11" ht="15" customHeight="1" x14ac:dyDescent="0.25">
      <c r="A141" s="17" t="str">
        <f>IF(B141="","",COUNTIF($B$10:B141,"&lt;&gt;"))</f>
        <v/>
      </c>
      <c r="B141" s="18"/>
      <c r="C141" s="19" t="str">
        <f t="shared" si="2"/>
        <v/>
      </c>
      <c r="D141" s="20"/>
      <c r="E141" s="20"/>
      <c r="F141" s="20"/>
      <c r="G141" s="20"/>
      <c r="H141" s="21"/>
      <c r="I141" s="20"/>
      <c r="J141" s="20"/>
      <c r="K141" s="22" t="str">
        <f>IF(B141="","",SUMPRODUCT(($G$10:G141="Einnahme")*($H$10:H141))-SUMPRODUCT(($G$10:G141="Ausgabe")*($H$10:H141)))</f>
        <v/>
      </c>
    </row>
    <row r="142" spans="1:11" ht="15" customHeight="1" x14ac:dyDescent="0.25">
      <c r="A142" s="11" t="str">
        <f>IF(B142="","",COUNTIF($B$10:B142,"&lt;&gt;"))</f>
        <v/>
      </c>
      <c r="B142" s="12"/>
      <c r="C142" s="13" t="str">
        <f t="shared" si="2"/>
        <v/>
      </c>
      <c r="D142" s="14"/>
      <c r="E142" s="14"/>
      <c r="F142" s="14"/>
      <c r="G142" s="14"/>
      <c r="H142" s="15"/>
      <c r="I142" s="14"/>
      <c r="J142" s="14"/>
      <c r="K142" s="16" t="str">
        <f>IF(B142="","",SUMPRODUCT(($G$10:G142="Einnahme")*($H$10:H142))-SUMPRODUCT(($G$10:G142="Ausgabe")*($H$10:H142)))</f>
        <v/>
      </c>
    </row>
    <row r="143" spans="1:11" ht="15" customHeight="1" x14ac:dyDescent="0.25">
      <c r="A143" s="17" t="str">
        <f>IF(B143="","",COUNTIF($B$10:B143,"&lt;&gt;"))</f>
        <v/>
      </c>
      <c r="B143" s="18"/>
      <c r="C143" s="19" t="str">
        <f t="shared" si="2"/>
        <v/>
      </c>
      <c r="D143" s="20"/>
      <c r="E143" s="20"/>
      <c r="F143" s="20"/>
      <c r="G143" s="20"/>
      <c r="H143" s="21"/>
      <c r="I143" s="20"/>
      <c r="J143" s="20"/>
      <c r="K143" s="22" t="str">
        <f>IF(B143="","",SUMPRODUCT(($G$10:G143="Einnahme")*($H$10:H143))-SUMPRODUCT(($G$10:G143="Ausgabe")*($H$10:H143)))</f>
        <v/>
      </c>
    </row>
    <row r="144" spans="1:11" ht="15" customHeight="1" x14ac:dyDescent="0.25">
      <c r="A144" s="11" t="str">
        <f>IF(B144="","",COUNTIF($B$10:B144,"&lt;&gt;"))</f>
        <v/>
      </c>
      <c r="B144" s="12"/>
      <c r="C144" s="13" t="str">
        <f t="shared" si="2"/>
        <v/>
      </c>
      <c r="D144" s="14"/>
      <c r="E144" s="14"/>
      <c r="F144" s="14"/>
      <c r="G144" s="14"/>
      <c r="H144" s="15"/>
      <c r="I144" s="14"/>
      <c r="J144" s="14"/>
      <c r="K144" s="16" t="str">
        <f>IF(B144="","",SUMPRODUCT(($G$10:G144="Einnahme")*($H$10:H144))-SUMPRODUCT(($G$10:G144="Ausgabe")*($H$10:H144)))</f>
        <v/>
      </c>
    </row>
    <row r="145" spans="1:11" ht="15" customHeight="1" x14ac:dyDescent="0.25">
      <c r="A145" s="17" t="str">
        <f>IF(B145="","",COUNTIF($B$10:B145,"&lt;&gt;"))</f>
        <v/>
      </c>
      <c r="B145" s="18"/>
      <c r="C145" s="19" t="str">
        <f t="shared" si="2"/>
        <v/>
      </c>
      <c r="D145" s="20"/>
      <c r="E145" s="20"/>
      <c r="F145" s="20"/>
      <c r="G145" s="20"/>
      <c r="H145" s="21"/>
      <c r="I145" s="20"/>
      <c r="J145" s="20"/>
      <c r="K145" s="22" t="str">
        <f>IF(B145="","",SUMPRODUCT(($G$10:G145="Einnahme")*($H$10:H145))-SUMPRODUCT(($G$10:G145="Ausgabe")*($H$10:H145)))</f>
        <v/>
      </c>
    </row>
    <row r="146" spans="1:11" ht="15" customHeight="1" x14ac:dyDescent="0.25">
      <c r="A146" s="11" t="str">
        <f>IF(B146="","",COUNTIF($B$10:B146,"&lt;&gt;"))</f>
        <v/>
      </c>
      <c r="B146" s="12"/>
      <c r="C146" s="13" t="str">
        <f t="shared" si="2"/>
        <v/>
      </c>
      <c r="D146" s="14"/>
      <c r="E146" s="14"/>
      <c r="F146" s="14"/>
      <c r="G146" s="14"/>
      <c r="H146" s="15"/>
      <c r="I146" s="14"/>
      <c r="J146" s="14"/>
      <c r="K146" s="16" t="str">
        <f>IF(B146="","",SUMPRODUCT(($G$10:G146="Einnahme")*($H$10:H146))-SUMPRODUCT(($G$10:G146="Ausgabe")*($H$10:H146)))</f>
        <v/>
      </c>
    </row>
    <row r="147" spans="1:11" ht="15" customHeight="1" x14ac:dyDescent="0.25">
      <c r="A147" s="17" t="str">
        <f>IF(B147="","",COUNTIF($B$10:B147,"&lt;&gt;"))</f>
        <v/>
      </c>
      <c r="B147" s="18"/>
      <c r="C147" s="19" t="str">
        <f t="shared" si="2"/>
        <v/>
      </c>
      <c r="D147" s="20"/>
      <c r="E147" s="20"/>
      <c r="F147" s="20"/>
      <c r="G147" s="20"/>
      <c r="H147" s="21"/>
      <c r="I147" s="20"/>
      <c r="J147" s="20"/>
      <c r="K147" s="22" t="str">
        <f>IF(B147="","",SUMPRODUCT(($G$10:G147="Einnahme")*($H$10:H147))-SUMPRODUCT(($G$10:G147="Ausgabe")*($H$10:H147)))</f>
        <v/>
      </c>
    </row>
    <row r="148" spans="1:11" ht="15" customHeight="1" x14ac:dyDescent="0.25">
      <c r="A148" s="11" t="str">
        <f>IF(B148="","",COUNTIF($B$10:B148,"&lt;&gt;"))</f>
        <v/>
      </c>
      <c r="B148" s="12"/>
      <c r="C148" s="13" t="str">
        <f t="shared" si="2"/>
        <v/>
      </c>
      <c r="D148" s="14"/>
      <c r="E148" s="14"/>
      <c r="F148" s="14"/>
      <c r="G148" s="14"/>
      <c r="H148" s="15"/>
      <c r="I148" s="14"/>
      <c r="J148" s="14"/>
      <c r="K148" s="16" t="str">
        <f>IF(B148="","",SUMPRODUCT(($G$10:G148="Einnahme")*($H$10:H148))-SUMPRODUCT(($G$10:G148="Ausgabe")*($H$10:H148)))</f>
        <v/>
      </c>
    </row>
    <row r="149" spans="1:11" ht="15" customHeight="1" x14ac:dyDescent="0.25">
      <c r="A149" s="17" t="str">
        <f>IF(B149="","",COUNTIF($B$10:B149,"&lt;&gt;"))</f>
        <v/>
      </c>
      <c r="B149" s="18"/>
      <c r="C149" s="19" t="str">
        <f t="shared" si="2"/>
        <v/>
      </c>
      <c r="D149" s="20"/>
      <c r="E149" s="20"/>
      <c r="F149" s="20"/>
      <c r="G149" s="20"/>
      <c r="H149" s="21"/>
      <c r="I149" s="20"/>
      <c r="J149" s="20"/>
      <c r="K149" s="22" t="str">
        <f>IF(B149="","",SUMPRODUCT(($G$10:G149="Einnahme")*($H$10:H149))-SUMPRODUCT(($G$10:G149="Ausgabe")*($H$10:H149)))</f>
        <v/>
      </c>
    </row>
    <row r="150" spans="1:11" ht="15" customHeight="1" x14ac:dyDescent="0.25">
      <c r="A150" s="11" t="str">
        <f>IF(B150="","",COUNTIF($B$10:B150,"&lt;&gt;"))</f>
        <v/>
      </c>
      <c r="B150" s="12"/>
      <c r="C150" s="13" t="str">
        <f t="shared" si="2"/>
        <v/>
      </c>
      <c r="D150" s="14"/>
      <c r="E150" s="14"/>
      <c r="F150" s="14"/>
      <c r="G150" s="14"/>
      <c r="H150" s="15"/>
      <c r="I150" s="14"/>
      <c r="J150" s="14"/>
      <c r="K150" s="16" t="str">
        <f>IF(B150="","",SUMPRODUCT(($G$10:G150="Einnahme")*($H$10:H150))-SUMPRODUCT(($G$10:G150="Ausgabe")*($H$10:H150)))</f>
        <v/>
      </c>
    </row>
    <row r="151" spans="1:11" ht="15" customHeight="1" x14ac:dyDescent="0.25">
      <c r="A151" s="17" t="str">
        <f>IF(B151="","",COUNTIF($B$10:B151,"&lt;&gt;"))</f>
        <v/>
      </c>
      <c r="B151" s="18"/>
      <c r="C151" s="19" t="str">
        <f t="shared" si="2"/>
        <v/>
      </c>
      <c r="D151" s="20"/>
      <c r="E151" s="20"/>
      <c r="F151" s="20"/>
      <c r="G151" s="20"/>
      <c r="H151" s="21"/>
      <c r="I151" s="20"/>
      <c r="J151" s="20"/>
      <c r="K151" s="22" t="str">
        <f>IF(B151="","",SUMPRODUCT(($G$10:G151="Einnahme")*($H$10:H151))-SUMPRODUCT(($G$10:G151="Ausgabe")*($H$10:H151)))</f>
        <v/>
      </c>
    </row>
    <row r="152" spans="1:11" ht="15" customHeight="1" x14ac:dyDescent="0.25">
      <c r="A152" s="11" t="str">
        <f>IF(B152="","",COUNTIF($B$10:B152,"&lt;&gt;"))</f>
        <v/>
      </c>
      <c r="B152" s="12"/>
      <c r="C152" s="13" t="str">
        <f t="shared" si="2"/>
        <v/>
      </c>
      <c r="D152" s="14"/>
      <c r="E152" s="14"/>
      <c r="F152" s="14"/>
      <c r="G152" s="14"/>
      <c r="H152" s="15"/>
      <c r="I152" s="14"/>
      <c r="J152" s="14"/>
      <c r="K152" s="16" t="str">
        <f>IF(B152="","",SUMPRODUCT(($G$10:G152="Einnahme")*($H$10:H152))-SUMPRODUCT(($G$10:G152="Ausgabe")*($H$10:H152)))</f>
        <v/>
      </c>
    </row>
    <row r="153" spans="1:11" ht="15" customHeight="1" x14ac:dyDescent="0.25">
      <c r="A153" s="17" t="str">
        <f>IF(B153="","",COUNTIF($B$10:B153,"&lt;&gt;"))</f>
        <v/>
      </c>
      <c r="B153" s="18"/>
      <c r="C153" s="19" t="str">
        <f t="shared" si="2"/>
        <v/>
      </c>
      <c r="D153" s="20"/>
      <c r="E153" s="20"/>
      <c r="F153" s="20"/>
      <c r="G153" s="20"/>
      <c r="H153" s="21"/>
      <c r="I153" s="20"/>
      <c r="J153" s="20"/>
      <c r="K153" s="22" t="str">
        <f>IF(B153="","",SUMPRODUCT(($G$10:G153="Einnahme")*($H$10:H153))-SUMPRODUCT(($G$10:G153="Ausgabe")*($H$10:H153)))</f>
        <v/>
      </c>
    </row>
    <row r="154" spans="1:11" ht="15" customHeight="1" x14ac:dyDescent="0.25">
      <c r="A154" s="11" t="str">
        <f>IF(B154="","",COUNTIF($B$10:B154,"&lt;&gt;"))</f>
        <v/>
      </c>
      <c r="B154" s="12"/>
      <c r="C154" s="13" t="str">
        <f t="shared" si="2"/>
        <v/>
      </c>
      <c r="D154" s="14"/>
      <c r="E154" s="14"/>
      <c r="F154" s="14"/>
      <c r="G154" s="14"/>
      <c r="H154" s="15"/>
      <c r="I154" s="14"/>
      <c r="J154" s="14"/>
      <c r="K154" s="16" t="str">
        <f>IF(B154="","",SUMPRODUCT(($G$10:G154="Einnahme")*($H$10:H154))-SUMPRODUCT(($G$10:G154="Ausgabe")*($H$10:H154)))</f>
        <v/>
      </c>
    </row>
    <row r="155" spans="1:11" ht="15" customHeight="1" x14ac:dyDescent="0.25">
      <c r="A155" s="17" t="str">
        <f>IF(B155="","",COUNTIF($B$10:B155,"&lt;&gt;"))</f>
        <v/>
      </c>
      <c r="B155" s="18"/>
      <c r="C155" s="19" t="str">
        <f t="shared" si="2"/>
        <v/>
      </c>
      <c r="D155" s="20"/>
      <c r="E155" s="20"/>
      <c r="F155" s="20"/>
      <c r="G155" s="20"/>
      <c r="H155" s="21"/>
      <c r="I155" s="20"/>
      <c r="J155" s="20"/>
      <c r="K155" s="22" t="str">
        <f>IF(B155="","",SUMPRODUCT(($G$10:G155="Einnahme")*($H$10:H155))-SUMPRODUCT(($G$10:G155="Ausgabe")*($H$10:H155)))</f>
        <v/>
      </c>
    </row>
    <row r="156" spans="1:11" ht="15" customHeight="1" x14ac:dyDescent="0.25">
      <c r="A156" s="11" t="str">
        <f>IF(B156="","",COUNTIF($B$10:B156,"&lt;&gt;"))</f>
        <v/>
      </c>
      <c r="B156" s="12"/>
      <c r="C156" s="13" t="str">
        <f t="shared" si="2"/>
        <v/>
      </c>
      <c r="D156" s="14"/>
      <c r="E156" s="14"/>
      <c r="F156" s="14"/>
      <c r="G156" s="14"/>
      <c r="H156" s="15"/>
      <c r="I156" s="14"/>
      <c r="J156" s="14"/>
      <c r="K156" s="16" t="str">
        <f>IF(B156="","",SUMPRODUCT(($G$10:G156="Einnahme")*($H$10:H156))-SUMPRODUCT(($G$10:G156="Ausgabe")*($H$10:H156)))</f>
        <v/>
      </c>
    </row>
    <row r="157" spans="1:11" ht="15" customHeight="1" x14ac:dyDescent="0.25">
      <c r="A157" s="17" t="str">
        <f>IF(B157="","",COUNTIF($B$10:B157,"&lt;&gt;"))</f>
        <v/>
      </c>
      <c r="B157" s="18"/>
      <c r="C157" s="19" t="str">
        <f t="shared" si="2"/>
        <v/>
      </c>
      <c r="D157" s="20"/>
      <c r="E157" s="20"/>
      <c r="F157" s="20"/>
      <c r="G157" s="20"/>
      <c r="H157" s="21"/>
      <c r="I157" s="20"/>
      <c r="J157" s="20"/>
      <c r="K157" s="22" t="str">
        <f>IF(B157="","",SUMPRODUCT(($G$10:G157="Einnahme")*($H$10:H157))-SUMPRODUCT(($G$10:G157="Ausgabe")*($H$10:H157)))</f>
        <v/>
      </c>
    </row>
    <row r="158" spans="1:11" ht="15" customHeight="1" x14ac:dyDescent="0.25">
      <c r="A158" s="11" t="str">
        <f>IF(B158="","",COUNTIF($B$10:B158,"&lt;&gt;"))</f>
        <v/>
      </c>
      <c r="B158" s="12"/>
      <c r="C158" s="13" t="str">
        <f t="shared" si="2"/>
        <v/>
      </c>
      <c r="D158" s="14"/>
      <c r="E158" s="14"/>
      <c r="F158" s="14"/>
      <c r="G158" s="14"/>
      <c r="H158" s="15"/>
      <c r="I158" s="14"/>
      <c r="J158" s="14"/>
      <c r="K158" s="16" t="str">
        <f>IF(B158="","",SUMPRODUCT(($G$10:G158="Einnahme")*($H$10:H158))-SUMPRODUCT(($G$10:G158="Ausgabe")*($H$10:H158)))</f>
        <v/>
      </c>
    </row>
    <row r="159" spans="1:11" ht="15" customHeight="1" x14ac:dyDescent="0.25">
      <c r="A159" s="17" t="str">
        <f>IF(B159="","",COUNTIF($B$10:B159,"&lt;&gt;"))</f>
        <v/>
      </c>
      <c r="B159" s="18"/>
      <c r="C159" s="19" t="str">
        <f t="shared" si="2"/>
        <v/>
      </c>
      <c r="D159" s="20"/>
      <c r="E159" s="20"/>
      <c r="F159" s="20"/>
      <c r="G159" s="20"/>
      <c r="H159" s="21"/>
      <c r="I159" s="20"/>
      <c r="J159" s="20"/>
      <c r="K159" s="22" t="str">
        <f>IF(B159="","",SUMPRODUCT(($G$10:G159="Einnahme")*($H$10:H159))-SUMPRODUCT(($G$10:G159="Ausgabe")*($H$10:H159)))</f>
        <v/>
      </c>
    </row>
    <row r="160" spans="1:11" ht="15" customHeight="1" x14ac:dyDescent="0.25">
      <c r="A160" s="11" t="str">
        <f>IF(B160="","",COUNTIF($B$10:B160,"&lt;&gt;"))</f>
        <v/>
      </c>
      <c r="B160" s="12"/>
      <c r="C160" s="13" t="str">
        <f t="shared" si="2"/>
        <v/>
      </c>
      <c r="D160" s="14"/>
      <c r="E160" s="14"/>
      <c r="F160" s="14"/>
      <c r="G160" s="14"/>
      <c r="H160" s="15"/>
      <c r="I160" s="14"/>
      <c r="J160" s="14"/>
      <c r="K160" s="16" t="str">
        <f>IF(B160="","",SUMPRODUCT(($G$10:G160="Einnahme")*($H$10:H160))-SUMPRODUCT(($G$10:G160="Ausgabe")*($H$10:H160)))</f>
        <v/>
      </c>
    </row>
    <row r="161" spans="1:11" ht="15" customHeight="1" x14ac:dyDescent="0.25">
      <c r="A161" s="17" t="str">
        <f>IF(B161="","",COUNTIF($B$10:B161,"&lt;&gt;"))</f>
        <v/>
      </c>
      <c r="B161" s="18"/>
      <c r="C161" s="19" t="str">
        <f t="shared" si="2"/>
        <v/>
      </c>
      <c r="D161" s="20"/>
      <c r="E161" s="20"/>
      <c r="F161" s="20"/>
      <c r="G161" s="20"/>
      <c r="H161" s="21"/>
      <c r="I161" s="20"/>
      <c r="J161" s="20"/>
      <c r="K161" s="22" t="str">
        <f>IF(B161="","",SUMPRODUCT(($G$10:G161="Einnahme")*($H$10:H161))-SUMPRODUCT(($G$10:G161="Ausgabe")*($H$10:H161)))</f>
        <v/>
      </c>
    </row>
    <row r="162" spans="1:11" ht="15" customHeight="1" x14ac:dyDescent="0.25">
      <c r="A162" s="11" t="str">
        <f>IF(B162="","",COUNTIF($B$10:B162,"&lt;&gt;"))</f>
        <v/>
      </c>
      <c r="B162" s="12"/>
      <c r="C162" s="13" t="str">
        <f t="shared" si="2"/>
        <v/>
      </c>
      <c r="D162" s="14"/>
      <c r="E162" s="14"/>
      <c r="F162" s="14"/>
      <c r="G162" s="14"/>
      <c r="H162" s="15"/>
      <c r="I162" s="14"/>
      <c r="J162" s="14"/>
      <c r="K162" s="16" t="str">
        <f>IF(B162="","",SUMPRODUCT(($G$10:G162="Einnahme")*($H$10:H162))-SUMPRODUCT(($G$10:G162="Ausgabe")*($H$10:H162)))</f>
        <v/>
      </c>
    </row>
    <row r="163" spans="1:11" ht="15" customHeight="1" x14ac:dyDescent="0.25">
      <c r="A163" s="17" t="str">
        <f>IF(B163="","",COUNTIF($B$10:B163,"&lt;&gt;"))</f>
        <v/>
      </c>
      <c r="B163" s="18"/>
      <c r="C163" s="19" t="str">
        <f t="shared" si="2"/>
        <v/>
      </c>
      <c r="D163" s="20"/>
      <c r="E163" s="20"/>
      <c r="F163" s="20"/>
      <c r="G163" s="20"/>
      <c r="H163" s="21"/>
      <c r="I163" s="20"/>
      <c r="J163" s="20"/>
      <c r="K163" s="22" t="str">
        <f>IF(B163="","",SUMPRODUCT(($G$10:G163="Einnahme")*($H$10:H163))-SUMPRODUCT(($G$10:G163="Ausgabe")*($H$10:H163)))</f>
        <v/>
      </c>
    </row>
    <row r="164" spans="1:11" ht="15" customHeight="1" x14ac:dyDescent="0.25">
      <c r="A164" s="11" t="str">
        <f>IF(B164="","",COUNTIF($B$10:B164,"&lt;&gt;"))</f>
        <v/>
      </c>
      <c r="B164" s="12"/>
      <c r="C164" s="13" t="str">
        <f t="shared" si="2"/>
        <v/>
      </c>
      <c r="D164" s="14"/>
      <c r="E164" s="14"/>
      <c r="F164" s="14"/>
      <c r="G164" s="14"/>
      <c r="H164" s="15"/>
      <c r="I164" s="14"/>
      <c r="J164" s="14"/>
      <c r="K164" s="16" t="str">
        <f>IF(B164="","",SUMPRODUCT(($G$10:G164="Einnahme")*($H$10:H164))-SUMPRODUCT(($G$10:G164="Ausgabe")*($H$10:H164)))</f>
        <v/>
      </c>
    </row>
    <row r="165" spans="1:11" ht="15" customHeight="1" x14ac:dyDescent="0.25">
      <c r="A165" s="17" t="str">
        <f>IF(B165="","",COUNTIF($B$10:B165,"&lt;&gt;"))</f>
        <v/>
      </c>
      <c r="B165" s="18"/>
      <c r="C165" s="19" t="str">
        <f t="shared" si="2"/>
        <v/>
      </c>
      <c r="D165" s="20"/>
      <c r="E165" s="20"/>
      <c r="F165" s="20"/>
      <c r="G165" s="20"/>
      <c r="H165" s="21"/>
      <c r="I165" s="20"/>
      <c r="J165" s="20"/>
      <c r="K165" s="22" t="str">
        <f>IF(B165="","",SUMPRODUCT(($G$10:G165="Einnahme")*($H$10:H165))-SUMPRODUCT(($G$10:G165="Ausgabe")*($H$10:H165)))</f>
        <v/>
      </c>
    </row>
    <row r="166" spans="1:11" ht="15" customHeight="1" x14ac:dyDescent="0.25">
      <c r="A166" s="11" t="str">
        <f>IF(B166="","",COUNTIF($B$10:B166,"&lt;&gt;"))</f>
        <v/>
      </c>
      <c r="B166" s="12"/>
      <c r="C166" s="13" t="str">
        <f t="shared" si="2"/>
        <v/>
      </c>
      <c r="D166" s="14"/>
      <c r="E166" s="14"/>
      <c r="F166" s="14"/>
      <c r="G166" s="14"/>
      <c r="H166" s="15"/>
      <c r="I166" s="14"/>
      <c r="J166" s="14"/>
      <c r="K166" s="16" t="str">
        <f>IF(B166="","",SUMPRODUCT(($G$10:G166="Einnahme")*($H$10:H166))-SUMPRODUCT(($G$10:G166="Ausgabe")*($H$10:H166)))</f>
        <v/>
      </c>
    </row>
    <row r="167" spans="1:11" ht="15" customHeight="1" x14ac:dyDescent="0.25">
      <c r="A167" s="17" t="str">
        <f>IF(B167="","",COUNTIF($B$10:B167,"&lt;&gt;"))</f>
        <v/>
      </c>
      <c r="B167" s="18"/>
      <c r="C167" s="19" t="str">
        <f t="shared" si="2"/>
        <v/>
      </c>
      <c r="D167" s="20"/>
      <c r="E167" s="20"/>
      <c r="F167" s="20"/>
      <c r="G167" s="20"/>
      <c r="H167" s="21"/>
      <c r="I167" s="20"/>
      <c r="J167" s="20"/>
      <c r="K167" s="22" t="str">
        <f>IF(B167="","",SUMPRODUCT(($G$10:G167="Einnahme")*($H$10:H167))-SUMPRODUCT(($G$10:G167="Ausgabe")*($H$10:H167)))</f>
        <v/>
      </c>
    </row>
    <row r="168" spans="1:11" ht="15" customHeight="1" x14ac:dyDescent="0.25">
      <c r="A168" s="11" t="str">
        <f>IF(B168="","",COUNTIF($B$10:B168,"&lt;&gt;"))</f>
        <v/>
      </c>
      <c r="B168" s="12"/>
      <c r="C168" s="13" t="str">
        <f t="shared" si="2"/>
        <v/>
      </c>
      <c r="D168" s="14"/>
      <c r="E168" s="14"/>
      <c r="F168" s="14"/>
      <c r="G168" s="14"/>
      <c r="H168" s="15"/>
      <c r="I168" s="14"/>
      <c r="J168" s="14"/>
      <c r="K168" s="16" t="str">
        <f>IF(B168="","",SUMPRODUCT(($G$10:G168="Einnahme")*($H$10:H168))-SUMPRODUCT(($G$10:G168="Ausgabe")*($H$10:H168)))</f>
        <v/>
      </c>
    </row>
    <row r="169" spans="1:11" ht="15" customHeight="1" x14ac:dyDescent="0.25">
      <c r="A169" s="17" t="str">
        <f>IF(B169="","",COUNTIF($B$10:B169,"&lt;&gt;"))</f>
        <v/>
      </c>
      <c r="B169" s="18"/>
      <c r="C169" s="19" t="str">
        <f t="shared" si="2"/>
        <v/>
      </c>
      <c r="D169" s="20"/>
      <c r="E169" s="20"/>
      <c r="F169" s="20"/>
      <c r="G169" s="20"/>
      <c r="H169" s="21"/>
      <c r="I169" s="20"/>
      <c r="J169" s="20"/>
      <c r="K169" s="22" t="str">
        <f>IF(B169="","",SUMPRODUCT(($G$10:G169="Einnahme")*($H$10:H169))-SUMPRODUCT(($G$10:G169="Ausgabe")*($H$10:H169)))</f>
        <v/>
      </c>
    </row>
    <row r="170" spans="1:11" ht="15" customHeight="1" x14ac:dyDescent="0.25">
      <c r="A170" s="11" t="str">
        <f>IF(B170="","",COUNTIF($B$10:B170,"&lt;&gt;"))</f>
        <v/>
      </c>
      <c r="B170" s="12"/>
      <c r="C170" s="13" t="str">
        <f t="shared" si="2"/>
        <v/>
      </c>
      <c r="D170" s="14"/>
      <c r="E170" s="14"/>
      <c r="F170" s="14"/>
      <c r="G170" s="14"/>
      <c r="H170" s="15"/>
      <c r="I170" s="14"/>
      <c r="J170" s="14"/>
      <c r="K170" s="16" t="str">
        <f>IF(B170="","",SUMPRODUCT(($G$10:G170="Einnahme")*($H$10:H170))-SUMPRODUCT(($G$10:G170="Ausgabe")*($H$10:H170)))</f>
        <v/>
      </c>
    </row>
    <row r="171" spans="1:11" ht="15" customHeight="1" x14ac:dyDescent="0.25">
      <c r="A171" s="17" t="str">
        <f>IF(B171="","",COUNTIF($B$10:B171,"&lt;&gt;"))</f>
        <v/>
      </c>
      <c r="B171" s="18"/>
      <c r="C171" s="19" t="str">
        <f t="shared" si="2"/>
        <v/>
      </c>
      <c r="D171" s="20"/>
      <c r="E171" s="20"/>
      <c r="F171" s="20"/>
      <c r="G171" s="20"/>
      <c r="H171" s="21"/>
      <c r="I171" s="20"/>
      <c r="J171" s="20"/>
      <c r="K171" s="22" t="str">
        <f>IF(B171="","",SUMPRODUCT(($G$10:G171="Einnahme")*($H$10:H171))-SUMPRODUCT(($G$10:G171="Ausgabe")*($H$10:H171)))</f>
        <v/>
      </c>
    </row>
    <row r="172" spans="1:11" ht="15" customHeight="1" x14ac:dyDescent="0.25">
      <c r="A172" s="11" t="str">
        <f>IF(B172="","",COUNTIF($B$10:B172,"&lt;&gt;"))</f>
        <v/>
      </c>
      <c r="B172" s="12"/>
      <c r="C172" s="13" t="str">
        <f t="shared" si="2"/>
        <v/>
      </c>
      <c r="D172" s="14"/>
      <c r="E172" s="14"/>
      <c r="F172" s="14"/>
      <c r="G172" s="14"/>
      <c r="H172" s="15"/>
      <c r="I172" s="14"/>
      <c r="J172" s="14"/>
      <c r="K172" s="16" t="str">
        <f>IF(B172="","",SUMPRODUCT(($G$10:G172="Einnahme")*($H$10:H172))-SUMPRODUCT(($G$10:G172="Ausgabe")*($H$10:H172)))</f>
        <v/>
      </c>
    </row>
    <row r="173" spans="1:11" ht="15" customHeight="1" x14ac:dyDescent="0.25">
      <c r="A173" s="17" t="str">
        <f>IF(B173="","",COUNTIF($B$10:B173,"&lt;&gt;"))</f>
        <v/>
      </c>
      <c r="B173" s="18"/>
      <c r="C173" s="19" t="str">
        <f t="shared" si="2"/>
        <v/>
      </c>
      <c r="D173" s="20"/>
      <c r="E173" s="20"/>
      <c r="F173" s="20"/>
      <c r="G173" s="20"/>
      <c r="H173" s="21"/>
      <c r="I173" s="20"/>
      <c r="J173" s="20"/>
      <c r="K173" s="22" t="str">
        <f>IF(B173="","",SUMPRODUCT(($G$10:G173="Einnahme")*($H$10:H173))-SUMPRODUCT(($G$10:G173="Ausgabe")*($H$10:H173)))</f>
        <v/>
      </c>
    </row>
    <row r="174" spans="1:11" ht="15" customHeight="1" x14ac:dyDescent="0.25">
      <c r="A174" s="11" t="str">
        <f>IF(B174="","",COUNTIF($B$10:B174,"&lt;&gt;"))</f>
        <v/>
      </c>
      <c r="B174" s="12"/>
      <c r="C174" s="13" t="str">
        <f t="shared" si="2"/>
        <v/>
      </c>
      <c r="D174" s="14"/>
      <c r="E174" s="14"/>
      <c r="F174" s="14"/>
      <c r="G174" s="14"/>
      <c r="H174" s="15"/>
      <c r="I174" s="14"/>
      <c r="J174" s="14"/>
      <c r="K174" s="16" t="str">
        <f>IF(B174="","",SUMPRODUCT(($G$10:G174="Einnahme")*($H$10:H174))-SUMPRODUCT(($G$10:G174="Ausgabe")*($H$10:H174)))</f>
        <v/>
      </c>
    </row>
    <row r="175" spans="1:11" ht="15" customHeight="1" x14ac:dyDescent="0.25">
      <c r="A175" s="17" t="str">
        <f>IF(B175="","",COUNTIF($B$10:B175,"&lt;&gt;"))</f>
        <v/>
      </c>
      <c r="B175" s="18"/>
      <c r="C175" s="19" t="str">
        <f t="shared" si="2"/>
        <v/>
      </c>
      <c r="D175" s="20"/>
      <c r="E175" s="20"/>
      <c r="F175" s="20"/>
      <c r="G175" s="20"/>
      <c r="H175" s="21"/>
      <c r="I175" s="20"/>
      <c r="J175" s="20"/>
      <c r="K175" s="22" t="str">
        <f>IF(B175="","",SUMPRODUCT(($G$10:G175="Einnahme")*($H$10:H175))-SUMPRODUCT(($G$10:G175="Ausgabe")*($H$10:H175)))</f>
        <v/>
      </c>
    </row>
    <row r="176" spans="1:11" ht="15" customHeight="1" x14ac:dyDescent="0.25">
      <c r="A176" s="11" t="str">
        <f>IF(B176="","",COUNTIF($B$10:B176,"&lt;&gt;"))</f>
        <v/>
      </c>
      <c r="B176" s="12"/>
      <c r="C176" s="13" t="str">
        <f t="shared" si="2"/>
        <v/>
      </c>
      <c r="D176" s="14"/>
      <c r="E176" s="14"/>
      <c r="F176" s="14"/>
      <c r="G176" s="14"/>
      <c r="H176" s="15"/>
      <c r="I176" s="14"/>
      <c r="J176" s="14"/>
      <c r="K176" s="16" t="str">
        <f>IF(B176="","",SUMPRODUCT(($G$10:G176="Einnahme")*($H$10:H176))-SUMPRODUCT(($G$10:G176="Ausgabe")*($H$10:H176)))</f>
        <v/>
      </c>
    </row>
    <row r="177" spans="1:11" ht="15" customHeight="1" x14ac:dyDescent="0.25">
      <c r="A177" s="17" t="str">
        <f>IF(B177="","",COUNTIF($B$10:B177,"&lt;&gt;"))</f>
        <v/>
      </c>
      <c r="B177" s="18"/>
      <c r="C177" s="19" t="str">
        <f t="shared" si="2"/>
        <v/>
      </c>
      <c r="D177" s="20"/>
      <c r="E177" s="20"/>
      <c r="F177" s="20"/>
      <c r="G177" s="20"/>
      <c r="H177" s="21"/>
      <c r="I177" s="20"/>
      <c r="J177" s="20"/>
      <c r="K177" s="22" t="str">
        <f>IF(B177="","",SUMPRODUCT(($G$10:G177="Einnahme")*($H$10:H177))-SUMPRODUCT(($G$10:G177="Ausgabe")*($H$10:H177)))</f>
        <v/>
      </c>
    </row>
    <row r="178" spans="1:11" ht="15" customHeight="1" x14ac:dyDescent="0.25">
      <c r="A178" s="11" t="str">
        <f>IF(B178="","",COUNTIF($B$10:B178,"&lt;&gt;"))</f>
        <v/>
      </c>
      <c r="B178" s="12"/>
      <c r="C178" s="13" t="str">
        <f t="shared" si="2"/>
        <v/>
      </c>
      <c r="D178" s="14"/>
      <c r="E178" s="14"/>
      <c r="F178" s="14"/>
      <c r="G178" s="14"/>
      <c r="H178" s="15"/>
      <c r="I178" s="14"/>
      <c r="J178" s="14"/>
      <c r="K178" s="16" t="str">
        <f>IF(B178="","",SUMPRODUCT(($G$10:G178="Einnahme")*($H$10:H178))-SUMPRODUCT(($G$10:G178="Ausgabe")*($H$10:H178)))</f>
        <v/>
      </c>
    </row>
    <row r="179" spans="1:11" ht="15" customHeight="1" x14ac:dyDescent="0.25">
      <c r="A179" s="17" t="str">
        <f>IF(B179="","",COUNTIF($B$10:B179,"&lt;&gt;"))</f>
        <v/>
      </c>
      <c r="B179" s="18"/>
      <c r="C179" s="19" t="str">
        <f t="shared" si="2"/>
        <v/>
      </c>
      <c r="D179" s="20"/>
      <c r="E179" s="20"/>
      <c r="F179" s="20"/>
      <c r="G179" s="20"/>
      <c r="H179" s="21"/>
      <c r="I179" s="20"/>
      <c r="J179" s="20"/>
      <c r="K179" s="22" t="str">
        <f>IF(B179="","",SUMPRODUCT(($G$10:G179="Einnahme")*($H$10:H179))-SUMPRODUCT(($G$10:G179="Ausgabe")*($H$10:H179)))</f>
        <v/>
      </c>
    </row>
    <row r="180" spans="1:11" ht="15" customHeight="1" x14ac:dyDescent="0.25">
      <c r="A180" s="11" t="str">
        <f>IF(B180="","",COUNTIF($B$10:B180,"&lt;&gt;"))</f>
        <v/>
      </c>
      <c r="B180" s="12"/>
      <c r="C180" s="13" t="str">
        <f t="shared" si="2"/>
        <v/>
      </c>
      <c r="D180" s="14"/>
      <c r="E180" s="14"/>
      <c r="F180" s="14"/>
      <c r="G180" s="14"/>
      <c r="H180" s="15"/>
      <c r="I180" s="14"/>
      <c r="J180" s="14"/>
      <c r="K180" s="16" t="str">
        <f>IF(B180="","",SUMPRODUCT(($G$10:G180="Einnahme")*($H$10:H180))-SUMPRODUCT(($G$10:G180="Ausgabe")*($H$10:H180)))</f>
        <v/>
      </c>
    </row>
    <row r="181" spans="1:11" ht="15" customHeight="1" x14ac:dyDescent="0.25">
      <c r="A181" s="17" t="str">
        <f>IF(B181="","",COUNTIF($B$10:B181,"&lt;&gt;"))</f>
        <v/>
      </c>
      <c r="B181" s="18"/>
      <c r="C181" s="19" t="str">
        <f t="shared" si="2"/>
        <v/>
      </c>
      <c r="D181" s="20"/>
      <c r="E181" s="20"/>
      <c r="F181" s="20"/>
      <c r="G181" s="20"/>
      <c r="H181" s="21"/>
      <c r="I181" s="20"/>
      <c r="J181" s="20"/>
      <c r="K181" s="22" t="str">
        <f>IF(B181="","",SUMPRODUCT(($G$10:G181="Einnahme")*($H$10:H181))-SUMPRODUCT(($G$10:G181="Ausgabe")*($H$10:H181)))</f>
        <v/>
      </c>
    </row>
    <row r="182" spans="1:11" ht="15" customHeight="1" x14ac:dyDescent="0.25">
      <c r="A182" s="11" t="str">
        <f>IF(B182="","",COUNTIF($B$10:B182,"&lt;&gt;"))</f>
        <v/>
      </c>
      <c r="B182" s="12"/>
      <c r="C182" s="13" t="str">
        <f t="shared" si="2"/>
        <v/>
      </c>
      <c r="D182" s="14"/>
      <c r="E182" s="14"/>
      <c r="F182" s="14"/>
      <c r="G182" s="14"/>
      <c r="H182" s="15"/>
      <c r="I182" s="14"/>
      <c r="J182" s="14"/>
      <c r="K182" s="16" t="str">
        <f>IF(B182="","",SUMPRODUCT(($G$10:G182="Einnahme")*($H$10:H182))-SUMPRODUCT(($G$10:G182="Ausgabe")*($H$10:H182)))</f>
        <v/>
      </c>
    </row>
    <row r="183" spans="1:11" ht="15" customHeight="1" x14ac:dyDescent="0.25">
      <c r="A183" s="17" t="str">
        <f>IF(B183="","",COUNTIF($B$10:B183,"&lt;&gt;"))</f>
        <v/>
      </c>
      <c r="B183" s="18"/>
      <c r="C183" s="19" t="str">
        <f t="shared" si="2"/>
        <v/>
      </c>
      <c r="D183" s="20"/>
      <c r="E183" s="20"/>
      <c r="F183" s="20"/>
      <c r="G183" s="20"/>
      <c r="H183" s="21"/>
      <c r="I183" s="20"/>
      <c r="J183" s="20"/>
      <c r="K183" s="22" t="str">
        <f>IF(B183="","",SUMPRODUCT(($G$10:G183="Einnahme")*($H$10:H183))-SUMPRODUCT(($G$10:G183="Ausgabe")*($H$10:H183)))</f>
        <v/>
      </c>
    </row>
    <row r="184" spans="1:11" ht="15" customHeight="1" x14ac:dyDescent="0.25">
      <c r="A184" s="11" t="str">
        <f>IF(B184="","",COUNTIF($B$10:B184,"&lt;&gt;"))</f>
        <v/>
      </c>
      <c r="B184" s="12"/>
      <c r="C184" s="13" t="str">
        <f t="shared" si="2"/>
        <v/>
      </c>
      <c r="D184" s="14"/>
      <c r="E184" s="14"/>
      <c r="F184" s="14"/>
      <c r="G184" s="14"/>
      <c r="H184" s="15"/>
      <c r="I184" s="14"/>
      <c r="J184" s="14"/>
      <c r="K184" s="16" t="str">
        <f>IF(B184="","",SUMPRODUCT(($G$10:G184="Einnahme")*($H$10:H184))-SUMPRODUCT(($G$10:G184="Ausgabe")*($H$10:H184)))</f>
        <v/>
      </c>
    </row>
    <row r="185" spans="1:11" ht="15" customHeight="1" x14ac:dyDescent="0.25">
      <c r="A185" s="17" t="str">
        <f>IF(B185="","",COUNTIF($B$10:B185,"&lt;&gt;"))</f>
        <v/>
      </c>
      <c r="B185" s="18"/>
      <c r="C185" s="19" t="str">
        <f t="shared" si="2"/>
        <v/>
      </c>
      <c r="D185" s="20"/>
      <c r="E185" s="20"/>
      <c r="F185" s="20"/>
      <c r="G185" s="20"/>
      <c r="H185" s="21"/>
      <c r="I185" s="20"/>
      <c r="J185" s="20"/>
      <c r="K185" s="22" t="str">
        <f>IF(B185="","",SUMPRODUCT(($G$10:G185="Einnahme")*($H$10:H185))-SUMPRODUCT(($G$10:G185="Ausgabe")*($H$10:H185)))</f>
        <v/>
      </c>
    </row>
    <row r="186" spans="1:11" ht="15" customHeight="1" x14ac:dyDescent="0.25">
      <c r="A186" s="11" t="str">
        <f>IF(B186="","",COUNTIF($B$10:B186,"&lt;&gt;"))</f>
        <v/>
      </c>
      <c r="B186" s="12"/>
      <c r="C186" s="13" t="str">
        <f t="shared" si="2"/>
        <v/>
      </c>
      <c r="D186" s="14"/>
      <c r="E186" s="14"/>
      <c r="F186" s="14"/>
      <c r="G186" s="14"/>
      <c r="H186" s="15"/>
      <c r="I186" s="14"/>
      <c r="J186" s="14"/>
      <c r="K186" s="16" t="str">
        <f>IF(B186="","",SUMPRODUCT(($G$10:G186="Einnahme")*($H$10:H186))-SUMPRODUCT(($G$10:G186="Ausgabe")*($H$10:H186)))</f>
        <v/>
      </c>
    </row>
    <row r="187" spans="1:11" ht="15" customHeight="1" x14ac:dyDescent="0.25">
      <c r="A187" s="17" t="str">
        <f>IF(B187="","",COUNTIF($B$10:B187,"&lt;&gt;"))</f>
        <v/>
      </c>
      <c r="B187" s="18"/>
      <c r="C187" s="19" t="str">
        <f t="shared" si="2"/>
        <v/>
      </c>
      <c r="D187" s="20"/>
      <c r="E187" s="20"/>
      <c r="F187" s="20"/>
      <c r="G187" s="20"/>
      <c r="H187" s="21"/>
      <c r="I187" s="20"/>
      <c r="J187" s="20"/>
      <c r="K187" s="22" t="str">
        <f>IF(B187="","",SUMPRODUCT(($G$10:G187="Einnahme")*($H$10:H187))-SUMPRODUCT(($G$10:G187="Ausgabe")*($H$10:H187)))</f>
        <v/>
      </c>
    </row>
    <row r="188" spans="1:11" ht="15" customHeight="1" x14ac:dyDescent="0.25">
      <c r="A188" s="11" t="str">
        <f>IF(B188="","",COUNTIF($B$10:B188,"&lt;&gt;"))</f>
        <v/>
      </c>
      <c r="B188" s="12"/>
      <c r="C188" s="13" t="str">
        <f t="shared" si="2"/>
        <v/>
      </c>
      <c r="D188" s="14"/>
      <c r="E188" s="14"/>
      <c r="F188" s="14"/>
      <c r="G188" s="14"/>
      <c r="H188" s="15"/>
      <c r="I188" s="14"/>
      <c r="J188" s="14"/>
      <c r="K188" s="16" t="str">
        <f>IF(B188="","",SUMPRODUCT(($G$10:G188="Einnahme")*($H$10:H188))-SUMPRODUCT(($G$10:G188="Ausgabe")*($H$10:H188)))</f>
        <v/>
      </c>
    </row>
    <row r="189" spans="1:11" ht="15" customHeight="1" x14ac:dyDescent="0.25">
      <c r="A189" s="17" t="str">
        <f>IF(B189="","",COUNTIF($B$10:B189,"&lt;&gt;"))</f>
        <v/>
      </c>
      <c r="B189" s="18"/>
      <c r="C189" s="19" t="str">
        <f t="shared" si="2"/>
        <v/>
      </c>
      <c r="D189" s="20"/>
      <c r="E189" s="20"/>
      <c r="F189" s="20"/>
      <c r="G189" s="20"/>
      <c r="H189" s="21"/>
      <c r="I189" s="20"/>
      <c r="J189" s="20"/>
      <c r="K189" s="22" t="str">
        <f>IF(B189="","",SUMPRODUCT(($G$10:G189="Einnahme")*($H$10:H189))-SUMPRODUCT(($G$10:G189="Ausgabe")*($H$10:H189)))</f>
        <v/>
      </c>
    </row>
    <row r="190" spans="1:11" ht="15" customHeight="1" x14ac:dyDescent="0.25">
      <c r="A190" s="11" t="str">
        <f>IF(B190="","",COUNTIF($B$10:B190,"&lt;&gt;"))</f>
        <v/>
      </c>
      <c r="B190" s="12"/>
      <c r="C190" s="13" t="str">
        <f t="shared" si="2"/>
        <v/>
      </c>
      <c r="D190" s="14"/>
      <c r="E190" s="14"/>
      <c r="F190" s="14"/>
      <c r="G190" s="14"/>
      <c r="H190" s="15"/>
      <c r="I190" s="14"/>
      <c r="J190" s="14"/>
      <c r="K190" s="16" t="str">
        <f>IF(B190="","",SUMPRODUCT(($G$10:G190="Einnahme")*($H$10:H190))-SUMPRODUCT(($G$10:G190="Ausgabe")*($H$10:H190)))</f>
        <v/>
      </c>
    </row>
    <row r="191" spans="1:11" ht="15" customHeight="1" x14ac:dyDescent="0.25">
      <c r="A191" s="17" t="str">
        <f>IF(B191="","",COUNTIF($B$10:B191,"&lt;&gt;"))</f>
        <v/>
      </c>
      <c r="B191" s="18"/>
      <c r="C191" s="19" t="str">
        <f t="shared" si="2"/>
        <v/>
      </c>
      <c r="D191" s="20"/>
      <c r="E191" s="20"/>
      <c r="F191" s="20"/>
      <c r="G191" s="20"/>
      <c r="H191" s="21"/>
      <c r="I191" s="20"/>
      <c r="J191" s="20"/>
      <c r="K191" s="22" t="str">
        <f>IF(B191="","",SUMPRODUCT(($G$10:G191="Einnahme")*($H$10:H191))-SUMPRODUCT(($G$10:G191="Ausgabe")*($H$10:H191)))</f>
        <v/>
      </c>
    </row>
    <row r="192" spans="1:11" ht="15" customHeight="1" x14ac:dyDescent="0.25">
      <c r="A192" s="11" t="str">
        <f>IF(B192="","",COUNTIF($B$10:B192,"&lt;&gt;"))</f>
        <v/>
      </c>
      <c r="B192" s="12"/>
      <c r="C192" s="13" t="str">
        <f t="shared" si="2"/>
        <v/>
      </c>
      <c r="D192" s="14"/>
      <c r="E192" s="14"/>
      <c r="F192" s="14"/>
      <c r="G192" s="14"/>
      <c r="H192" s="15"/>
      <c r="I192" s="14"/>
      <c r="J192" s="14"/>
      <c r="K192" s="16" t="str">
        <f>IF(B192="","",SUMPRODUCT(($G$10:G192="Einnahme")*($H$10:H192))-SUMPRODUCT(($G$10:G192="Ausgabe")*($H$10:H192)))</f>
        <v/>
      </c>
    </row>
    <row r="193" spans="1:11" ht="15" customHeight="1" x14ac:dyDescent="0.25">
      <c r="A193" s="17" t="str">
        <f>IF(B193="","",COUNTIF($B$10:B193,"&lt;&gt;"))</f>
        <v/>
      </c>
      <c r="B193" s="18"/>
      <c r="C193" s="19" t="str">
        <f t="shared" si="2"/>
        <v/>
      </c>
      <c r="D193" s="20"/>
      <c r="E193" s="20"/>
      <c r="F193" s="20"/>
      <c r="G193" s="20"/>
      <c r="H193" s="21"/>
      <c r="I193" s="20"/>
      <c r="J193" s="20"/>
      <c r="K193" s="22" t="str">
        <f>IF(B193="","",SUMPRODUCT(($G$10:G193="Einnahme")*($H$10:H193))-SUMPRODUCT(($G$10:G193="Ausgabe")*($H$10:H193)))</f>
        <v/>
      </c>
    </row>
    <row r="194" spans="1:11" ht="15" customHeight="1" x14ac:dyDescent="0.25">
      <c r="A194" s="11" t="str">
        <f>IF(B194="","",COUNTIF($B$10:B194,"&lt;&gt;"))</f>
        <v/>
      </c>
      <c r="B194" s="12"/>
      <c r="C194" s="13" t="str">
        <f t="shared" si="2"/>
        <v/>
      </c>
      <c r="D194" s="14"/>
      <c r="E194" s="14"/>
      <c r="F194" s="14"/>
      <c r="G194" s="14"/>
      <c r="H194" s="15"/>
      <c r="I194" s="14"/>
      <c r="J194" s="14"/>
      <c r="K194" s="16" t="str">
        <f>IF(B194="","",SUMPRODUCT(($G$10:G194="Einnahme")*($H$10:H194))-SUMPRODUCT(($G$10:G194="Ausgabe")*($H$10:H194)))</f>
        <v/>
      </c>
    </row>
    <row r="195" spans="1:11" ht="15" customHeight="1" x14ac:dyDescent="0.25">
      <c r="A195" s="17" t="str">
        <f>IF(B195="","",COUNTIF($B$10:B195,"&lt;&gt;"))</f>
        <v/>
      </c>
      <c r="B195" s="18"/>
      <c r="C195" s="19" t="str">
        <f t="shared" si="2"/>
        <v/>
      </c>
      <c r="D195" s="20"/>
      <c r="E195" s="20"/>
      <c r="F195" s="20"/>
      <c r="G195" s="20"/>
      <c r="H195" s="21"/>
      <c r="I195" s="20"/>
      <c r="J195" s="20"/>
      <c r="K195" s="22" t="str">
        <f>IF(B195="","",SUMPRODUCT(($G$10:G195="Einnahme")*($H$10:H195))-SUMPRODUCT(($G$10:G195="Ausgabe")*($H$10:H195)))</f>
        <v/>
      </c>
    </row>
    <row r="196" spans="1:11" ht="15" customHeight="1" x14ac:dyDescent="0.25">
      <c r="A196" s="11" t="str">
        <f>IF(B196="","",COUNTIF($B$10:B196,"&lt;&gt;"))</f>
        <v/>
      </c>
      <c r="B196" s="12"/>
      <c r="C196" s="13" t="str">
        <f t="shared" si="2"/>
        <v/>
      </c>
      <c r="D196" s="14"/>
      <c r="E196" s="14"/>
      <c r="F196" s="14"/>
      <c r="G196" s="14"/>
      <c r="H196" s="15"/>
      <c r="I196" s="14"/>
      <c r="J196" s="14"/>
      <c r="K196" s="16" t="str">
        <f>IF(B196="","",SUMPRODUCT(($G$10:G196="Einnahme")*($H$10:H196))-SUMPRODUCT(($G$10:G196="Ausgabe")*($H$10:H196)))</f>
        <v/>
      </c>
    </row>
    <row r="197" spans="1:11" ht="15" customHeight="1" x14ac:dyDescent="0.25">
      <c r="A197" s="17" t="str">
        <f>IF(B197="","",COUNTIF($B$10:B197,"&lt;&gt;"))</f>
        <v/>
      </c>
      <c r="B197" s="18"/>
      <c r="C197" s="19" t="str">
        <f t="shared" si="2"/>
        <v/>
      </c>
      <c r="D197" s="20"/>
      <c r="E197" s="20"/>
      <c r="F197" s="20"/>
      <c r="G197" s="20"/>
      <c r="H197" s="21"/>
      <c r="I197" s="20"/>
      <c r="J197" s="20"/>
      <c r="K197" s="22" t="str">
        <f>IF(B197="","",SUMPRODUCT(($G$10:G197="Einnahme")*($H$10:H197))-SUMPRODUCT(($G$10:G197="Ausgabe")*($H$10:H197)))</f>
        <v/>
      </c>
    </row>
    <row r="198" spans="1:11" ht="15" customHeight="1" x14ac:dyDescent="0.25">
      <c r="A198" s="11" t="str">
        <f>IF(B198="","",COUNTIF($B$10:B198,"&lt;&gt;"))</f>
        <v/>
      </c>
      <c r="B198" s="12"/>
      <c r="C198" s="13" t="str">
        <f t="shared" si="2"/>
        <v/>
      </c>
      <c r="D198" s="14"/>
      <c r="E198" s="14"/>
      <c r="F198" s="14"/>
      <c r="G198" s="14"/>
      <c r="H198" s="15"/>
      <c r="I198" s="14"/>
      <c r="J198" s="14"/>
      <c r="K198" s="16" t="str">
        <f>IF(B198="","",SUMPRODUCT(($G$10:G198="Einnahme")*($H$10:H198))-SUMPRODUCT(($G$10:G198="Ausgabe")*($H$10:H198)))</f>
        <v/>
      </c>
    </row>
    <row r="199" spans="1:11" ht="15" customHeight="1" x14ac:dyDescent="0.25">
      <c r="A199" s="17" t="str">
        <f>IF(B199="","",COUNTIF($B$10:B199,"&lt;&gt;"))</f>
        <v/>
      </c>
      <c r="B199" s="18"/>
      <c r="C199" s="19" t="str">
        <f t="shared" si="2"/>
        <v/>
      </c>
      <c r="D199" s="20"/>
      <c r="E199" s="20"/>
      <c r="F199" s="20"/>
      <c r="G199" s="20"/>
      <c r="H199" s="21"/>
      <c r="I199" s="20"/>
      <c r="J199" s="20"/>
      <c r="K199" s="22" t="str">
        <f>IF(B199="","",SUMPRODUCT(($G$10:G199="Einnahme")*($H$10:H199))-SUMPRODUCT(($G$10:G199="Ausgabe")*($H$10:H199)))</f>
        <v/>
      </c>
    </row>
    <row r="200" spans="1:11" ht="15" customHeight="1" x14ac:dyDescent="0.25">
      <c r="A200" s="11" t="str">
        <f>IF(B200="","",COUNTIF($B$10:B200,"&lt;&gt;"))</f>
        <v/>
      </c>
      <c r="B200" s="12"/>
      <c r="C200" s="13" t="str">
        <f t="shared" si="2"/>
        <v/>
      </c>
      <c r="D200" s="14"/>
      <c r="E200" s="14"/>
      <c r="F200" s="14"/>
      <c r="G200" s="14"/>
      <c r="H200" s="15"/>
      <c r="I200" s="14"/>
      <c r="J200" s="14"/>
      <c r="K200" s="16" t="str">
        <f>IF(B200="","",SUMPRODUCT(($G$10:G200="Einnahme")*($H$10:H200))-SUMPRODUCT(($G$10:G200="Ausgabe")*($H$10:H200)))</f>
        <v/>
      </c>
    </row>
    <row r="201" spans="1:11" ht="15" customHeight="1" x14ac:dyDescent="0.25">
      <c r="A201" s="17" t="str">
        <f>IF(B201="","",COUNTIF($B$10:B201,"&lt;&gt;"))</f>
        <v/>
      </c>
      <c r="B201" s="18"/>
      <c r="C201" s="19" t="str">
        <f t="shared" si="2"/>
        <v/>
      </c>
      <c r="D201" s="20"/>
      <c r="E201" s="20"/>
      <c r="F201" s="20"/>
      <c r="G201" s="20"/>
      <c r="H201" s="21"/>
      <c r="I201" s="20"/>
      <c r="J201" s="20"/>
      <c r="K201" s="22" t="str">
        <f>IF(B201="","",SUMPRODUCT(($G$10:G201="Einnahme")*($H$10:H201))-SUMPRODUCT(($G$10:G201="Ausgabe")*($H$10:H201)))</f>
        <v/>
      </c>
    </row>
    <row r="202" spans="1:11" ht="15" customHeight="1" x14ac:dyDescent="0.25">
      <c r="A202" s="11" t="str">
        <f>IF(B202="","",COUNTIF($B$10:B202,"&lt;&gt;"))</f>
        <v/>
      </c>
      <c r="B202" s="12"/>
      <c r="C202" s="13" t="str">
        <f t="shared" ref="C202:C265" si="3">IF(B202="","",DATE(YEAR(B202),MONTH(B202),1))</f>
        <v/>
      </c>
      <c r="D202" s="14"/>
      <c r="E202" s="14"/>
      <c r="F202" s="14"/>
      <c r="G202" s="14"/>
      <c r="H202" s="15"/>
      <c r="I202" s="14"/>
      <c r="J202" s="14"/>
      <c r="K202" s="16" t="str">
        <f>IF(B202="","",SUMPRODUCT(($G$10:G202="Einnahme")*($H$10:H202))-SUMPRODUCT(($G$10:G202="Ausgabe")*($H$10:H202)))</f>
        <v/>
      </c>
    </row>
    <row r="203" spans="1:11" ht="15" customHeight="1" x14ac:dyDescent="0.25">
      <c r="A203" s="17" t="str">
        <f>IF(B203="","",COUNTIF($B$10:B203,"&lt;&gt;"))</f>
        <v/>
      </c>
      <c r="B203" s="18"/>
      <c r="C203" s="19" t="str">
        <f t="shared" si="3"/>
        <v/>
      </c>
      <c r="D203" s="20"/>
      <c r="E203" s="20"/>
      <c r="F203" s="20"/>
      <c r="G203" s="20"/>
      <c r="H203" s="21"/>
      <c r="I203" s="20"/>
      <c r="J203" s="20"/>
      <c r="K203" s="22" t="str">
        <f>IF(B203="","",SUMPRODUCT(($G$10:G203="Einnahme")*($H$10:H203))-SUMPRODUCT(($G$10:G203="Ausgabe")*($H$10:H203)))</f>
        <v/>
      </c>
    </row>
    <row r="204" spans="1:11" ht="15" customHeight="1" x14ac:dyDescent="0.25">
      <c r="A204" s="11" t="str">
        <f>IF(B204="","",COUNTIF($B$10:B204,"&lt;&gt;"))</f>
        <v/>
      </c>
      <c r="B204" s="12"/>
      <c r="C204" s="13" t="str">
        <f t="shared" si="3"/>
        <v/>
      </c>
      <c r="D204" s="14"/>
      <c r="E204" s="14"/>
      <c r="F204" s="14"/>
      <c r="G204" s="14"/>
      <c r="H204" s="15"/>
      <c r="I204" s="14"/>
      <c r="J204" s="14"/>
      <c r="K204" s="16" t="str">
        <f>IF(B204="","",SUMPRODUCT(($G$10:G204="Einnahme")*($H$10:H204))-SUMPRODUCT(($G$10:G204="Ausgabe")*($H$10:H204)))</f>
        <v/>
      </c>
    </row>
    <row r="205" spans="1:11" ht="15" customHeight="1" x14ac:dyDescent="0.25">
      <c r="A205" s="17" t="str">
        <f>IF(B205="","",COUNTIF($B$10:B205,"&lt;&gt;"))</f>
        <v/>
      </c>
      <c r="B205" s="18"/>
      <c r="C205" s="19" t="str">
        <f t="shared" si="3"/>
        <v/>
      </c>
      <c r="D205" s="20"/>
      <c r="E205" s="20"/>
      <c r="F205" s="20"/>
      <c r="G205" s="20"/>
      <c r="H205" s="21"/>
      <c r="I205" s="20"/>
      <c r="J205" s="20"/>
      <c r="K205" s="22" t="str">
        <f>IF(B205="","",SUMPRODUCT(($G$10:G205="Einnahme")*($H$10:H205))-SUMPRODUCT(($G$10:G205="Ausgabe")*($H$10:H205)))</f>
        <v/>
      </c>
    </row>
    <row r="206" spans="1:11" ht="15" customHeight="1" x14ac:dyDescent="0.25">
      <c r="A206" s="11" t="str">
        <f>IF(B206="","",COUNTIF($B$10:B206,"&lt;&gt;"))</f>
        <v/>
      </c>
      <c r="B206" s="12"/>
      <c r="C206" s="13" t="str">
        <f t="shared" si="3"/>
        <v/>
      </c>
      <c r="D206" s="14"/>
      <c r="E206" s="14"/>
      <c r="F206" s="14"/>
      <c r="G206" s="14"/>
      <c r="H206" s="15"/>
      <c r="I206" s="14"/>
      <c r="J206" s="14"/>
      <c r="K206" s="16" t="str">
        <f>IF(B206="","",SUMPRODUCT(($G$10:G206="Einnahme")*($H$10:H206))-SUMPRODUCT(($G$10:G206="Ausgabe")*($H$10:H206)))</f>
        <v/>
      </c>
    </row>
    <row r="207" spans="1:11" ht="15" customHeight="1" x14ac:dyDescent="0.25">
      <c r="A207" s="17" t="str">
        <f>IF(B207="","",COUNTIF($B$10:B207,"&lt;&gt;"))</f>
        <v/>
      </c>
      <c r="B207" s="18"/>
      <c r="C207" s="19" t="str">
        <f t="shared" si="3"/>
        <v/>
      </c>
      <c r="D207" s="20"/>
      <c r="E207" s="20"/>
      <c r="F207" s="20"/>
      <c r="G207" s="20"/>
      <c r="H207" s="21"/>
      <c r="I207" s="20"/>
      <c r="J207" s="20"/>
      <c r="K207" s="22" t="str">
        <f>IF(B207="","",SUMPRODUCT(($G$10:G207="Einnahme")*($H$10:H207))-SUMPRODUCT(($G$10:G207="Ausgabe")*($H$10:H207)))</f>
        <v/>
      </c>
    </row>
    <row r="208" spans="1:11" ht="15" customHeight="1" x14ac:dyDescent="0.25">
      <c r="A208" s="11" t="str">
        <f>IF(B208="","",COUNTIF($B$10:B208,"&lt;&gt;"))</f>
        <v/>
      </c>
      <c r="B208" s="12"/>
      <c r="C208" s="13" t="str">
        <f t="shared" si="3"/>
        <v/>
      </c>
      <c r="D208" s="14"/>
      <c r="E208" s="14"/>
      <c r="F208" s="14"/>
      <c r="G208" s="14"/>
      <c r="H208" s="15"/>
      <c r="I208" s="14"/>
      <c r="J208" s="14"/>
      <c r="K208" s="16" t="str">
        <f>IF(B208="","",SUMPRODUCT(($G$10:G208="Einnahme")*($H$10:H208))-SUMPRODUCT(($G$10:G208="Ausgabe")*($H$10:H208)))</f>
        <v/>
      </c>
    </row>
    <row r="209" spans="1:11" ht="15" customHeight="1" x14ac:dyDescent="0.25">
      <c r="A209" s="17" t="str">
        <f>IF(B209="","",COUNTIF($B$10:B209,"&lt;&gt;"))</f>
        <v/>
      </c>
      <c r="B209" s="18"/>
      <c r="C209" s="19" t="str">
        <f t="shared" si="3"/>
        <v/>
      </c>
      <c r="D209" s="20"/>
      <c r="E209" s="20"/>
      <c r="F209" s="20"/>
      <c r="G209" s="20"/>
      <c r="H209" s="21"/>
      <c r="I209" s="20"/>
      <c r="J209" s="20"/>
      <c r="K209" s="22" t="str">
        <f>IF(B209="","",SUMPRODUCT(($G$10:G209="Einnahme")*($H$10:H209))-SUMPRODUCT(($G$10:G209="Ausgabe")*($H$10:H209)))</f>
        <v/>
      </c>
    </row>
    <row r="210" spans="1:11" ht="15" customHeight="1" x14ac:dyDescent="0.25">
      <c r="A210" s="11" t="str">
        <f>IF(B210="","",COUNTIF($B$10:B210,"&lt;&gt;"))</f>
        <v/>
      </c>
      <c r="B210" s="12"/>
      <c r="C210" s="13" t="str">
        <f t="shared" si="3"/>
        <v/>
      </c>
      <c r="D210" s="14"/>
      <c r="E210" s="14"/>
      <c r="F210" s="14"/>
      <c r="G210" s="14"/>
      <c r="H210" s="15"/>
      <c r="I210" s="14"/>
      <c r="J210" s="14"/>
      <c r="K210" s="16" t="str">
        <f>IF(B210="","",SUMPRODUCT(($G$10:G210="Einnahme")*($H$10:H210))-SUMPRODUCT(($G$10:G210="Ausgabe")*($H$10:H210)))</f>
        <v/>
      </c>
    </row>
    <row r="211" spans="1:11" ht="15" customHeight="1" x14ac:dyDescent="0.25">
      <c r="A211" s="17" t="str">
        <f>IF(B211="","",COUNTIF($B$10:B211,"&lt;&gt;"))</f>
        <v/>
      </c>
      <c r="B211" s="18"/>
      <c r="C211" s="19" t="str">
        <f t="shared" si="3"/>
        <v/>
      </c>
      <c r="D211" s="20"/>
      <c r="E211" s="20"/>
      <c r="F211" s="20"/>
      <c r="G211" s="20"/>
      <c r="H211" s="21"/>
      <c r="I211" s="20"/>
      <c r="J211" s="20"/>
      <c r="K211" s="22" t="str">
        <f>IF(B211="","",SUMPRODUCT(($G$10:G211="Einnahme")*($H$10:H211))-SUMPRODUCT(($G$10:G211="Ausgabe")*($H$10:H211)))</f>
        <v/>
      </c>
    </row>
    <row r="212" spans="1:11" ht="15" customHeight="1" x14ac:dyDescent="0.25">
      <c r="A212" s="11" t="str">
        <f>IF(B212="","",COUNTIF($B$10:B212,"&lt;&gt;"))</f>
        <v/>
      </c>
      <c r="B212" s="12"/>
      <c r="C212" s="13" t="str">
        <f t="shared" si="3"/>
        <v/>
      </c>
      <c r="D212" s="14"/>
      <c r="E212" s="14"/>
      <c r="F212" s="14"/>
      <c r="G212" s="14"/>
      <c r="H212" s="15"/>
      <c r="I212" s="14"/>
      <c r="J212" s="14"/>
      <c r="K212" s="16" t="str">
        <f>IF(B212="","",SUMPRODUCT(($G$10:G212="Einnahme")*($H$10:H212))-SUMPRODUCT(($G$10:G212="Ausgabe")*($H$10:H212)))</f>
        <v/>
      </c>
    </row>
    <row r="213" spans="1:11" ht="15" customHeight="1" x14ac:dyDescent="0.25">
      <c r="A213" s="17" t="str">
        <f>IF(B213="","",COUNTIF($B$10:B213,"&lt;&gt;"))</f>
        <v/>
      </c>
      <c r="B213" s="18"/>
      <c r="C213" s="19" t="str">
        <f t="shared" si="3"/>
        <v/>
      </c>
      <c r="D213" s="20"/>
      <c r="E213" s="20"/>
      <c r="F213" s="20"/>
      <c r="G213" s="20"/>
      <c r="H213" s="21"/>
      <c r="I213" s="20"/>
      <c r="J213" s="20"/>
      <c r="K213" s="22" t="str">
        <f>IF(B213="","",SUMPRODUCT(($G$10:G213="Einnahme")*($H$10:H213))-SUMPRODUCT(($G$10:G213="Ausgabe")*($H$10:H213)))</f>
        <v/>
      </c>
    </row>
    <row r="214" spans="1:11" ht="15" customHeight="1" x14ac:dyDescent="0.25">
      <c r="A214" s="11" t="str">
        <f>IF(B214="","",COUNTIF($B$10:B214,"&lt;&gt;"))</f>
        <v/>
      </c>
      <c r="B214" s="12"/>
      <c r="C214" s="13" t="str">
        <f t="shared" si="3"/>
        <v/>
      </c>
      <c r="D214" s="14"/>
      <c r="E214" s="14"/>
      <c r="F214" s="14"/>
      <c r="G214" s="14"/>
      <c r="H214" s="15"/>
      <c r="I214" s="14"/>
      <c r="J214" s="14"/>
      <c r="K214" s="16" t="str">
        <f>IF(B214="","",SUMPRODUCT(($G$10:G214="Einnahme")*($H$10:H214))-SUMPRODUCT(($G$10:G214="Ausgabe")*($H$10:H214)))</f>
        <v/>
      </c>
    </row>
    <row r="215" spans="1:11" ht="15" customHeight="1" x14ac:dyDescent="0.25">
      <c r="A215" s="17" t="str">
        <f>IF(B215="","",COUNTIF($B$10:B215,"&lt;&gt;"))</f>
        <v/>
      </c>
      <c r="B215" s="18"/>
      <c r="C215" s="19" t="str">
        <f t="shared" si="3"/>
        <v/>
      </c>
      <c r="D215" s="20"/>
      <c r="E215" s="20"/>
      <c r="F215" s="20"/>
      <c r="G215" s="20"/>
      <c r="H215" s="21"/>
      <c r="I215" s="20"/>
      <c r="J215" s="20"/>
      <c r="K215" s="22" t="str">
        <f>IF(B215="","",SUMPRODUCT(($G$10:G215="Einnahme")*($H$10:H215))-SUMPRODUCT(($G$10:G215="Ausgabe")*($H$10:H215)))</f>
        <v/>
      </c>
    </row>
    <row r="216" spans="1:11" ht="15" customHeight="1" x14ac:dyDescent="0.25">
      <c r="A216" s="11" t="str">
        <f>IF(B216="","",COUNTIF($B$10:B216,"&lt;&gt;"))</f>
        <v/>
      </c>
      <c r="B216" s="12"/>
      <c r="C216" s="13" t="str">
        <f t="shared" si="3"/>
        <v/>
      </c>
      <c r="D216" s="14"/>
      <c r="E216" s="14"/>
      <c r="F216" s="14"/>
      <c r="G216" s="14"/>
      <c r="H216" s="15"/>
      <c r="I216" s="14"/>
      <c r="J216" s="14"/>
      <c r="K216" s="16" t="str">
        <f>IF(B216="","",SUMPRODUCT(($G$10:G216="Einnahme")*($H$10:H216))-SUMPRODUCT(($G$10:G216="Ausgabe")*($H$10:H216)))</f>
        <v/>
      </c>
    </row>
    <row r="217" spans="1:11" ht="15" customHeight="1" x14ac:dyDescent="0.25">
      <c r="A217" s="17" t="str">
        <f>IF(B217="","",COUNTIF($B$10:B217,"&lt;&gt;"))</f>
        <v/>
      </c>
      <c r="B217" s="18"/>
      <c r="C217" s="19" t="str">
        <f t="shared" si="3"/>
        <v/>
      </c>
      <c r="D217" s="20"/>
      <c r="E217" s="20"/>
      <c r="F217" s="20"/>
      <c r="G217" s="20"/>
      <c r="H217" s="21"/>
      <c r="I217" s="20"/>
      <c r="J217" s="20"/>
      <c r="K217" s="22" t="str">
        <f>IF(B217="","",SUMPRODUCT(($G$10:G217="Einnahme")*($H$10:H217))-SUMPRODUCT(($G$10:G217="Ausgabe")*($H$10:H217)))</f>
        <v/>
      </c>
    </row>
    <row r="218" spans="1:11" ht="15" customHeight="1" x14ac:dyDescent="0.25">
      <c r="A218" s="11" t="str">
        <f>IF(B218="","",COUNTIF($B$10:B218,"&lt;&gt;"))</f>
        <v/>
      </c>
      <c r="B218" s="12"/>
      <c r="C218" s="13" t="str">
        <f t="shared" si="3"/>
        <v/>
      </c>
      <c r="D218" s="14"/>
      <c r="E218" s="14"/>
      <c r="F218" s="14"/>
      <c r="G218" s="14"/>
      <c r="H218" s="15"/>
      <c r="I218" s="14"/>
      <c r="J218" s="14"/>
      <c r="K218" s="16" t="str">
        <f>IF(B218="","",SUMPRODUCT(($G$10:G218="Einnahme")*($H$10:H218))-SUMPRODUCT(($G$10:G218="Ausgabe")*($H$10:H218)))</f>
        <v/>
      </c>
    </row>
    <row r="219" spans="1:11" ht="15" customHeight="1" x14ac:dyDescent="0.25">
      <c r="A219" s="17" t="str">
        <f>IF(B219="","",COUNTIF($B$10:B219,"&lt;&gt;"))</f>
        <v/>
      </c>
      <c r="B219" s="18"/>
      <c r="C219" s="19" t="str">
        <f t="shared" si="3"/>
        <v/>
      </c>
      <c r="D219" s="20"/>
      <c r="E219" s="20"/>
      <c r="F219" s="20"/>
      <c r="G219" s="20"/>
      <c r="H219" s="21"/>
      <c r="I219" s="20"/>
      <c r="J219" s="20"/>
      <c r="K219" s="22" t="str">
        <f>IF(B219="","",SUMPRODUCT(($G$10:G219="Einnahme")*($H$10:H219))-SUMPRODUCT(($G$10:G219="Ausgabe")*($H$10:H219)))</f>
        <v/>
      </c>
    </row>
    <row r="220" spans="1:11" ht="15" customHeight="1" x14ac:dyDescent="0.25">
      <c r="A220" s="11" t="str">
        <f>IF(B220="","",COUNTIF($B$10:B220,"&lt;&gt;"))</f>
        <v/>
      </c>
      <c r="B220" s="12"/>
      <c r="C220" s="13" t="str">
        <f t="shared" si="3"/>
        <v/>
      </c>
      <c r="D220" s="14"/>
      <c r="E220" s="14"/>
      <c r="F220" s="14"/>
      <c r="G220" s="14"/>
      <c r="H220" s="15"/>
      <c r="I220" s="14"/>
      <c r="J220" s="14"/>
      <c r="K220" s="16" t="str">
        <f>IF(B220="","",SUMPRODUCT(($G$10:G220="Einnahme")*($H$10:H220))-SUMPRODUCT(($G$10:G220="Ausgabe")*($H$10:H220)))</f>
        <v/>
      </c>
    </row>
    <row r="221" spans="1:11" ht="15" customHeight="1" x14ac:dyDescent="0.25">
      <c r="A221" s="17" t="str">
        <f>IF(B221="","",COUNTIF($B$10:B221,"&lt;&gt;"))</f>
        <v/>
      </c>
      <c r="B221" s="18"/>
      <c r="C221" s="19" t="str">
        <f t="shared" si="3"/>
        <v/>
      </c>
      <c r="D221" s="20"/>
      <c r="E221" s="20"/>
      <c r="F221" s="20"/>
      <c r="G221" s="20"/>
      <c r="H221" s="21"/>
      <c r="I221" s="20"/>
      <c r="J221" s="20"/>
      <c r="K221" s="22" t="str">
        <f>IF(B221="","",SUMPRODUCT(($G$10:G221="Einnahme")*($H$10:H221))-SUMPRODUCT(($G$10:G221="Ausgabe")*($H$10:H221)))</f>
        <v/>
      </c>
    </row>
    <row r="222" spans="1:11" ht="15" customHeight="1" x14ac:dyDescent="0.25">
      <c r="A222" s="11" t="str">
        <f>IF(B222="","",COUNTIF($B$10:B222,"&lt;&gt;"))</f>
        <v/>
      </c>
      <c r="B222" s="12"/>
      <c r="C222" s="13" t="str">
        <f t="shared" si="3"/>
        <v/>
      </c>
      <c r="D222" s="14"/>
      <c r="E222" s="14"/>
      <c r="F222" s="14"/>
      <c r="G222" s="14"/>
      <c r="H222" s="15"/>
      <c r="I222" s="14"/>
      <c r="J222" s="14"/>
      <c r="K222" s="16" t="str">
        <f>IF(B222="","",SUMPRODUCT(($G$10:G222="Einnahme")*($H$10:H222))-SUMPRODUCT(($G$10:G222="Ausgabe")*($H$10:H222)))</f>
        <v/>
      </c>
    </row>
    <row r="223" spans="1:11" ht="15" customHeight="1" x14ac:dyDescent="0.25">
      <c r="A223" s="17" t="str">
        <f>IF(B223="","",COUNTIF($B$10:B223,"&lt;&gt;"))</f>
        <v/>
      </c>
      <c r="B223" s="18"/>
      <c r="C223" s="19" t="str">
        <f t="shared" si="3"/>
        <v/>
      </c>
      <c r="D223" s="20"/>
      <c r="E223" s="20"/>
      <c r="F223" s="20"/>
      <c r="G223" s="20"/>
      <c r="H223" s="21"/>
      <c r="I223" s="20"/>
      <c r="J223" s="20"/>
      <c r="K223" s="22" t="str">
        <f>IF(B223="","",SUMPRODUCT(($G$10:G223="Einnahme")*($H$10:H223))-SUMPRODUCT(($G$10:G223="Ausgabe")*($H$10:H223)))</f>
        <v/>
      </c>
    </row>
    <row r="224" spans="1:11" ht="15" customHeight="1" x14ac:dyDescent="0.25">
      <c r="A224" s="11" t="str">
        <f>IF(B224="","",COUNTIF($B$10:B224,"&lt;&gt;"))</f>
        <v/>
      </c>
      <c r="B224" s="12"/>
      <c r="C224" s="13" t="str">
        <f t="shared" si="3"/>
        <v/>
      </c>
      <c r="D224" s="14"/>
      <c r="E224" s="14"/>
      <c r="F224" s="14"/>
      <c r="G224" s="14"/>
      <c r="H224" s="15"/>
      <c r="I224" s="14"/>
      <c r="J224" s="14"/>
      <c r="K224" s="16" t="str">
        <f>IF(B224="","",SUMPRODUCT(($G$10:G224="Einnahme")*($H$10:H224))-SUMPRODUCT(($G$10:G224="Ausgabe")*($H$10:H224)))</f>
        <v/>
      </c>
    </row>
    <row r="225" spans="1:11" ht="15" customHeight="1" x14ac:dyDescent="0.25">
      <c r="A225" s="17" t="str">
        <f>IF(B225="","",COUNTIF($B$10:B225,"&lt;&gt;"))</f>
        <v/>
      </c>
      <c r="B225" s="18"/>
      <c r="C225" s="19" t="str">
        <f t="shared" si="3"/>
        <v/>
      </c>
      <c r="D225" s="20"/>
      <c r="E225" s="20"/>
      <c r="F225" s="20"/>
      <c r="G225" s="20"/>
      <c r="H225" s="21"/>
      <c r="I225" s="20"/>
      <c r="J225" s="20"/>
      <c r="K225" s="22" t="str">
        <f>IF(B225="","",SUMPRODUCT(($G$10:G225="Einnahme")*($H$10:H225))-SUMPRODUCT(($G$10:G225="Ausgabe")*($H$10:H225)))</f>
        <v/>
      </c>
    </row>
    <row r="226" spans="1:11" ht="15" customHeight="1" x14ac:dyDescent="0.25">
      <c r="A226" s="11" t="str">
        <f>IF(B226="","",COUNTIF($B$10:B226,"&lt;&gt;"))</f>
        <v/>
      </c>
      <c r="B226" s="12"/>
      <c r="C226" s="13" t="str">
        <f t="shared" si="3"/>
        <v/>
      </c>
      <c r="D226" s="14"/>
      <c r="E226" s="14"/>
      <c r="F226" s="14"/>
      <c r="G226" s="14"/>
      <c r="H226" s="15"/>
      <c r="I226" s="14"/>
      <c r="J226" s="14"/>
      <c r="K226" s="16" t="str">
        <f>IF(B226="","",SUMPRODUCT(($G$10:G226="Einnahme")*($H$10:H226))-SUMPRODUCT(($G$10:G226="Ausgabe")*($H$10:H226)))</f>
        <v/>
      </c>
    </row>
    <row r="227" spans="1:11" ht="15" customHeight="1" x14ac:dyDescent="0.25">
      <c r="A227" s="17" t="str">
        <f>IF(B227="","",COUNTIF($B$10:B227,"&lt;&gt;"))</f>
        <v/>
      </c>
      <c r="B227" s="18"/>
      <c r="C227" s="19" t="str">
        <f t="shared" si="3"/>
        <v/>
      </c>
      <c r="D227" s="20"/>
      <c r="E227" s="20"/>
      <c r="F227" s="20"/>
      <c r="G227" s="20"/>
      <c r="H227" s="21"/>
      <c r="I227" s="20"/>
      <c r="J227" s="20"/>
      <c r="K227" s="22" t="str">
        <f>IF(B227="","",SUMPRODUCT(($G$10:G227="Einnahme")*($H$10:H227))-SUMPRODUCT(($G$10:G227="Ausgabe")*($H$10:H227)))</f>
        <v/>
      </c>
    </row>
    <row r="228" spans="1:11" ht="15" customHeight="1" x14ac:dyDescent="0.25">
      <c r="A228" s="11" t="str">
        <f>IF(B228="","",COUNTIF($B$10:B228,"&lt;&gt;"))</f>
        <v/>
      </c>
      <c r="B228" s="12"/>
      <c r="C228" s="13" t="str">
        <f t="shared" si="3"/>
        <v/>
      </c>
      <c r="D228" s="14"/>
      <c r="E228" s="14"/>
      <c r="F228" s="14"/>
      <c r="G228" s="14"/>
      <c r="H228" s="15"/>
      <c r="I228" s="14"/>
      <c r="J228" s="14"/>
      <c r="K228" s="16" t="str">
        <f>IF(B228="","",SUMPRODUCT(($G$10:G228="Einnahme")*($H$10:H228))-SUMPRODUCT(($G$10:G228="Ausgabe")*($H$10:H228)))</f>
        <v/>
      </c>
    </row>
    <row r="229" spans="1:11" ht="15" customHeight="1" x14ac:dyDescent="0.25">
      <c r="A229" s="17" t="str">
        <f>IF(B229="","",COUNTIF($B$10:B229,"&lt;&gt;"))</f>
        <v/>
      </c>
      <c r="B229" s="18"/>
      <c r="C229" s="19" t="str">
        <f t="shared" si="3"/>
        <v/>
      </c>
      <c r="D229" s="20"/>
      <c r="E229" s="20"/>
      <c r="F229" s="20"/>
      <c r="G229" s="20"/>
      <c r="H229" s="21"/>
      <c r="I229" s="20"/>
      <c r="J229" s="20"/>
      <c r="K229" s="22" t="str">
        <f>IF(B229="","",SUMPRODUCT(($G$10:G229="Einnahme")*($H$10:H229))-SUMPRODUCT(($G$10:G229="Ausgabe")*($H$10:H229)))</f>
        <v/>
      </c>
    </row>
    <row r="230" spans="1:11" ht="15" customHeight="1" x14ac:dyDescent="0.25">
      <c r="A230" s="11" t="str">
        <f>IF(B230="","",COUNTIF($B$10:B230,"&lt;&gt;"))</f>
        <v/>
      </c>
      <c r="B230" s="12"/>
      <c r="C230" s="13" t="str">
        <f t="shared" si="3"/>
        <v/>
      </c>
      <c r="D230" s="14"/>
      <c r="E230" s="14"/>
      <c r="F230" s="14"/>
      <c r="G230" s="14"/>
      <c r="H230" s="15"/>
      <c r="I230" s="14"/>
      <c r="J230" s="14"/>
      <c r="K230" s="16" t="str">
        <f>IF(B230="","",SUMPRODUCT(($G$10:G230="Einnahme")*($H$10:H230))-SUMPRODUCT(($G$10:G230="Ausgabe")*($H$10:H230)))</f>
        <v/>
      </c>
    </row>
    <row r="231" spans="1:11" ht="15" customHeight="1" x14ac:dyDescent="0.25">
      <c r="A231" s="17" t="str">
        <f>IF(B231="","",COUNTIF($B$10:B231,"&lt;&gt;"))</f>
        <v/>
      </c>
      <c r="B231" s="18"/>
      <c r="C231" s="19" t="str">
        <f t="shared" si="3"/>
        <v/>
      </c>
      <c r="D231" s="20"/>
      <c r="E231" s="20"/>
      <c r="F231" s="20"/>
      <c r="G231" s="20"/>
      <c r="H231" s="21"/>
      <c r="I231" s="20"/>
      <c r="J231" s="20"/>
      <c r="K231" s="22" t="str">
        <f>IF(B231="","",SUMPRODUCT(($G$10:G231="Einnahme")*($H$10:H231))-SUMPRODUCT(($G$10:G231="Ausgabe")*($H$10:H231)))</f>
        <v/>
      </c>
    </row>
    <row r="232" spans="1:11" ht="15" customHeight="1" x14ac:dyDescent="0.25">
      <c r="A232" s="11" t="str">
        <f>IF(B232="","",COUNTIF($B$10:B232,"&lt;&gt;"))</f>
        <v/>
      </c>
      <c r="B232" s="12"/>
      <c r="C232" s="13" t="str">
        <f t="shared" si="3"/>
        <v/>
      </c>
      <c r="D232" s="14"/>
      <c r="E232" s="14"/>
      <c r="F232" s="14"/>
      <c r="G232" s="14"/>
      <c r="H232" s="15"/>
      <c r="I232" s="14"/>
      <c r="J232" s="14"/>
      <c r="K232" s="16" t="str">
        <f>IF(B232="","",SUMPRODUCT(($G$10:G232="Einnahme")*($H$10:H232))-SUMPRODUCT(($G$10:G232="Ausgabe")*($H$10:H232)))</f>
        <v/>
      </c>
    </row>
    <row r="233" spans="1:11" ht="15" customHeight="1" x14ac:dyDescent="0.25">
      <c r="A233" s="17" t="str">
        <f>IF(B233="","",COUNTIF($B$10:B233,"&lt;&gt;"))</f>
        <v/>
      </c>
      <c r="B233" s="18"/>
      <c r="C233" s="19" t="str">
        <f t="shared" si="3"/>
        <v/>
      </c>
      <c r="D233" s="20"/>
      <c r="E233" s="20"/>
      <c r="F233" s="20"/>
      <c r="G233" s="20"/>
      <c r="H233" s="21"/>
      <c r="I233" s="20"/>
      <c r="J233" s="20"/>
      <c r="K233" s="22" t="str">
        <f>IF(B233="","",SUMPRODUCT(($G$10:G233="Einnahme")*($H$10:H233))-SUMPRODUCT(($G$10:G233="Ausgabe")*($H$10:H233)))</f>
        <v/>
      </c>
    </row>
    <row r="234" spans="1:11" ht="15" customHeight="1" x14ac:dyDescent="0.25">
      <c r="A234" s="11" t="str">
        <f>IF(B234="","",COUNTIF($B$10:B234,"&lt;&gt;"))</f>
        <v/>
      </c>
      <c r="B234" s="12"/>
      <c r="C234" s="13" t="str">
        <f t="shared" si="3"/>
        <v/>
      </c>
      <c r="D234" s="14"/>
      <c r="E234" s="14"/>
      <c r="F234" s="14"/>
      <c r="G234" s="14"/>
      <c r="H234" s="15"/>
      <c r="I234" s="14"/>
      <c r="J234" s="14"/>
      <c r="K234" s="16" t="str">
        <f>IF(B234="","",SUMPRODUCT(($G$10:G234="Einnahme")*($H$10:H234))-SUMPRODUCT(($G$10:G234="Ausgabe")*($H$10:H234)))</f>
        <v/>
      </c>
    </row>
    <row r="235" spans="1:11" ht="15" customHeight="1" x14ac:dyDescent="0.25">
      <c r="A235" s="17" t="str">
        <f>IF(B235="","",COUNTIF($B$10:B235,"&lt;&gt;"))</f>
        <v/>
      </c>
      <c r="B235" s="18"/>
      <c r="C235" s="19" t="str">
        <f t="shared" si="3"/>
        <v/>
      </c>
      <c r="D235" s="20"/>
      <c r="E235" s="20"/>
      <c r="F235" s="20"/>
      <c r="G235" s="20"/>
      <c r="H235" s="21"/>
      <c r="I235" s="20"/>
      <c r="J235" s="20"/>
      <c r="K235" s="22" t="str">
        <f>IF(B235="","",SUMPRODUCT(($G$10:G235="Einnahme")*($H$10:H235))-SUMPRODUCT(($G$10:G235="Ausgabe")*($H$10:H235)))</f>
        <v/>
      </c>
    </row>
    <row r="236" spans="1:11" ht="15" customHeight="1" x14ac:dyDescent="0.25">
      <c r="A236" s="11" t="str">
        <f>IF(B236="","",COUNTIF($B$10:B236,"&lt;&gt;"))</f>
        <v/>
      </c>
      <c r="B236" s="12"/>
      <c r="C236" s="13" t="str">
        <f t="shared" si="3"/>
        <v/>
      </c>
      <c r="D236" s="14"/>
      <c r="E236" s="14"/>
      <c r="F236" s="14"/>
      <c r="G236" s="14"/>
      <c r="H236" s="15"/>
      <c r="I236" s="14"/>
      <c r="J236" s="14"/>
      <c r="K236" s="16" t="str">
        <f>IF(B236="","",SUMPRODUCT(($G$10:G236="Einnahme")*($H$10:H236))-SUMPRODUCT(($G$10:G236="Ausgabe")*($H$10:H236)))</f>
        <v/>
      </c>
    </row>
    <row r="237" spans="1:11" ht="15" customHeight="1" x14ac:dyDescent="0.25">
      <c r="A237" s="17" t="str">
        <f>IF(B237="","",COUNTIF($B$10:B237,"&lt;&gt;"))</f>
        <v/>
      </c>
      <c r="B237" s="18"/>
      <c r="C237" s="19" t="str">
        <f t="shared" si="3"/>
        <v/>
      </c>
      <c r="D237" s="20"/>
      <c r="E237" s="20"/>
      <c r="F237" s="20"/>
      <c r="G237" s="20"/>
      <c r="H237" s="21"/>
      <c r="I237" s="20"/>
      <c r="J237" s="20"/>
      <c r="K237" s="22" t="str">
        <f>IF(B237="","",SUMPRODUCT(($G$10:G237="Einnahme")*($H$10:H237))-SUMPRODUCT(($G$10:G237="Ausgabe")*($H$10:H237)))</f>
        <v/>
      </c>
    </row>
    <row r="238" spans="1:11" ht="15" customHeight="1" x14ac:dyDescent="0.25">
      <c r="A238" s="11" t="str">
        <f>IF(B238="","",COUNTIF($B$10:B238,"&lt;&gt;"))</f>
        <v/>
      </c>
      <c r="B238" s="12"/>
      <c r="C238" s="13" t="str">
        <f t="shared" si="3"/>
        <v/>
      </c>
      <c r="D238" s="14"/>
      <c r="E238" s="14"/>
      <c r="F238" s="14"/>
      <c r="G238" s="14"/>
      <c r="H238" s="15"/>
      <c r="I238" s="14"/>
      <c r="J238" s="14"/>
      <c r="K238" s="16" t="str">
        <f>IF(B238="","",SUMPRODUCT(($G$10:G238="Einnahme")*($H$10:H238))-SUMPRODUCT(($G$10:G238="Ausgabe")*($H$10:H238)))</f>
        <v/>
      </c>
    </row>
    <row r="239" spans="1:11" ht="15" customHeight="1" x14ac:dyDescent="0.25">
      <c r="A239" s="17" t="str">
        <f>IF(B239="","",COUNTIF($B$10:B239,"&lt;&gt;"))</f>
        <v/>
      </c>
      <c r="B239" s="18"/>
      <c r="C239" s="19" t="str">
        <f t="shared" si="3"/>
        <v/>
      </c>
      <c r="D239" s="20"/>
      <c r="E239" s="20"/>
      <c r="F239" s="20"/>
      <c r="G239" s="20"/>
      <c r="H239" s="21"/>
      <c r="I239" s="20"/>
      <c r="J239" s="20"/>
      <c r="K239" s="22" t="str">
        <f>IF(B239="","",SUMPRODUCT(($G$10:G239="Einnahme")*($H$10:H239))-SUMPRODUCT(($G$10:G239="Ausgabe")*($H$10:H239)))</f>
        <v/>
      </c>
    </row>
    <row r="240" spans="1:11" ht="15" customHeight="1" x14ac:dyDescent="0.25">
      <c r="A240" s="11" t="str">
        <f>IF(B240="","",COUNTIF($B$10:B240,"&lt;&gt;"))</f>
        <v/>
      </c>
      <c r="B240" s="12"/>
      <c r="C240" s="13" t="str">
        <f t="shared" si="3"/>
        <v/>
      </c>
      <c r="D240" s="14"/>
      <c r="E240" s="14"/>
      <c r="F240" s="14"/>
      <c r="G240" s="14"/>
      <c r="H240" s="15"/>
      <c r="I240" s="14"/>
      <c r="J240" s="14"/>
      <c r="K240" s="16" t="str">
        <f>IF(B240="","",SUMPRODUCT(($G$10:G240="Einnahme")*($H$10:H240))-SUMPRODUCT(($G$10:G240="Ausgabe")*($H$10:H240)))</f>
        <v/>
      </c>
    </row>
    <row r="241" spans="1:11" ht="15" customHeight="1" x14ac:dyDescent="0.25">
      <c r="A241" s="17" t="str">
        <f>IF(B241="","",COUNTIF($B$10:B241,"&lt;&gt;"))</f>
        <v/>
      </c>
      <c r="B241" s="18"/>
      <c r="C241" s="19" t="str">
        <f t="shared" si="3"/>
        <v/>
      </c>
      <c r="D241" s="20"/>
      <c r="E241" s="20"/>
      <c r="F241" s="20"/>
      <c r="G241" s="20"/>
      <c r="H241" s="21"/>
      <c r="I241" s="20"/>
      <c r="J241" s="20"/>
      <c r="K241" s="22" t="str">
        <f>IF(B241="","",SUMPRODUCT(($G$10:G241="Einnahme")*($H$10:H241))-SUMPRODUCT(($G$10:G241="Ausgabe")*($H$10:H241)))</f>
        <v/>
      </c>
    </row>
    <row r="242" spans="1:11" ht="15" customHeight="1" x14ac:dyDescent="0.25">
      <c r="A242" s="11" t="str">
        <f>IF(B242="","",COUNTIF($B$10:B242,"&lt;&gt;"))</f>
        <v/>
      </c>
      <c r="B242" s="12"/>
      <c r="C242" s="13" t="str">
        <f t="shared" si="3"/>
        <v/>
      </c>
      <c r="D242" s="14"/>
      <c r="E242" s="14"/>
      <c r="F242" s="14"/>
      <c r="G242" s="14"/>
      <c r="H242" s="15"/>
      <c r="I242" s="14"/>
      <c r="J242" s="14"/>
      <c r="K242" s="16" t="str">
        <f>IF(B242="","",SUMPRODUCT(($G$10:G242="Einnahme")*($H$10:H242))-SUMPRODUCT(($G$10:G242="Ausgabe")*($H$10:H242)))</f>
        <v/>
      </c>
    </row>
    <row r="243" spans="1:11" ht="15" customHeight="1" x14ac:dyDescent="0.25">
      <c r="A243" s="17" t="str">
        <f>IF(B243="","",COUNTIF($B$10:B243,"&lt;&gt;"))</f>
        <v/>
      </c>
      <c r="B243" s="18"/>
      <c r="C243" s="19" t="str">
        <f t="shared" si="3"/>
        <v/>
      </c>
      <c r="D243" s="20"/>
      <c r="E243" s="20"/>
      <c r="F243" s="20"/>
      <c r="G243" s="20"/>
      <c r="H243" s="21"/>
      <c r="I243" s="20"/>
      <c r="J243" s="20"/>
      <c r="K243" s="22" t="str">
        <f>IF(B243="","",SUMPRODUCT(($G$10:G243="Einnahme")*($H$10:H243))-SUMPRODUCT(($G$10:G243="Ausgabe")*($H$10:H243)))</f>
        <v/>
      </c>
    </row>
    <row r="244" spans="1:11" ht="15" customHeight="1" x14ac:dyDescent="0.25">
      <c r="A244" s="11" t="str">
        <f>IF(B244="","",COUNTIF($B$10:B244,"&lt;&gt;"))</f>
        <v/>
      </c>
      <c r="B244" s="12"/>
      <c r="C244" s="13" t="str">
        <f t="shared" si="3"/>
        <v/>
      </c>
      <c r="D244" s="14"/>
      <c r="E244" s="14"/>
      <c r="F244" s="14"/>
      <c r="G244" s="14"/>
      <c r="H244" s="15"/>
      <c r="I244" s="14"/>
      <c r="J244" s="14"/>
      <c r="K244" s="16" t="str">
        <f>IF(B244="","",SUMPRODUCT(($G$10:G244="Einnahme")*($H$10:H244))-SUMPRODUCT(($G$10:G244="Ausgabe")*($H$10:H244)))</f>
        <v/>
      </c>
    </row>
    <row r="245" spans="1:11" ht="15" customHeight="1" x14ac:dyDescent="0.25">
      <c r="A245" s="17" t="str">
        <f>IF(B245="","",COUNTIF($B$10:B245,"&lt;&gt;"))</f>
        <v/>
      </c>
      <c r="B245" s="18"/>
      <c r="C245" s="19" t="str">
        <f t="shared" si="3"/>
        <v/>
      </c>
      <c r="D245" s="20"/>
      <c r="E245" s="20"/>
      <c r="F245" s="20"/>
      <c r="G245" s="20"/>
      <c r="H245" s="21"/>
      <c r="I245" s="20"/>
      <c r="J245" s="20"/>
      <c r="K245" s="22" t="str">
        <f>IF(B245="","",SUMPRODUCT(($G$10:G245="Einnahme")*($H$10:H245))-SUMPRODUCT(($G$10:G245="Ausgabe")*($H$10:H245)))</f>
        <v/>
      </c>
    </row>
    <row r="246" spans="1:11" ht="15" customHeight="1" x14ac:dyDescent="0.25">
      <c r="A246" s="11" t="str">
        <f>IF(B246="","",COUNTIF($B$10:B246,"&lt;&gt;"))</f>
        <v/>
      </c>
      <c r="B246" s="12"/>
      <c r="C246" s="13" t="str">
        <f t="shared" si="3"/>
        <v/>
      </c>
      <c r="D246" s="14"/>
      <c r="E246" s="14"/>
      <c r="F246" s="14"/>
      <c r="G246" s="14"/>
      <c r="H246" s="15"/>
      <c r="I246" s="14"/>
      <c r="J246" s="14"/>
      <c r="K246" s="16" t="str">
        <f>IF(B246="","",SUMPRODUCT(($G$10:G246="Einnahme")*($H$10:H246))-SUMPRODUCT(($G$10:G246="Ausgabe")*($H$10:H246)))</f>
        <v/>
      </c>
    </row>
    <row r="247" spans="1:11" ht="15" customHeight="1" x14ac:dyDescent="0.25">
      <c r="A247" s="17" t="str">
        <f>IF(B247="","",COUNTIF($B$10:B247,"&lt;&gt;"))</f>
        <v/>
      </c>
      <c r="B247" s="18"/>
      <c r="C247" s="19" t="str">
        <f t="shared" si="3"/>
        <v/>
      </c>
      <c r="D247" s="20"/>
      <c r="E247" s="20"/>
      <c r="F247" s="20"/>
      <c r="G247" s="20"/>
      <c r="H247" s="21"/>
      <c r="I247" s="20"/>
      <c r="J247" s="20"/>
      <c r="K247" s="22" t="str">
        <f>IF(B247="","",SUMPRODUCT(($G$10:G247="Einnahme")*($H$10:H247))-SUMPRODUCT(($G$10:G247="Ausgabe")*($H$10:H247)))</f>
        <v/>
      </c>
    </row>
    <row r="248" spans="1:11" ht="15" customHeight="1" x14ac:dyDescent="0.25">
      <c r="A248" s="11" t="str">
        <f>IF(B248="","",COUNTIF($B$10:B248,"&lt;&gt;"))</f>
        <v/>
      </c>
      <c r="B248" s="12"/>
      <c r="C248" s="13" t="str">
        <f t="shared" si="3"/>
        <v/>
      </c>
      <c r="D248" s="14"/>
      <c r="E248" s="14"/>
      <c r="F248" s="14"/>
      <c r="G248" s="14"/>
      <c r="H248" s="15"/>
      <c r="I248" s="14"/>
      <c r="J248" s="14"/>
      <c r="K248" s="16" t="str">
        <f>IF(B248="","",SUMPRODUCT(($G$10:G248="Einnahme")*($H$10:H248))-SUMPRODUCT(($G$10:G248="Ausgabe")*($H$10:H248)))</f>
        <v/>
      </c>
    </row>
    <row r="249" spans="1:11" ht="15" customHeight="1" x14ac:dyDescent="0.25">
      <c r="A249" s="17" t="str">
        <f>IF(B249="","",COUNTIF($B$10:B249,"&lt;&gt;"))</f>
        <v/>
      </c>
      <c r="B249" s="18"/>
      <c r="C249" s="19" t="str">
        <f t="shared" si="3"/>
        <v/>
      </c>
      <c r="D249" s="20"/>
      <c r="E249" s="20"/>
      <c r="F249" s="20"/>
      <c r="G249" s="20"/>
      <c r="H249" s="21"/>
      <c r="I249" s="20"/>
      <c r="J249" s="20"/>
      <c r="K249" s="22" t="str">
        <f>IF(B249="","",SUMPRODUCT(($G$10:G249="Einnahme")*($H$10:H249))-SUMPRODUCT(($G$10:G249="Ausgabe")*($H$10:H249)))</f>
        <v/>
      </c>
    </row>
    <row r="250" spans="1:11" ht="15" customHeight="1" x14ac:dyDescent="0.25">
      <c r="A250" s="11" t="str">
        <f>IF(B250="","",COUNTIF($B$10:B250,"&lt;&gt;"))</f>
        <v/>
      </c>
      <c r="B250" s="12"/>
      <c r="C250" s="13" t="str">
        <f t="shared" si="3"/>
        <v/>
      </c>
      <c r="D250" s="14"/>
      <c r="E250" s="14"/>
      <c r="F250" s="14"/>
      <c r="G250" s="14"/>
      <c r="H250" s="15"/>
      <c r="I250" s="14"/>
      <c r="J250" s="14"/>
      <c r="K250" s="16" t="str">
        <f>IF(B250="","",SUMPRODUCT(($G$10:G250="Einnahme")*($H$10:H250))-SUMPRODUCT(($G$10:G250="Ausgabe")*($H$10:H250)))</f>
        <v/>
      </c>
    </row>
    <row r="251" spans="1:11" ht="15" customHeight="1" x14ac:dyDescent="0.25">
      <c r="A251" s="17" t="str">
        <f>IF(B251="","",COUNTIF($B$10:B251,"&lt;&gt;"))</f>
        <v/>
      </c>
      <c r="B251" s="18"/>
      <c r="C251" s="19" t="str">
        <f t="shared" si="3"/>
        <v/>
      </c>
      <c r="D251" s="20"/>
      <c r="E251" s="20"/>
      <c r="F251" s="20"/>
      <c r="G251" s="20"/>
      <c r="H251" s="21"/>
      <c r="I251" s="20"/>
      <c r="J251" s="20"/>
      <c r="K251" s="22" t="str">
        <f>IF(B251="","",SUMPRODUCT(($G$10:G251="Einnahme")*($H$10:H251))-SUMPRODUCT(($G$10:G251="Ausgabe")*($H$10:H251)))</f>
        <v/>
      </c>
    </row>
    <row r="252" spans="1:11" ht="15" customHeight="1" x14ac:dyDescent="0.25">
      <c r="A252" s="11" t="str">
        <f>IF(B252="","",COUNTIF($B$10:B252,"&lt;&gt;"))</f>
        <v/>
      </c>
      <c r="B252" s="12"/>
      <c r="C252" s="13" t="str">
        <f t="shared" si="3"/>
        <v/>
      </c>
      <c r="D252" s="14"/>
      <c r="E252" s="14"/>
      <c r="F252" s="14"/>
      <c r="G252" s="14"/>
      <c r="H252" s="15"/>
      <c r="I252" s="14"/>
      <c r="J252" s="14"/>
      <c r="K252" s="16" t="str">
        <f>IF(B252="","",SUMPRODUCT(($G$10:G252="Einnahme")*($H$10:H252))-SUMPRODUCT(($G$10:G252="Ausgabe")*($H$10:H252)))</f>
        <v/>
      </c>
    </row>
    <row r="253" spans="1:11" ht="15" customHeight="1" x14ac:dyDescent="0.25">
      <c r="A253" s="17" t="str">
        <f>IF(B253="","",COUNTIF($B$10:B253,"&lt;&gt;"))</f>
        <v/>
      </c>
      <c r="B253" s="18"/>
      <c r="C253" s="19" t="str">
        <f t="shared" si="3"/>
        <v/>
      </c>
      <c r="D253" s="20"/>
      <c r="E253" s="20"/>
      <c r="F253" s="20"/>
      <c r="G253" s="20"/>
      <c r="H253" s="21"/>
      <c r="I253" s="20"/>
      <c r="J253" s="20"/>
      <c r="K253" s="22" t="str">
        <f>IF(B253="","",SUMPRODUCT(($G$10:G253="Einnahme")*($H$10:H253))-SUMPRODUCT(($G$10:G253="Ausgabe")*($H$10:H253)))</f>
        <v/>
      </c>
    </row>
    <row r="254" spans="1:11" ht="15" customHeight="1" x14ac:dyDescent="0.25">
      <c r="A254" s="11" t="str">
        <f>IF(B254="","",COUNTIF($B$10:B254,"&lt;&gt;"))</f>
        <v/>
      </c>
      <c r="B254" s="12"/>
      <c r="C254" s="13" t="str">
        <f t="shared" si="3"/>
        <v/>
      </c>
      <c r="D254" s="14"/>
      <c r="E254" s="14"/>
      <c r="F254" s="14"/>
      <c r="G254" s="14"/>
      <c r="H254" s="15"/>
      <c r="I254" s="14"/>
      <c r="J254" s="14"/>
      <c r="K254" s="16" t="str">
        <f>IF(B254="","",SUMPRODUCT(($G$10:G254="Einnahme")*($H$10:H254))-SUMPRODUCT(($G$10:G254="Ausgabe")*($H$10:H254)))</f>
        <v/>
      </c>
    </row>
    <row r="255" spans="1:11" ht="15" customHeight="1" x14ac:dyDescent="0.25">
      <c r="A255" s="17" t="str">
        <f>IF(B255="","",COUNTIF($B$10:B255,"&lt;&gt;"))</f>
        <v/>
      </c>
      <c r="B255" s="18"/>
      <c r="C255" s="19" t="str">
        <f t="shared" si="3"/>
        <v/>
      </c>
      <c r="D255" s="20"/>
      <c r="E255" s="20"/>
      <c r="F255" s="20"/>
      <c r="G255" s="20"/>
      <c r="H255" s="21"/>
      <c r="I255" s="20"/>
      <c r="J255" s="20"/>
      <c r="K255" s="22" t="str">
        <f>IF(B255="","",SUMPRODUCT(($G$10:G255="Einnahme")*($H$10:H255))-SUMPRODUCT(($G$10:G255="Ausgabe")*($H$10:H255)))</f>
        <v/>
      </c>
    </row>
    <row r="256" spans="1:11" ht="15" customHeight="1" x14ac:dyDescent="0.25">
      <c r="A256" s="11" t="str">
        <f>IF(B256="","",COUNTIF($B$10:B256,"&lt;&gt;"))</f>
        <v/>
      </c>
      <c r="B256" s="12"/>
      <c r="C256" s="13" t="str">
        <f t="shared" si="3"/>
        <v/>
      </c>
      <c r="D256" s="14"/>
      <c r="E256" s="14"/>
      <c r="F256" s="14"/>
      <c r="G256" s="14"/>
      <c r="H256" s="15"/>
      <c r="I256" s="14"/>
      <c r="J256" s="14"/>
      <c r="K256" s="16" t="str">
        <f>IF(B256="","",SUMPRODUCT(($G$10:G256="Einnahme")*($H$10:H256))-SUMPRODUCT(($G$10:G256="Ausgabe")*($H$10:H256)))</f>
        <v/>
      </c>
    </row>
    <row r="257" spans="1:11" ht="15" customHeight="1" x14ac:dyDescent="0.25">
      <c r="A257" s="17" t="str">
        <f>IF(B257="","",COUNTIF($B$10:B257,"&lt;&gt;"))</f>
        <v/>
      </c>
      <c r="B257" s="18"/>
      <c r="C257" s="19" t="str">
        <f t="shared" si="3"/>
        <v/>
      </c>
      <c r="D257" s="20"/>
      <c r="E257" s="20"/>
      <c r="F257" s="20"/>
      <c r="G257" s="20"/>
      <c r="H257" s="21"/>
      <c r="I257" s="20"/>
      <c r="J257" s="20"/>
      <c r="K257" s="22" t="str">
        <f>IF(B257="","",SUMPRODUCT(($G$10:G257="Einnahme")*($H$10:H257))-SUMPRODUCT(($G$10:G257="Ausgabe")*($H$10:H257)))</f>
        <v/>
      </c>
    </row>
    <row r="258" spans="1:11" ht="15" customHeight="1" x14ac:dyDescent="0.25">
      <c r="A258" s="11" t="str">
        <f>IF(B258="","",COUNTIF($B$10:B258,"&lt;&gt;"))</f>
        <v/>
      </c>
      <c r="B258" s="12"/>
      <c r="C258" s="13" t="str">
        <f t="shared" si="3"/>
        <v/>
      </c>
      <c r="D258" s="14"/>
      <c r="E258" s="14"/>
      <c r="F258" s="14"/>
      <c r="G258" s="14"/>
      <c r="H258" s="15"/>
      <c r="I258" s="14"/>
      <c r="J258" s="14"/>
      <c r="K258" s="16" t="str">
        <f>IF(B258="","",SUMPRODUCT(($G$10:G258="Einnahme")*($H$10:H258))-SUMPRODUCT(($G$10:G258="Ausgabe")*($H$10:H258)))</f>
        <v/>
      </c>
    </row>
    <row r="259" spans="1:11" ht="15" customHeight="1" x14ac:dyDescent="0.25">
      <c r="A259" s="17" t="str">
        <f>IF(B259="","",COUNTIF($B$10:B259,"&lt;&gt;"))</f>
        <v/>
      </c>
      <c r="B259" s="18"/>
      <c r="C259" s="19" t="str">
        <f t="shared" si="3"/>
        <v/>
      </c>
      <c r="D259" s="20"/>
      <c r="E259" s="20"/>
      <c r="F259" s="20"/>
      <c r="G259" s="20"/>
      <c r="H259" s="21"/>
      <c r="I259" s="20"/>
      <c r="J259" s="20"/>
      <c r="K259" s="22" t="str">
        <f>IF(B259="","",SUMPRODUCT(($G$10:G259="Einnahme")*($H$10:H259))-SUMPRODUCT(($G$10:G259="Ausgabe")*($H$10:H259)))</f>
        <v/>
      </c>
    </row>
    <row r="260" spans="1:11" ht="15" customHeight="1" x14ac:dyDescent="0.25">
      <c r="A260" s="11" t="str">
        <f>IF(B260="","",COUNTIF($B$10:B260,"&lt;&gt;"))</f>
        <v/>
      </c>
      <c r="B260" s="12"/>
      <c r="C260" s="13" t="str">
        <f t="shared" si="3"/>
        <v/>
      </c>
      <c r="D260" s="14"/>
      <c r="E260" s="14"/>
      <c r="F260" s="14"/>
      <c r="G260" s="14"/>
      <c r="H260" s="15"/>
      <c r="I260" s="14"/>
      <c r="J260" s="14"/>
      <c r="K260" s="16" t="str">
        <f>IF(B260="","",SUMPRODUCT(($G$10:G260="Einnahme")*($H$10:H260))-SUMPRODUCT(($G$10:G260="Ausgabe")*($H$10:H260)))</f>
        <v/>
      </c>
    </row>
    <row r="261" spans="1:11" ht="15" customHeight="1" x14ac:dyDescent="0.25">
      <c r="A261" s="17" t="str">
        <f>IF(B261="","",COUNTIF($B$10:B261,"&lt;&gt;"))</f>
        <v/>
      </c>
      <c r="B261" s="18"/>
      <c r="C261" s="19" t="str">
        <f t="shared" si="3"/>
        <v/>
      </c>
      <c r="D261" s="20"/>
      <c r="E261" s="20"/>
      <c r="F261" s="20"/>
      <c r="G261" s="20"/>
      <c r="H261" s="21"/>
      <c r="I261" s="20"/>
      <c r="J261" s="20"/>
      <c r="K261" s="22" t="str">
        <f>IF(B261="","",SUMPRODUCT(($G$10:G261="Einnahme")*($H$10:H261))-SUMPRODUCT(($G$10:G261="Ausgabe")*($H$10:H261)))</f>
        <v/>
      </c>
    </row>
    <row r="262" spans="1:11" ht="15" customHeight="1" x14ac:dyDescent="0.25">
      <c r="A262" s="11" t="str">
        <f>IF(B262="","",COUNTIF($B$10:B262,"&lt;&gt;"))</f>
        <v/>
      </c>
      <c r="B262" s="12"/>
      <c r="C262" s="13" t="str">
        <f t="shared" si="3"/>
        <v/>
      </c>
      <c r="D262" s="14"/>
      <c r="E262" s="14"/>
      <c r="F262" s="14"/>
      <c r="G262" s="14"/>
      <c r="H262" s="15"/>
      <c r="I262" s="14"/>
      <c r="J262" s="14"/>
      <c r="K262" s="16" t="str">
        <f>IF(B262="","",SUMPRODUCT(($G$10:G262="Einnahme")*($H$10:H262))-SUMPRODUCT(($G$10:G262="Ausgabe")*($H$10:H262)))</f>
        <v/>
      </c>
    </row>
    <row r="263" spans="1:11" ht="15" customHeight="1" x14ac:dyDescent="0.25">
      <c r="A263" s="17" t="str">
        <f>IF(B263="","",COUNTIF($B$10:B263,"&lt;&gt;"))</f>
        <v/>
      </c>
      <c r="B263" s="18"/>
      <c r="C263" s="19" t="str">
        <f t="shared" si="3"/>
        <v/>
      </c>
      <c r="D263" s="20"/>
      <c r="E263" s="20"/>
      <c r="F263" s="20"/>
      <c r="G263" s="20"/>
      <c r="H263" s="21"/>
      <c r="I263" s="20"/>
      <c r="J263" s="20"/>
      <c r="K263" s="22" t="str">
        <f>IF(B263="","",SUMPRODUCT(($G$10:G263="Einnahme")*($H$10:H263))-SUMPRODUCT(($G$10:G263="Ausgabe")*($H$10:H263)))</f>
        <v/>
      </c>
    </row>
    <row r="264" spans="1:11" ht="15" customHeight="1" x14ac:dyDescent="0.25">
      <c r="A264" s="11" t="str">
        <f>IF(B264="","",COUNTIF($B$10:B264,"&lt;&gt;"))</f>
        <v/>
      </c>
      <c r="B264" s="12"/>
      <c r="C264" s="13" t="str">
        <f t="shared" si="3"/>
        <v/>
      </c>
      <c r="D264" s="14"/>
      <c r="E264" s="14"/>
      <c r="F264" s="14"/>
      <c r="G264" s="14"/>
      <c r="H264" s="15"/>
      <c r="I264" s="14"/>
      <c r="J264" s="14"/>
      <c r="K264" s="16" t="str">
        <f>IF(B264="","",SUMPRODUCT(($G$10:G264="Einnahme")*($H$10:H264))-SUMPRODUCT(($G$10:G264="Ausgabe")*($H$10:H264)))</f>
        <v/>
      </c>
    </row>
    <row r="265" spans="1:11" ht="15" customHeight="1" x14ac:dyDescent="0.25">
      <c r="A265" s="17" t="str">
        <f>IF(B265="","",COUNTIF($B$10:B265,"&lt;&gt;"))</f>
        <v/>
      </c>
      <c r="B265" s="18"/>
      <c r="C265" s="19" t="str">
        <f t="shared" si="3"/>
        <v/>
      </c>
      <c r="D265" s="20"/>
      <c r="E265" s="20"/>
      <c r="F265" s="20"/>
      <c r="G265" s="20"/>
      <c r="H265" s="21"/>
      <c r="I265" s="20"/>
      <c r="J265" s="20"/>
      <c r="K265" s="22" t="str">
        <f>IF(B265="","",SUMPRODUCT(($G$10:G265="Einnahme")*($H$10:H265))-SUMPRODUCT(($G$10:G265="Ausgabe")*($H$10:H265)))</f>
        <v/>
      </c>
    </row>
    <row r="266" spans="1:11" ht="15" customHeight="1" x14ac:dyDescent="0.25">
      <c r="A266" s="11" t="str">
        <f>IF(B266="","",COUNTIF($B$10:B266,"&lt;&gt;"))</f>
        <v/>
      </c>
      <c r="B266" s="12"/>
      <c r="C266" s="13" t="str">
        <f t="shared" ref="C266:C329" si="4">IF(B266="","",DATE(YEAR(B266),MONTH(B266),1))</f>
        <v/>
      </c>
      <c r="D266" s="14"/>
      <c r="E266" s="14"/>
      <c r="F266" s="14"/>
      <c r="G266" s="14"/>
      <c r="H266" s="15"/>
      <c r="I266" s="14"/>
      <c r="J266" s="14"/>
      <c r="K266" s="16" t="str">
        <f>IF(B266="","",SUMPRODUCT(($G$10:G266="Einnahme")*($H$10:H266))-SUMPRODUCT(($G$10:G266="Ausgabe")*($H$10:H266)))</f>
        <v/>
      </c>
    </row>
    <row r="267" spans="1:11" ht="15" customHeight="1" x14ac:dyDescent="0.25">
      <c r="A267" s="17" t="str">
        <f>IF(B267="","",COUNTIF($B$10:B267,"&lt;&gt;"))</f>
        <v/>
      </c>
      <c r="B267" s="18"/>
      <c r="C267" s="19" t="str">
        <f t="shared" si="4"/>
        <v/>
      </c>
      <c r="D267" s="20"/>
      <c r="E267" s="20"/>
      <c r="F267" s="20"/>
      <c r="G267" s="20"/>
      <c r="H267" s="21"/>
      <c r="I267" s="20"/>
      <c r="J267" s="20"/>
      <c r="K267" s="22" t="str">
        <f>IF(B267="","",SUMPRODUCT(($G$10:G267="Einnahme")*($H$10:H267))-SUMPRODUCT(($G$10:G267="Ausgabe")*($H$10:H267)))</f>
        <v/>
      </c>
    </row>
    <row r="268" spans="1:11" ht="15" customHeight="1" x14ac:dyDescent="0.25">
      <c r="A268" s="11" t="str">
        <f>IF(B268="","",COUNTIF($B$10:B268,"&lt;&gt;"))</f>
        <v/>
      </c>
      <c r="B268" s="12"/>
      <c r="C268" s="13" t="str">
        <f t="shared" si="4"/>
        <v/>
      </c>
      <c r="D268" s="14"/>
      <c r="E268" s="14"/>
      <c r="F268" s="14"/>
      <c r="G268" s="14"/>
      <c r="H268" s="15"/>
      <c r="I268" s="14"/>
      <c r="J268" s="14"/>
      <c r="K268" s="16" t="str">
        <f>IF(B268="","",SUMPRODUCT(($G$10:G268="Einnahme")*($H$10:H268))-SUMPRODUCT(($G$10:G268="Ausgabe")*($H$10:H268)))</f>
        <v/>
      </c>
    </row>
    <row r="269" spans="1:11" ht="15" customHeight="1" x14ac:dyDescent="0.25">
      <c r="A269" s="17" t="str">
        <f>IF(B269="","",COUNTIF($B$10:B269,"&lt;&gt;"))</f>
        <v/>
      </c>
      <c r="B269" s="18"/>
      <c r="C269" s="19" t="str">
        <f t="shared" si="4"/>
        <v/>
      </c>
      <c r="D269" s="20"/>
      <c r="E269" s="20"/>
      <c r="F269" s="20"/>
      <c r="G269" s="20"/>
      <c r="H269" s="21"/>
      <c r="I269" s="20"/>
      <c r="J269" s="20"/>
      <c r="K269" s="22" t="str">
        <f>IF(B269="","",SUMPRODUCT(($G$10:G269="Einnahme")*($H$10:H269))-SUMPRODUCT(($G$10:G269="Ausgabe")*($H$10:H269)))</f>
        <v/>
      </c>
    </row>
    <row r="270" spans="1:11" ht="15" customHeight="1" x14ac:dyDescent="0.25">
      <c r="A270" s="11" t="str">
        <f>IF(B270="","",COUNTIF($B$10:B270,"&lt;&gt;"))</f>
        <v/>
      </c>
      <c r="B270" s="12"/>
      <c r="C270" s="13" t="str">
        <f t="shared" si="4"/>
        <v/>
      </c>
      <c r="D270" s="14"/>
      <c r="E270" s="14"/>
      <c r="F270" s="14"/>
      <c r="G270" s="14"/>
      <c r="H270" s="15"/>
      <c r="I270" s="14"/>
      <c r="J270" s="14"/>
      <c r="K270" s="16" t="str">
        <f>IF(B270="","",SUMPRODUCT(($G$10:G270="Einnahme")*($H$10:H270))-SUMPRODUCT(($G$10:G270="Ausgabe")*($H$10:H270)))</f>
        <v/>
      </c>
    </row>
    <row r="271" spans="1:11" ht="15" customHeight="1" x14ac:dyDescent="0.25">
      <c r="A271" s="17" t="str">
        <f>IF(B271="","",COUNTIF($B$10:B271,"&lt;&gt;"))</f>
        <v/>
      </c>
      <c r="B271" s="18"/>
      <c r="C271" s="19" t="str">
        <f t="shared" si="4"/>
        <v/>
      </c>
      <c r="D271" s="20"/>
      <c r="E271" s="20"/>
      <c r="F271" s="20"/>
      <c r="G271" s="20"/>
      <c r="H271" s="21"/>
      <c r="I271" s="20"/>
      <c r="J271" s="20"/>
      <c r="K271" s="22" t="str">
        <f>IF(B271="","",SUMPRODUCT(($G$10:G271="Einnahme")*($H$10:H271))-SUMPRODUCT(($G$10:G271="Ausgabe")*($H$10:H271)))</f>
        <v/>
      </c>
    </row>
    <row r="272" spans="1:11" ht="15" customHeight="1" x14ac:dyDescent="0.25">
      <c r="A272" s="11" t="str">
        <f>IF(B272="","",COUNTIF($B$10:B272,"&lt;&gt;"))</f>
        <v/>
      </c>
      <c r="B272" s="12"/>
      <c r="C272" s="13" t="str">
        <f t="shared" si="4"/>
        <v/>
      </c>
      <c r="D272" s="14"/>
      <c r="E272" s="14"/>
      <c r="F272" s="14"/>
      <c r="G272" s="14"/>
      <c r="H272" s="15"/>
      <c r="I272" s="14"/>
      <c r="J272" s="14"/>
      <c r="K272" s="16" t="str">
        <f>IF(B272="","",SUMPRODUCT(($G$10:G272="Einnahme")*($H$10:H272))-SUMPRODUCT(($G$10:G272="Ausgabe")*($H$10:H272)))</f>
        <v/>
      </c>
    </row>
    <row r="273" spans="1:11" ht="15" customHeight="1" x14ac:dyDescent="0.25">
      <c r="A273" s="17" t="str">
        <f>IF(B273="","",COUNTIF($B$10:B273,"&lt;&gt;"))</f>
        <v/>
      </c>
      <c r="B273" s="18"/>
      <c r="C273" s="19" t="str">
        <f t="shared" si="4"/>
        <v/>
      </c>
      <c r="D273" s="20"/>
      <c r="E273" s="20"/>
      <c r="F273" s="20"/>
      <c r="G273" s="20"/>
      <c r="H273" s="21"/>
      <c r="I273" s="20"/>
      <c r="J273" s="20"/>
      <c r="K273" s="22" t="str">
        <f>IF(B273="","",SUMPRODUCT(($G$10:G273="Einnahme")*($H$10:H273))-SUMPRODUCT(($G$10:G273="Ausgabe")*($H$10:H273)))</f>
        <v/>
      </c>
    </row>
    <row r="274" spans="1:11" ht="15" customHeight="1" x14ac:dyDescent="0.25">
      <c r="A274" s="11" t="str">
        <f>IF(B274="","",COUNTIF($B$10:B274,"&lt;&gt;"))</f>
        <v/>
      </c>
      <c r="B274" s="12"/>
      <c r="C274" s="13" t="str">
        <f t="shared" si="4"/>
        <v/>
      </c>
      <c r="D274" s="14"/>
      <c r="E274" s="14"/>
      <c r="F274" s="14"/>
      <c r="G274" s="14"/>
      <c r="H274" s="15"/>
      <c r="I274" s="14"/>
      <c r="J274" s="14"/>
      <c r="K274" s="16" t="str">
        <f>IF(B274="","",SUMPRODUCT(($G$10:G274="Einnahme")*($H$10:H274))-SUMPRODUCT(($G$10:G274="Ausgabe")*($H$10:H274)))</f>
        <v/>
      </c>
    </row>
    <row r="275" spans="1:11" ht="15" customHeight="1" x14ac:dyDescent="0.25">
      <c r="A275" s="17" t="str">
        <f>IF(B275="","",COUNTIF($B$10:B275,"&lt;&gt;"))</f>
        <v/>
      </c>
      <c r="B275" s="18"/>
      <c r="C275" s="19" t="str">
        <f t="shared" si="4"/>
        <v/>
      </c>
      <c r="D275" s="20"/>
      <c r="E275" s="20"/>
      <c r="F275" s="20"/>
      <c r="G275" s="20"/>
      <c r="H275" s="21"/>
      <c r="I275" s="20"/>
      <c r="J275" s="20"/>
      <c r="K275" s="22" t="str">
        <f>IF(B275="","",SUMPRODUCT(($G$10:G275="Einnahme")*($H$10:H275))-SUMPRODUCT(($G$10:G275="Ausgabe")*($H$10:H275)))</f>
        <v/>
      </c>
    </row>
    <row r="276" spans="1:11" ht="15" customHeight="1" x14ac:dyDescent="0.25">
      <c r="A276" s="11" t="str">
        <f>IF(B276="","",COUNTIF($B$10:B276,"&lt;&gt;"))</f>
        <v/>
      </c>
      <c r="B276" s="12"/>
      <c r="C276" s="13" t="str">
        <f t="shared" si="4"/>
        <v/>
      </c>
      <c r="D276" s="14"/>
      <c r="E276" s="14"/>
      <c r="F276" s="14"/>
      <c r="G276" s="14"/>
      <c r="H276" s="15"/>
      <c r="I276" s="14"/>
      <c r="J276" s="14"/>
      <c r="K276" s="16" t="str">
        <f>IF(B276="","",SUMPRODUCT(($G$10:G276="Einnahme")*($H$10:H276))-SUMPRODUCT(($G$10:G276="Ausgabe")*($H$10:H276)))</f>
        <v/>
      </c>
    </row>
    <row r="277" spans="1:11" ht="15" customHeight="1" x14ac:dyDescent="0.25">
      <c r="A277" s="17" t="str">
        <f>IF(B277="","",COUNTIF($B$10:B277,"&lt;&gt;"))</f>
        <v/>
      </c>
      <c r="B277" s="18"/>
      <c r="C277" s="19" t="str">
        <f t="shared" si="4"/>
        <v/>
      </c>
      <c r="D277" s="20"/>
      <c r="E277" s="20"/>
      <c r="F277" s="20"/>
      <c r="G277" s="20"/>
      <c r="H277" s="21"/>
      <c r="I277" s="20"/>
      <c r="J277" s="20"/>
      <c r="K277" s="22" t="str">
        <f>IF(B277="","",SUMPRODUCT(($G$10:G277="Einnahme")*($H$10:H277))-SUMPRODUCT(($G$10:G277="Ausgabe")*($H$10:H277)))</f>
        <v/>
      </c>
    </row>
    <row r="278" spans="1:11" ht="15" customHeight="1" x14ac:dyDescent="0.25">
      <c r="A278" s="11" t="str">
        <f>IF(B278="","",COUNTIF($B$10:B278,"&lt;&gt;"))</f>
        <v/>
      </c>
      <c r="B278" s="12"/>
      <c r="C278" s="13" t="str">
        <f t="shared" si="4"/>
        <v/>
      </c>
      <c r="D278" s="14"/>
      <c r="E278" s="14"/>
      <c r="F278" s="14"/>
      <c r="G278" s="14"/>
      <c r="H278" s="15"/>
      <c r="I278" s="14"/>
      <c r="J278" s="14"/>
      <c r="K278" s="16" t="str">
        <f>IF(B278="","",SUMPRODUCT(($G$10:G278="Einnahme")*($H$10:H278))-SUMPRODUCT(($G$10:G278="Ausgabe")*($H$10:H278)))</f>
        <v/>
      </c>
    </row>
    <row r="279" spans="1:11" ht="15" customHeight="1" x14ac:dyDescent="0.25">
      <c r="A279" s="17" t="str">
        <f>IF(B279="","",COUNTIF($B$10:B279,"&lt;&gt;"))</f>
        <v/>
      </c>
      <c r="B279" s="18"/>
      <c r="C279" s="19" t="str">
        <f t="shared" si="4"/>
        <v/>
      </c>
      <c r="D279" s="20"/>
      <c r="E279" s="20"/>
      <c r="F279" s="20"/>
      <c r="G279" s="20"/>
      <c r="H279" s="21"/>
      <c r="I279" s="20"/>
      <c r="J279" s="20"/>
      <c r="K279" s="22" t="str">
        <f>IF(B279="","",SUMPRODUCT(($G$10:G279="Einnahme")*($H$10:H279))-SUMPRODUCT(($G$10:G279="Ausgabe")*($H$10:H279)))</f>
        <v/>
      </c>
    </row>
    <row r="280" spans="1:11" ht="15" customHeight="1" x14ac:dyDescent="0.25">
      <c r="A280" s="11" t="str">
        <f>IF(B280="","",COUNTIF($B$10:B280,"&lt;&gt;"))</f>
        <v/>
      </c>
      <c r="B280" s="12"/>
      <c r="C280" s="13" t="str">
        <f t="shared" si="4"/>
        <v/>
      </c>
      <c r="D280" s="14"/>
      <c r="E280" s="14"/>
      <c r="F280" s="14"/>
      <c r="G280" s="14"/>
      <c r="H280" s="15"/>
      <c r="I280" s="14"/>
      <c r="J280" s="14"/>
      <c r="K280" s="16" t="str">
        <f>IF(B280="","",SUMPRODUCT(($G$10:G280="Einnahme")*($H$10:H280))-SUMPRODUCT(($G$10:G280="Ausgabe")*($H$10:H280)))</f>
        <v/>
      </c>
    </row>
    <row r="281" spans="1:11" ht="15" customHeight="1" x14ac:dyDescent="0.25">
      <c r="A281" s="17" t="str">
        <f>IF(B281="","",COUNTIF($B$10:B281,"&lt;&gt;"))</f>
        <v/>
      </c>
      <c r="B281" s="18"/>
      <c r="C281" s="19" t="str">
        <f t="shared" si="4"/>
        <v/>
      </c>
      <c r="D281" s="20"/>
      <c r="E281" s="20"/>
      <c r="F281" s="20"/>
      <c r="G281" s="20"/>
      <c r="H281" s="21"/>
      <c r="I281" s="20"/>
      <c r="J281" s="20"/>
      <c r="K281" s="22" t="str">
        <f>IF(B281="","",SUMPRODUCT(($G$10:G281="Einnahme")*($H$10:H281))-SUMPRODUCT(($G$10:G281="Ausgabe")*($H$10:H281)))</f>
        <v/>
      </c>
    </row>
    <row r="282" spans="1:11" ht="15" customHeight="1" x14ac:dyDescent="0.25">
      <c r="A282" s="11" t="str">
        <f>IF(B282="","",COUNTIF($B$10:B282,"&lt;&gt;"))</f>
        <v/>
      </c>
      <c r="B282" s="12"/>
      <c r="C282" s="13" t="str">
        <f t="shared" si="4"/>
        <v/>
      </c>
      <c r="D282" s="14"/>
      <c r="E282" s="14"/>
      <c r="F282" s="14"/>
      <c r="G282" s="14"/>
      <c r="H282" s="15"/>
      <c r="I282" s="14"/>
      <c r="J282" s="14"/>
      <c r="K282" s="16" t="str">
        <f>IF(B282="","",SUMPRODUCT(($G$10:G282="Einnahme")*($H$10:H282))-SUMPRODUCT(($G$10:G282="Ausgabe")*($H$10:H282)))</f>
        <v/>
      </c>
    </row>
    <row r="283" spans="1:11" ht="15" customHeight="1" x14ac:dyDescent="0.25">
      <c r="A283" s="17" t="str">
        <f>IF(B283="","",COUNTIF($B$10:B283,"&lt;&gt;"))</f>
        <v/>
      </c>
      <c r="B283" s="18"/>
      <c r="C283" s="19" t="str">
        <f t="shared" si="4"/>
        <v/>
      </c>
      <c r="D283" s="20"/>
      <c r="E283" s="20"/>
      <c r="F283" s="20"/>
      <c r="G283" s="20"/>
      <c r="H283" s="21"/>
      <c r="I283" s="20"/>
      <c r="J283" s="20"/>
      <c r="K283" s="22" t="str">
        <f>IF(B283="","",SUMPRODUCT(($G$10:G283="Einnahme")*($H$10:H283))-SUMPRODUCT(($G$10:G283="Ausgabe")*($H$10:H283)))</f>
        <v/>
      </c>
    </row>
    <row r="284" spans="1:11" ht="15" customHeight="1" x14ac:dyDescent="0.25">
      <c r="A284" s="11" t="str">
        <f>IF(B284="","",COUNTIF($B$10:B284,"&lt;&gt;"))</f>
        <v/>
      </c>
      <c r="B284" s="12"/>
      <c r="C284" s="13" t="str">
        <f t="shared" si="4"/>
        <v/>
      </c>
      <c r="D284" s="14"/>
      <c r="E284" s="14"/>
      <c r="F284" s="14"/>
      <c r="G284" s="14"/>
      <c r="H284" s="15"/>
      <c r="I284" s="14"/>
      <c r="J284" s="14"/>
      <c r="K284" s="16" t="str">
        <f>IF(B284="","",SUMPRODUCT(($G$10:G284="Einnahme")*($H$10:H284))-SUMPRODUCT(($G$10:G284="Ausgabe")*($H$10:H284)))</f>
        <v/>
      </c>
    </row>
    <row r="285" spans="1:11" ht="15" customHeight="1" x14ac:dyDescent="0.25">
      <c r="A285" s="17" t="str">
        <f>IF(B285="","",COUNTIF($B$10:B285,"&lt;&gt;"))</f>
        <v/>
      </c>
      <c r="B285" s="18"/>
      <c r="C285" s="19" t="str">
        <f t="shared" si="4"/>
        <v/>
      </c>
      <c r="D285" s="20"/>
      <c r="E285" s="20"/>
      <c r="F285" s="20"/>
      <c r="G285" s="20"/>
      <c r="H285" s="21"/>
      <c r="I285" s="20"/>
      <c r="J285" s="20"/>
      <c r="K285" s="22" t="str">
        <f>IF(B285="","",SUMPRODUCT(($G$10:G285="Einnahme")*($H$10:H285))-SUMPRODUCT(($G$10:G285="Ausgabe")*($H$10:H285)))</f>
        <v/>
      </c>
    </row>
    <row r="286" spans="1:11" ht="15" customHeight="1" x14ac:dyDescent="0.25">
      <c r="A286" s="11" t="str">
        <f>IF(B286="","",COUNTIF($B$10:B286,"&lt;&gt;"))</f>
        <v/>
      </c>
      <c r="B286" s="12"/>
      <c r="C286" s="13" t="str">
        <f t="shared" si="4"/>
        <v/>
      </c>
      <c r="D286" s="14"/>
      <c r="E286" s="14"/>
      <c r="F286" s="14"/>
      <c r="G286" s="14"/>
      <c r="H286" s="15"/>
      <c r="I286" s="14"/>
      <c r="J286" s="14"/>
      <c r="K286" s="16" t="str">
        <f>IF(B286="","",SUMPRODUCT(($G$10:G286="Einnahme")*($H$10:H286))-SUMPRODUCT(($G$10:G286="Ausgabe")*($H$10:H286)))</f>
        <v/>
      </c>
    </row>
    <row r="287" spans="1:11" ht="15" customHeight="1" x14ac:dyDescent="0.25">
      <c r="A287" s="17" t="str">
        <f>IF(B287="","",COUNTIF($B$10:B287,"&lt;&gt;"))</f>
        <v/>
      </c>
      <c r="B287" s="18"/>
      <c r="C287" s="19" t="str">
        <f t="shared" si="4"/>
        <v/>
      </c>
      <c r="D287" s="20"/>
      <c r="E287" s="20"/>
      <c r="F287" s="20"/>
      <c r="G287" s="20"/>
      <c r="H287" s="21"/>
      <c r="I287" s="20"/>
      <c r="J287" s="20"/>
      <c r="K287" s="22" t="str">
        <f>IF(B287="","",SUMPRODUCT(($G$10:G287="Einnahme")*($H$10:H287))-SUMPRODUCT(($G$10:G287="Ausgabe")*($H$10:H287)))</f>
        <v/>
      </c>
    </row>
    <row r="288" spans="1:11" ht="15" customHeight="1" x14ac:dyDescent="0.25">
      <c r="A288" s="11" t="str">
        <f>IF(B288="","",COUNTIF($B$10:B288,"&lt;&gt;"))</f>
        <v/>
      </c>
      <c r="B288" s="12"/>
      <c r="C288" s="13" t="str">
        <f t="shared" si="4"/>
        <v/>
      </c>
      <c r="D288" s="14"/>
      <c r="E288" s="14"/>
      <c r="F288" s="14"/>
      <c r="G288" s="14"/>
      <c r="H288" s="15"/>
      <c r="I288" s="14"/>
      <c r="J288" s="14"/>
      <c r="K288" s="16" t="str">
        <f>IF(B288="","",SUMPRODUCT(($G$10:G288="Einnahme")*($H$10:H288))-SUMPRODUCT(($G$10:G288="Ausgabe")*($H$10:H288)))</f>
        <v/>
      </c>
    </row>
    <row r="289" spans="1:11" ht="15" customHeight="1" x14ac:dyDescent="0.25">
      <c r="A289" s="17" t="str">
        <f>IF(B289="","",COUNTIF($B$10:B289,"&lt;&gt;"))</f>
        <v/>
      </c>
      <c r="B289" s="18"/>
      <c r="C289" s="19" t="str">
        <f t="shared" si="4"/>
        <v/>
      </c>
      <c r="D289" s="20"/>
      <c r="E289" s="20"/>
      <c r="F289" s="20"/>
      <c r="G289" s="20"/>
      <c r="H289" s="21"/>
      <c r="I289" s="20"/>
      <c r="J289" s="20"/>
      <c r="K289" s="22" t="str">
        <f>IF(B289="","",SUMPRODUCT(($G$10:G289="Einnahme")*($H$10:H289))-SUMPRODUCT(($G$10:G289="Ausgabe")*($H$10:H289)))</f>
        <v/>
      </c>
    </row>
    <row r="290" spans="1:11" ht="15" customHeight="1" x14ac:dyDescent="0.25">
      <c r="A290" s="11" t="str">
        <f>IF(B290="","",COUNTIF($B$10:B290,"&lt;&gt;"))</f>
        <v/>
      </c>
      <c r="B290" s="12"/>
      <c r="C290" s="13" t="str">
        <f t="shared" si="4"/>
        <v/>
      </c>
      <c r="D290" s="14"/>
      <c r="E290" s="14"/>
      <c r="F290" s="14"/>
      <c r="G290" s="14"/>
      <c r="H290" s="15"/>
      <c r="I290" s="14"/>
      <c r="J290" s="14"/>
      <c r="K290" s="16" t="str">
        <f>IF(B290="","",SUMPRODUCT(($G$10:G290="Einnahme")*($H$10:H290))-SUMPRODUCT(($G$10:G290="Ausgabe")*($H$10:H290)))</f>
        <v/>
      </c>
    </row>
    <row r="291" spans="1:11" ht="15" customHeight="1" x14ac:dyDescent="0.25">
      <c r="A291" s="17" t="str">
        <f>IF(B291="","",COUNTIF($B$10:B291,"&lt;&gt;"))</f>
        <v/>
      </c>
      <c r="B291" s="18"/>
      <c r="C291" s="19" t="str">
        <f t="shared" si="4"/>
        <v/>
      </c>
      <c r="D291" s="20"/>
      <c r="E291" s="20"/>
      <c r="F291" s="20"/>
      <c r="G291" s="20"/>
      <c r="H291" s="21"/>
      <c r="I291" s="20"/>
      <c r="J291" s="20"/>
      <c r="K291" s="22" t="str">
        <f>IF(B291="","",SUMPRODUCT(($G$10:G291="Einnahme")*($H$10:H291))-SUMPRODUCT(($G$10:G291="Ausgabe")*($H$10:H291)))</f>
        <v/>
      </c>
    </row>
    <row r="292" spans="1:11" ht="15" customHeight="1" x14ac:dyDescent="0.25">
      <c r="A292" s="11" t="str">
        <f>IF(B292="","",COUNTIF($B$10:B292,"&lt;&gt;"))</f>
        <v/>
      </c>
      <c r="B292" s="12"/>
      <c r="C292" s="13" t="str">
        <f t="shared" si="4"/>
        <v/>
      </c>
      <c r="D292" s="14"/>
      <c r="E292" s="14"/>
      <c r="F292" s="14"/>
      <c r="G292" s="14"/>
      <c r="H292" s="15"/>
      <c r="I292" s="14"/>
      <c r="J292" s="14"/>
      <c r="K292" s="16" t="str">
        <f>IF(B292="","",SUMPRODUCT(($G$10:G292="Einnahme")*($H$10:H292))-SUMPRODUCT(($G$10:G292="Ausgabe")*($H$10:H292)))</f>
        <v/>
      </c>
    </row>
    <row r="293" spans="1:11" ht="15" customHeight="1" x14ac:dyDescent="0.25">
      <c r="A293" s="17" t="str">
        <f>IF(B293="","",COUNTIF($B$10:B293,"&lt;&gt;"))</f>
        <v/>
      </c>
      <c r="B293" s="18"/>
      <c r="C293" s="19" t="str">
        <f t="shared" si="4"/>
        <v/>
      </c>
      <c r="D293" s="20"/>
      <c r="E293" s="20"/>
      <c r="F293" s="20"/>
      <c r="G293" s="20"/>
      <c r="H293" s="21"/>
      <c r="I293" s="20"/>
      <c r="J293" s="20"/>
      <c r="K293" s="22" t="str">
        <f>IF(B293="","",SUMPRODUCT(($G$10:G293="Einnahme")*($H$10:H293))-SUMPRODUCT(($G$10:G293="Ausgabe")*($H$10:H293)))</f>
        <v/>
      </c>
    </row>
    <row r="294" spans="1:11" ht="15" customHeight="1" x14ac:dyDescent="0.25">
      <c r="A294" s="11" t="str">
        <f>IF(B294="","",COUNTIF($B$10:B294,"&lt;&gt;"))</f>
        <v/>
      </c>
      <c r="B294" s="12"/>
      <c r="C294" s="13" t="str">
        <f t="shared" si="4"/>
        <v/>
      </c>
      <c r="D294" s="14"/>
      <c r="E294" s="14"/>
      <c r="F294" s="14"/>
      <c r="G294" s="14"/>
      <c r="H294" s="15"/>
      <c r="I294" s="14"/>
      <c r="J294" s="14"/>
      <c r="K294" s="16" t="str">
        <f>IF(B294="","",SUMPRODUCT(($G$10:G294="Einnahme")*($H$10:H294))-SUMPRODUCT(($G$10:G294="Ausgabe")*($H$10:H294)))</f>
        <v/>
      </c>
    </row>
    <row r="295" spans="1:11" ht="15" customHeight="1" x14ac:dyDescent="0.25">
      <c r="A295" s="17" t="str">
        <f>IF(B295="","",COUNTIF($B$10:B295,"&lt;&gt;"))</f>
        <v/>
      </c>
      <c r="B295" s="18"/>
      <c r="C295" s="19" t="str">
        <f t="shared" si="4"/>
        <v/>
      </c>
      <c r="D295" s="20"/>
      <c r="E295" s="20"/>
      <c r="F295" s="20"/>
      <c r="G295" s="20"/>
      <c r="H295" s="21"/>
      <c r="I295" s="20"/>
      <c r="J295" s="20"/>
      <c r="K295" s="22" t="str">
        <f>IF(B295="","",SUMPRODUCT(($G$10:G295="Einnahme")*($H$10:H295))-SUMPRODUCT(($G$10:G295="Ausgabe")*($H$10:H295)))</f>
        <v/>
      </c>
    </row>
    <row r="296" spans="1:11" ht="15" customHeight="1" x14ac:dyDescent="0.25">
      <c r="A296" s="11" t="str">
        <f>IF(B296="","",COUNTIF($B$10:B296,"&lt;&gt;"))</f>
        <v/>
      </c>
      <c r="B296" s="12"/>
      <c r="C296" s="13" t="str">
        <f t="shared" si="4"/>
        <v/>
      </c>
      <c r="D296" s="14"/>
      <c r="E296" s="14"/>
      <c r="F296" s="14"/>
      <c r="G296" s="14"/>
      <c r="H296" s="15"/>
      <c r="I296" s="14"/>
      <c r="J296" s="14"/>
      <c r="K296" s="16" t="str">
        <f>IF(B296="","",SUMPRODUCT(($G$10:G296="Einnahme")*($H$10:H296))-SUMPRODUCT(($G$10:G296="Ausgabe")*($H$10:H296)))</f>
        <v/>
      </c>
    </row>
    <row r="297" spans="1:11" ht="15" customHeight="1" x14ac:dyDescent="0.25">
      <c r="A297" s="17" t="str">
        <f>IF(B297="","",COUNTIF($B$10:B297,"&lt;&gt;"))</f>
        <v/>
      </c>
      <c r="B297" s="18"/>
      <c r="C297" s="19" t="str">
        <f t="shared" si="4"/>
        <v/>
      </c>
      <c r="D297" s="20"/>
      <c r="E297" s="20"/>
      <c r="F297" s="20"/>
      <c r="G297" s="20"/>
      <c r="H297" s="21"/>
      <c r="I297" s="20"/>
      <c r="J297" s="20"/>
      <c r="K297" s="22" t="str">
        <f>IF(B297="","",SUMPRODUCT(($G$10:G297="Einnahme")*($H$10:H297))-SUMPRODUCT(($G$10:G297="Ausgabe")*($H$10:H297)))</f>
        <v/>
      </c>
    </row>
    <row r="298" spans="1:11" ht="15" customHeight="1" x14ac:dyDescent="0.25">
      <c r="A298" s="11" t="str">
        <f>IF(B298="","",COUNTIF($B$10:B298,"&lt;&gt;"))</f>
        <v/>
      </c>
      <c r="B298" s="12"/>
      <c r="C298" s="13" t="str">
        <f t="shared" si="4"/>
        <v/>
      </c>
      <c r="D298" s="14"/>
      <c r="E298" s="14"/>
      <c r="F298" s="14"/>
      <c r="G298" s="14"/>
      <c r="H298" s="15"/>
      <c r="I298" s="14"/>
      <c r="J298" s="14"/>
      <c r="K298" s="16" t="str">
        <f>IF(B298="","",SUMPRODUCT(($G$10:G298="Einnahme")*($H$10:H298))-SUMPRODUCT(($G$10:G298="Ausgabe")*($H$10:H298)))</f>
        <v/>
      </c>
    </row>
    <row r="299" spans="1:11" ht="15" customHeight="1" x14ac:dyDescent="0.25">
      <c r="A299" s="17" t="str">
        <f>IF(B299="","",COUNTIF($B$10:B299,"&lt;&gt;"))</f>
        <v/>
      </c>
      <c r="B299" s="18"/>
      <c r="C299" s="19" t="str">
        <f t="shared" si="4"/>
        <v/>
      </c>
      <c r="D299" s="20"/>
      <c r="E299" s="20"/>
      <c r="F299" s="20"/>
      <c r="G299" s="20"/>
      <c r="H299" s="21"/>
      <c r="I299" s="20"/>
      <c r="J299" s="20"/>
      <c r="K299" s="22" t="str">
        <f>IF(B299="","",SUMPRODUCT(($G$10:G299="Einnahme")*($H$10:H299))-SUMPRODUCT(($G$10:G299="Ausgabe")*($H$10:H299)))</f>
        <v/>
      </c>
    </row>
    <row r="300" spans="1:11" ht="15" customHeight="1" x14ac:dyDescent="0.25">
      <c r="A300" s="11" t="str">
        <f>IF(B300="","",COUNTIF($B$10:B300,"&lt;&gt;"))</f>
        <v/>
      </c>
      <c r="B300" s="12"/>
      <c r="C300" s="13" t="str">
        <f t="shared" si="4"/>
        <v/>
      </c>
      <c r="D300" s="14"/>
      <c r="E300" s="14"/>
      <c r="F300" s="14"/>
      <c r="G300" s="14"/>
      <c r="H300" s="15"/>
      <c r="I300" s="14"/>
      <c r="J300" s="14"/>
      <c r="K300" s="16" t="str">
        <f>IF(B300="","",SUMPRODUCT(($G$10:G300="Einnahme")*($H$10:H300))-SUMPRODUCT(($G$10:G300="Ausgabe")*($H$10:H300)))</f>
        <v/>
      </c>
    </row>
    <row r="301" spans="1:11" ht="15" customHeight="1" x14ac:dyDescent="0.25">
      <c r="A301" s="17" t="str">
        <f>IF(B301="","",COUNTIF($B$10:B301,"&lt;&gt;"))</f>
        <v/>
      </c>
      <c r="B301" s="18"/>
      <c r="C301" s="19" t="str">
        <f t="shared" si="4"/>
        <v/>
      </c>
      <c r="D301" s="20"/>
      <c r="E301" s="20"/>
      <c r="F301" s="20"/>
      <c r="G301" s="20"/>
      <c r="H301" s="21"/>
      <c r="I301" s="20"/>
      <c r="J301" s="20"/>
      <c r="K301" s="22" t="str">
        <f>IF(B301="","",SUMPRODUCT(($G$10:G301="Einnahme")*($H$10:H301))-SUMPRODUCT(($G$10:G301="Ausgabe")*($H$10:H301)))</f>
        <v/>
      </c>
    </row>
    <row r="302" spans="1:11" ht="15" customHeight="1" x14ac:dyDescent="0.25">
      <c r="A302" s="11" t="str">
        <f>IF(B302="","",COUNTIF($B$10:B302,"&lt;&gt;"))</f>
        <v/>
      </c>
      <c r="B302" s="12"/>
      <c r="C302" s="13" t="str">
        <f t="shared" si="4"/>
        <v/>
      </c>
      <c r="D302" s="14"/>
      <c r="E302" s="14"/>
      <c r="F302" s="14"/>
      <c r="G302" s="14"/>
      <c r="H302" s="15"/>
      <c r="I302" s="14"/>
      <c r="J302" s="14"/>
      <c r="K302" s="16" t="str">
        <f>IF(B302="","",SUMPRODUCT(($G$10:G302="Einnahme")*($H$10:H302))-SUMPRODUCT(($G$10:G302="Ausgabe")*($H$10:H302)))</f>
        <v/>
      </c>
    </row>
    <row r="303" spans="1:11" ht="15" customHeight="1" x14ac:dyDescent="0.25">
      <c r="A303" s="17" t="str">
        <f>IF(B303="","",COUNTIF($B$10:B303,"&lt;&gt;"))</f>
        <v/>
      </c>
      <c r="B303" s="18"/>
      <c r="C303" s="19" t="str">
        <f t="shared" si="4"/>
        <v/>
      </c>
      <c r="D303" s="20"/>
      <c r="E303" s="20"/>
      <c r="F303" s="20"/>
      <c r="G303" s="20"/>
      <c r="H303" s="21"/>
      <c r="I303" s="20"/>
      <c r="J303" s="20"/>
      <c r="K303" s="22" t="str">
        <f>IF(B303="","",SUMPRODUCT(($G$10:G303="Einnahme")*($H$10:H303))-SUMPRODUCT(($G$10:G303="Ausgabe")*($H$10:H303)))</f>
        <v/>
      </c>
    </row>
    <row r="304" spans="1:11" ht="15" customHeight="1" x14ac:dyDescent="0.25">
      <c r="A304" s="11" t="str">
        <f>IF(B304="","",COUNTIF($B$10:B304,"&lt;&gt;"))</f>
        <v/>
      </c>
      <c r="B304" s="12"/>
      <c r="C304" s="13" t="str">
        <f t="shared" si="4"/>
        <v/>
      </c>
      <c r="D304" s="14"/>
      <c r="E304" s="14"/>
      <c r="F304" s="14"/>
      <c r="G304" s="14"/>
      <c r="H304" s="15"/>
      <c r="I304" s="14"/>
      <c r="J304" s="14"/>
      <c r="K304" s="16" t="str">
        <f>IF(B304="","",SUMPRODUCT(($G$10:G304="Einnahme")*($H$10:H304))-SUMPRODUCT(($G$10:G304="Ausgabe")*($H$10:H304)))</f>
        <v/>
      </c>
    </row>
    <row r="305" spans="1:11" ht="15" customHeight="1" x14ac:dyDescent="0.25">
      <c r="A305" s="17" t="str">
        <f>IF(B305="","",COUNTIF($B$10:B305,"&lt;&gt;"))</f>
        <v/>
      </c>
      <c r="B305" s="18"/>
      <c r="C305" s="19" t="str">
        <f t="shared" si="4"/>
        <v/>
      </c>
      <c r="D305" s="20"/>
      <c r="E305" s="20"/>
      <c r="F305" s="20"/>
      <c r="G305" s="20"/>
      <c r="H305" s="21"/>
      <c r="I305" s="20"/>
      <c r="J305" s="20"/>
      <c r="K305" s="22" t="str">
        <f>IF(B305="","",SUMPRODUCT(($G$10:G305="Einnahme")*($H$10:H305))-SUMPRODUCT(($G$10:G305="Ausgabe")*($H$10:H305)))</f>
        <v/>
      </c>
    </row>
    <row r="306" spans="1:11" ht="15" customHeight="1" x14ac:dyDescent="0.25">
      <c r="A306" s="11" t="str">
        <f>IF(B306="","",COUNTIF($B$10:B306,"&lt;&gt;"))</f>
        <v/>
      </c>
      <c r="B306" s="12"/>
      <c r="C306" s="13" t="str">
        <f t="shared" si="4"/>
        <v/>
      </c>
      <c r="D306" s="14"/>
      <c r="E306" s="14"/>
      <c r="F306" s="14"/>
      <c r="G306" s="14"/>
      <c r="H306" s="15"/>
      <c r="I306" s="14"/>
      <c r="J306" s="14"/>
      <c r="K306" s="16" t="str">
        <f>IF(B306="","",SUMPRODUCT(($G$10:G306="Einnahme")*($H$10:H306))-SUMPRODUCT(($G$10:G306="Ausgabe")*($H$10:H306)))</f>
        <v/>
      </c>
    </row>
    <row r="307" spans="1:11" ht="15" customHeight="1" x14ac:dyDescent="0.25">
      <c r="A307" s="17" t="str">
        <f>IF(B307="","",COUNTIF($B$10:B307,"&lt;&gt;"))</f>
        <v/>
      </c>
      <c r="B307" s="18"/>
      <c r="C307" s="19" t="str">
        <f t="shared" si="4"/>
        <v/>
      </c>
      <c r="D307" s="20"/>
      <c r="E307" s="20"/>
      <c r="F307" s="20"/>
      <c r="G307" s="20"/>
      <c r="H307" s="21"/>
      <c r="I307" s="20"/>
      <c r="J307" s="20"/>
      <c r="K307" s="22" t="str">
        <f>IF(B307="","",SUMPRODUCT(($G$10:G307="Einnahme")*($H$10:H307))-SUMPRODUCT(($G$10:G307="Ausgabe")*($H$10:H307)))</f>
        <v/>
      </c>
    </row>
    <row r="308" spans="1:11" ht="15" customHeight="1" x14ac:dyDescent="0.25">
      <c r="A308" s="11" t="str">
        <f>IF(B308="","",COUNTIF($B$10:B308,"&lt;&gt;"))</f>
        <v/>
      </c>
      <c r="B308" s="12"/>
      <c r="C308" s="13" t="str">
        <f t="shared" si="4"/>
        <v/>
      </c>
      <c r="D308" s="14"/>
      <c r="E308" s="14"/>
      <c r="F308" s="14"/>
      <c r="G308" s="14"/>
      <c r="H308" s="15"/>
      <c r="I308" s="14"/>
      <c r="J308" s="14"/>
      <c r="K308" s="16" t="str">
        <f>IF(B308="","",SUMPRODUCT(($G$10:G308="Einnahme")*($H$10:H308))-SUMPRODUCT(($G$10:G308="Ausgabe")*($H$10:H308)))</f>
        <v/>
      </c>
    </row>
    <row r="309" spans="1:11" ht="15" customHeight="1" x14ac:dyDescent="0.25">
      <c r="A309" s="17" t="str">
        <f>IF(B309="","",COUNTIF($B$10:B309,"&lt;&gt;"))</f>
        <v/>
      </c>
      <c r="B309" s="18"/>
      <c r="C309" s="19" t="str">
        <f t="shared" si="4"/>
        <v/>
      </c>
      <c r="D309" s="20"/>
      <c r="E309" s="20"/>
      <c r="F309" s="20"/>
      <c r="G309" s="20"/>
      <c r="H309" s="21"/>
      <c r="I309" s="20"/>
      <c r="J309" s="20"/>
      <c r="K309" s="22" t="str">
        <f>IF(B309="","",SUMPRODUCT(($G$10:G309="Einnahme")*($H$10:H309))-SUMPRODUCT(($G$10:G309="Ausgabe")*($H$10:H309)))</f>
        <v/>
      </c>
    </row>
  </sheetData>
  <autoFilter ref="A9:K309" xr:uid="{00000000-0009-0000-0000-000000000000}"/>
  <mergeCells count="3">
    <mergeCell ref="A1:K1"/>
    <mergeCell ref="D3:K4"/>
    <mergeCell ref="D6:K7"/>
  </mergeCells>
  <conditionalFormatting sqref="A10:K309">
    <cfRule type="expression" dxfId="1" priority="2">
      <formula>AND(COUNTA($B10,$D10,$E10,$F10,$G10,$H10)&gt;0,OR($B10="",$E10="",$F10="",$G10="",$H10=""))</formula>
    </cfRule>
  </conditionalFormatting>
  <conditionalFormatting sqref="H10:H309">
    <cfRule type="cellIs" dxfId="0" priority="3" operator="lessThanOrEqual">
      <formula>0</formula>
    </cfRule>
  </conditionalFormatting>
  <dataValidations count="5">
    <dataValidation type="list" allowBlank="1" sqref="F10:F309" xr:uid="{00000000-0002-0000-0000-000000000000}">
      <formula1>KontenListe</formula1>
      <formula2>0</formula2>
    </dataValidation>
    <dataValidation type="list" allowBlank="1" sqref="G10:G309" xr:uid="{00000000-0002-0000-0000-000001000000}">
      <formula1>TypListe</formula1>
      <formula2>0</formula2>
    </dataValidation>
    <dataValidation type="list" allowBlank="1" sqref="I10:I309" xr:uid="{00000000-0002-0000-0000-000002000000}">
      <formula1>ZahlungsartenListe</formula1>
      <formula2>0</formula2>
    </dataValidation>
    <dataValidation type="date" allowBlank="1" sqref="B10:B309" xr:uid="{00000000-0002-0000-0000-000003000000}">
      <formula1>DATE(2020,1,1)</formula1>
      <formula2>DATE(2100,12,31)</formula2>
    </dataValidation>
    <dataValidation type="decimal" operator="greaterThan" allowBlank="1" sqref="H10:H309" xr:uid="{00000000-0002-0000-0000-000004000000}">
      <formula1>0</formula1>
      <formula2>0</formula2>
    </dataValidation>
  </dataValidations>
  <pageMargins left="0.25" right="0.25" top="0.4" bottom="0.4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showGridLines="0" tabSelected="1" zoomScale="90" zoomScaleNormal="90" workbookViewId="0">
      <pane ySplit="9" topLeftCell="A10" activePane="bottomLeft" state="frozen"/>
      <selection pane="bottomLeft" activeCell="U36" sqref="U36"/>
    </sheetView>
  </sheetViews>
  <sheetFormatPr baseColWidth="10" defaultColWidth="8.7109375" defaultRowHeight="15" customHeight="1" x14ac:dyDescent="0.25"/>
  <cols>
    <col min="1" max="1" width="42" customWidth="1"/>
    <col min="2" max="2" width="19.85546875" bestFit="1" customWidth="1"/>
    <col min="3" max="3" width="15" customWidth="1"/>
    <col min="4" max="4" width="16" bestFit="1" customWidth="1"/>
    <col min="5" max="5" width="4" customWidth="1"/>
    <col min="6" max="8" width="18" customWidth="1"/>
    <col min="9" max="9" width="4" customWidth="1"/>
    <col min="10" max="10" width="16.28515625" customWidth="1"/>
  </cols>
  <sheetData>
    <row r="1" spans="1:10" ht="30.75" x14ac:dyDescent="0.25">
      <c r="A1" s="41" t="s">
        <v>70</v>
      </c>
      <c r="B1" s="41"/>
      <c r="C1" s="41"/>
      <c r="D1" s="41"/>
      <c r="E1" s="41"/>
      <c r="F1" s="41"/>
      <c r="G1" s="41"/>
      <c r="H1" s="41"/>
      <c r="I1" s="41"/>
      <c r="J1" s="41"/>
    </row>
    <row r="3" spans="1:10" ht="15" customHeight="1" x14ac:dyDescent="0.25">
      <c r="A3" s="7" t="s">
        <v>1</v>
      </c>
      <c r="B3" s="23" t="str">
        <f>Bewegungen!B3</f>
        <v>Muster Atelier GmbH</v>
      </c>
      <c r="F3" s="3" t="s">
        <v>71</v>
      </c>
      <c r="G3" s="3"/>
      <c r="H3" s="3"/>
      <c r="I3" s="2">
        <f>SUMIFS(Bewegungen!$H$10:$H$309,Bewegungen!$G$10:$G$309,"Einnahme")</f>
        <v>9455</v>
      </c>
      <c r="J3" s="2"/>
    </row>
    <row r="4" spans="1:10" ht="15" customHeight="1" x14ac:dyDescent="0.25">
      <c r="A4" s="7" t="s">
        <v>4</v>
      </c>
      <c r="B4" s="23" t="str">
        <f>Bewegungen!B4</f>
        <v>CHE-123.456.789</v>
      </c>
      <c r="F4" s="3"/>
      <c r="G4" s="3"/>
      <c r="H4" s="3"/>
      <c r="I4" s="2"/>
      <c r="J4" s="2"/>
    </row>
    <row r="5" spans="1:10" ht="15" customHeight="1" x14ac:dyDescent="0.25">
      <c r="A5" s="7" t="s">
        <v>6</v>
      </c>
      <c r="B5" s="24">
        <f>Bewegungen!B5</f>
        <v>45658</v>
      </c>
      <c r="F5" s="3" t="s">
        <v>72</v>
      </c>
      <c r="G5" s="3"/>
      <c r="H5" s="3"/>
      <c r="I5" s="2">
        <f>SUMIFS(Bewegungen!$H$10:$H$309,Bewegungen!$G$10:$G$309,"Ausgabe")</f>
        <v>1599.25</v>
      </c>
      <c r="J5" s="2"/>
    </row>
    <row r="6" spans="1:10" ht="15" customHeight="1" x14ac:dyDescent="0.25">
      <c r="A6" s="7" t="s">
        <v>7</v>
      </c>
      <c r="B6" s="24">
        <f>Bewegungen!B6</f>
        <v>46022</v>
      </c>
      <c r="F6" s="3"/>
      <c r="G6" s="3"/>
      <c r="H6" s="3"/>
      <c r="I6" s="2"/>
      <c r="J6" s="2"/>
    </row>
    <row r="7" spans="1:10" ht="15" customHeight="1" x14ac:dyDescent="0.25">
      <c r="A7" s="25" t="s">
        <v>9</v>
      </c>
      <c r="B7" s="23" t="str">
        <f>Bewegungen!B7</f>
        <v>CHF</v>
      </c>
      <c r="F7" s="3" t="s">
        <v>73</v>
      </c>
      <c r="G7" s="3"/>
      <c r="H7" s="3"/>
      <c r="I7" s="2">
        <f>I3-I5</f>
        <v>7855.75</v>
      </c>
      <c r="J7" s="2"/>
    </row>
    <row r="8" spans="1:10" ht="15" customHeight="1" x14ac:dyDescent="0.25">
      <c r="F8" s="3"/>
      <c r="G8" s="3"/>
      <c r="H8" s="3"/>
      <c r="I8" s="2"/>
      <c r="J8" s="2"/>
    </row>
    <row r="10" spans="1:10" ht="15" customHeight="1" x14ac:dyDescent="0.25">
      <c r="A10" s="1" t="s">
        <v>74</v>
      </c>
      <c r="B10" s="1"/>
      <c r="C10" s="1"/>
      <c r="D10" s="1"/>
    </row>
    <row r="11" spans="1:10" ht="15" customHeight="1" x14ac:dyDescent="0.25">
      <c r="A11" s="26" t="s">
        <v>16</v>
      </c>
      <c r="B11" s="26" t="s">
        <v>75</v>
      </c>
      <c r="C11" s="26" t="s">
        <v>76</v>
      </c>
      <c r="D11" s="26" t="s">
        <v>77</v>
      </c>
    </row>
    <row r="12" spans="1:10" ht="15" customHeight="1" x14ac:dyDescent="0.25">
      <c r="A12" s="27" t="s">
        <v>24</v>
      </c>
      <c r="B12" s="28">
        <f>SUMIFS(Bewegungen!$H$10:$H$309,Bewegungen!$F$10:$F$309,$A12,Bewegungen!$G$10:$G$309,"Einnahme")</f>
        <v>6650</v>
      </c>
      <c r="C12" s="28">
        <f>SUMIFS(Bewegungen!$H$10:$H$309,Bewegungen!$F$10:$F$309,$A12,Bewegungen!$G$10:$G$309,"Ausgabe")</f>
        <v>0</v>
      </c>
      <c r="D12" s="28">
        <f>B12-C12</f>
        <v>6650</v>
      </c>
    </row>
    <row r="13" spans="1:10" ht="15" customHeight="1" x14ac:dyDescent="0.25">
      <c r="A13" s="29" t="s">
        <v>41</v>
      </c>
      <c r="B13" s="30">
        <f>SUMIFS(Bewegungen!$H$10:$H$309,Bewegungen!$F$10:$F$309,$A13,Bewegungen!$G$10:$G$309,"Einnahme")</f>
        <v>2770</v>
      </c>
      <c r="C13" s="30">
        <f>SUMIFS(Bewegungen!$H$10:$H$309,Bewegungen!$F$10:$F$309,$A13,Bewegungen!$G$10:$G$309,"Ausgabe")</f>
        <v>0</v>
      </c>
      <c r="D13" s="30">
        <f>B13-C13</f>
        <v>2770</v>
      </c>
    </row>
    <row r="14" spans="1:10" ht="15" customHeight="1" x14ac:dyDescent="0.25">
      <c r="A14" s="27" t="s">
        <v>78</v>
      </c>
      <c r="B14" s="28">
        <f>SUMIFS(Bewegungen!$H$10:$H$309,Bewegungen!$F$10:$F$309,$A14,Bewegungen!$G$10:$G$309,"Einnahme")</f>
        <v>0</v>
      </c>
      <c r="C14" s="28">
        <f>SUMIFS(Bewegungen!$H$10:$H$309,Bewegungen!$F$10:$F$309,$A14,Bewegungen!$G$10:$G$309,"Ausgabe")</f>
        <v>0</v>
      </c>
      <c r="D14" s="28">
        <f>B14-C14</f>
        <v>0</v>
      </c>
    </row>
    <row r="15" spans="1:10" ht="15" customHeight="1" x14ac:dyDescent="0.25">
      <c r="A15" s="29" t="s">
        <v>55</v>
      </c>
      <c r="B15" s="30">
        <f>SUMIFS(Bewegungen!$H$10:$H$309,Bewegungen!$F$10:$F$309,$A15,Bewegungen!$G$10:$G$309,"Einnahme")</f>
        <v>0</v>
      </c>
      <c r="C15" s="30">
        <f>SUMIFS(Bewegungen!$H$10:$H$309,Bewegungen!$F$10:$F$309,$A15,Bewegungen!$G$10:$G$309,"Ausgabe")</f>
        <v>60</v>
      </c>
      <c r="D15" s="30">
        <f>B15-C15</f>
        <v>-60</v>
      </c>
    </row>
    <row r="16" spans="1:10" ht="15" customHeight="1" x14ac:dyDescent="0.25">
      <c r="A16" s="27" t="s">
        <v>79</v>
      </c>
      <c r="B16" s="28">
        <f>SUMIFS(Bewegungen!$H$10:$H$309,Bewegungen!$F$10:$F$309,$A16,Bewegungen!$G$10:$G$309,"Einnahme")</f>
        <v>0</v>
      </c>
      <c r="C16" s="28">
        <f>SUMIFS(Bewegungen!$H$10:$H$309,Bewegungen!$F$10:$F$309,$A16,Bewegungen!$G$10:$G$309,"Ausgabe")</f>
        <v>0</v>
      </c>
      <c r="D16" s="28">
        <f>B16-C16</f>
        <v>0</v>
      </c>
    </row>
    <row r="17" spans="1:4" ht="15" customHeight="1" x14ac:dyDescent="0.25">
      <c r="A17" s="31" t="s">
        <v>75</v>
      </c>
      <c r="B17" s="32">
        <f>SUM(B12:B16)</f>
        <v>9420</v>
      </c>
      <c r="C17" s="32">
        <f>SUM(C12:C16)</f>
        <v>60</v>
      </c>
      <c r="D17" s="32">
        <f>SUM(D12:D16)</f>
        <v>9360</v>
      </c>
    </row>
    <row r="18" spans="1:4" ht="15" customHeight="1" x14ac:dyDescent="0.25">
      <c r="A18" s="33"/>
      <c r="B18" s="34"/>
      <c r="C18" s="34"/>
      <c r="D18" s="34"/>
    </row>
    <row r="19" spans="1:4" ht="15" customHeight="1" x14ac:dyDescent="0.25">
      <c r="A19" s="29" t="s">
        <v>30</v>
      </c>
      <c r="B19" s="30">
        <f>SUMIFS(Bewegungen!$H$10:$H$309,Bewegungen!$F$10:$F$309,$A19,Bewegungen!$G$10:$G$309,"Einnahme")</f>
        <v>0</v>
      </c>
      <c r="C19" s="30">
        <f>SUMIFS(Bewegungen!$H$10:$H$309,Bewegungen!$F$10:$F$309,$A19,Bewegungen!$G$10:$G$309,"Ausgabe")</f>
        <v>629.25</v>
      </c>
      <c r="D19" s="30">
        <f>B19-C19</f>
        <v>-629.25</v>
      </c>
    </row>
    <row r="20" spans="1:4" ht="15" customHeight="1" x14ac:dyDescent="0.25">
      <c r="A20" s="27" t="s">
        <v>50</v>
      </c>
      <c r="B20" s="28">
        <f>SUMIFS(Bewegungen!$H$10:$H$309,Bewegungen!$F$10:$F$309,$A20,Bewegungen!$G$10:$G$309,"Einnahme")</f>
        <v>0</v>
      </c>
      <c r="C20" s="28">
        <f>SUMIFS(Bewegungen!$H$10:$H$309,Bewegungen!$F$10:$F$309,$A20,Bewegungen!$G$10:$G$309,"Ausgabe")</f>
        <v>260</v>
      </c>
      <c r="D20" s="28">
        <f>B20-C20</f>
        <v>-260</v>
      </c>
    </row>
    <row r="21" spans="1:4" ht="15" customHeight="1" x14ac:dyDescent="0.25">
      <c r="A21" s="29" t="s">
        <v>38</v>
      </c>
      <c r="B21" s="30">
        <f>SUMIFS(Bewegungen!$H$10:$H$309,Bewegungen!$F$10:$F$309,$A21,Bewegungen!$G$10:$G$309,"Einnahme")</f>
        <v>0</v>
      </c>
      <c r="C21" s="30">
        <f>SUMIFS(Bewegungen!$H$10:$H$309,Bewegungen!$F$10:$F$309,$A21,Bewegungen!$G$10:$G$309,"Ausgabe")</f>
        <v>650</v>
      </c>
      <c r="D21" s="30">
        <f>B21-C21</f>
        <v>-650</v>
      </c>
    </row>
    <row r="22" spans="1:4" ht="15" customHeight="1" x14ac:dyDescent="0.25">
      <c r="A22" s="27" t="s">
        <v>63</v>
      </c>
      <c r="B22" s="28">
        <f>SUMIFS(Bewegungen!$H$10:$H$309,Bewegungen!$F$10:$F$309,$A22,Bewegungen!$G$10:$G$309,"Einnahme")</f>
        <v>35</v>
      </c>
      <c r="C22" s="28">
        <f>SUMIFS(Bewegungen!$H$10:$H$309,Bewegungen!$F$10:$F$309,$A22,Bewegungen!$G$10:$G$309,"Ausgabe")</f>
        <v>0</v>
      </c>
      <c r="D22" s="28">
        <f>B22-C22</f>
        <v>35</v>
      </c>
    </row>
    <row r="23" spans="1:4" ht="15" customHeight="1" x14ac:dyDescent="0.25">
      <c r="A23" s="31" t="s">
        <v>80</v>
      </c>
      <c r="B23" s="32">
        <f>SUM(B19:B22)</f>
        <v>35</v>
      </c>
      <c r="C23" s="32">
        <f>SUM(C19:C22)</f>
        <v>1539.25</v>
      </c>
      <c r="D23" s="32">
        <f>SUM(D19:D22)</f>
        <v>-1504.25</v>
      </c>
    </row>
    <row r="24" spans="1:4" ht="15" customHeight="1" x14ac:dyDescent="0.25">
      <c r="A24" s="33"/>
      <c r="B24" s="34"/>
      <c r="C24" s="34"/>
      <c r="D24" s="34"/>
    </row>
    <row r="25" spans="1:4" ht="15" customHeight="1" x14ac:dyDescent="0.25">
      <c r="A25" s="31" t="s">
        <v>81</v>
      </c>
      <c r="B25" s="32">
        <f>B17</f>
        <v>9420</v>
      </c>
      <c r="C25" s="32">
        <f>C23</f>
        <v>1539.25</v>
      </c>
      <c r="D25" s="32">
        <f>D17+D23</f>
        <v>7855.75</v>
      </c>
    </row>
    <row r="28" spans="1:4" ht="15" customHeight="1" x14ac:dyDescent="0.25">
      <c r="A28" s="1" t="s">
        <v>82</v>
      </c>
      <c r="B28" s="1"/>
      <c r="C28" s="1"/>
      <c r="D28" s="1"/>
    </row>
    <row r="29" spans="1:4" ht="15" customHeight="1" x14ac:dyDescent="0.25">
      <c r="A29" s="26" t="s">
        <v>13</v>
      </c>
      <c r="B29" s="26" t="s">
        <v>75</v>
      </c>
      <c r="C29" s="26" t="s">
        <v>76</v>
      </c>
      <c r="D29" s="26" t="s">
        <v>83</v>
      </c>
    </row>
    <row r="30" spans="1:4" ht="15" customHeight="1" x14ac:dyDescent="0.25">
      <c r="A30" s="35">
        <f>DATE(YEAR(Bewegungen!$B$5),1,1)</f>
        <v>45658</v>
      </c>
      <c r="B30" s="36">
        <f>SUMIFS(Bewegungen!$H$10:$H$309,Bewegungen!$C$10:$C$309,$A30,Bewegungen!$G$10:$G$309,"Einnahme")</f>
        <v>1800</v>
      </c>
      <c r="C30" s="36">
        <f>SUMIFS(Bewegungen!$H$10:$H$309,Bewegungen!$C$10:$C$309,$A30,Bewegungen!$G$10:$G$309,"Ausgabe")</f>
        <v>145.6</v>
      </c>
      <c r="D30" s="36">
        <f t="shared" ref="D30:D41" si="0">B30-C30</f>
        <v>1654.4</v>
      </c>
    </row>
    <row r="31" spans="1:4" ht="15" customHeight="1" x14ac:dyDescent="0.25">
      <c r="A31" s="37">
        <f>DATE(YEAR(Bewegungen!$B$5),2,1)</f>
        <v>45689</v>
      </c>
      <c r="B31" s="38">
        <f>SUMIFS(Bewegungen!$H$10:$H$309,Bewegungen!$C$10:$C$309,$A31,Bewegungen!$G$10:$G$309,"Einnahme")</f>
        <v>950</v>
      </c>
      <c r="C31" s="38">
        <f>SUMIFS(Bewegungen!$H$10:$H$309,Bewegungen!$C$10:$C$309,$A31,Bewegungen!$G$10:$G$309,"Ausgabe")</f>
        <v>220</v>
      </c>
      <c r="D31" s="38">
        <f t="shared" si="0"/>
        <v>730</v>
      </c>
    </row>
    <row r="32" spans="1:4" ht="15" customHeight="1" x14ac:dyDescent="0.25">
      <c r="A32" s="35">
        <f>DATE(YEAR(Bewegungen!$B$5),3,1)</f>
        <v>45717</v>
      </c>
      <c r="B32" s="36">
        <f>SUMIFS(Bewegungen!$H$10:$H$309,Bewegungen!$C$10:$C$309,$A32,Bewegungen!$G$10:$G$309,"Einnahme")</f>
        <v>1200</v>
      </c>
      <c r="C32" s="36">
        <f>SUMIFS(Bewegungen!$H$10:$H$309,Bewegungen!$C$10:$C$309,$A32,Bewegungen!$G$10:$G$309,"Ausgabe")</f>
        <v>310.45</v>
      </c>
      <c r="D32" s="36">
        <f t="shared" si="0"/>
        <v>889.55</v>
      </c>
    </row>
    <row r="33" spans="1:4" ht="15" customHeight="1" x14ac:dyDescent="0.25">
      <c r="A33" s="37">
        <f>DATE(YEAR(Bewegungen!$B$5),4,1)</f>
        <v>45748</v>
      </c>
      <c r="B33" s="38">
        <f>SUMIFS(Bewegungen!$H$10:$H$309,Bewegungen!$C$10:$C$309,$A33,Bewegungen!$G$10:$G$309,"Einnahme")</f>
        <v>680</v>
      </c>
      <c r="C33" s="38">
        <f>SUMIFS(Bewegungen!$H$10:$H$309,Bewegungen!$C$10:$C$309,$A33,Bewegungen!$G$10:$G$309,"Ausgabe")</f>
        <v>260</v>
      </c>
      <c r="D33" s="38">
        <f t="shared" si="0"/>
        <v>420</v>
      </c>
    </row>
    <row r="34" spans="1:4" ht="15" customHeight="1" x14ac:dyDescent="0.25">
      <c r="A34" s="35">
        <f>DATE(YEAR(Bewegungen!$B$5),5,1)</f>
        <v>45778</v>
      </c>
      <c r="B34" s="36">
        <f>SUMIFS(Bewegungen!$H$10:$H$309,Bewegungen!$C$10:$C$309,$A34,Bewegungen!$G$10:$G$309,"Einnahme")</f>
        <v>2400</v>
      </c>
      <c r="C34" s="36">
        <f>SUMIFS(Bewegungen!$H$10:$H$309,Bewegungen!$C$10:$C$309,$A34,Bewegungen!$G$10:$G$309,"Ausgabe")</f>
        <v>60</v>
      </c>
      <c r="D34" s="36">
        <f t="shared" si="0"/>
        <v>2340</v>
      </c>
    </row>
    <row r="35" spans="1:4" ht="15" customHeight="1" x14ac:dyDescent="0.25">
      <c r="A35" s="37">
        <f>DATE(YEAR(Bewegungen!$B$5),6,1)</f>
        <v>45809</v>
      </c>
      <c r="B35" s="38">
        <f>SUMIFS(Bewegungen!$H$10:$H$309,Bewegungen!$C$10:$C$309,$A35,Bewegungen!$G$10:$G$309,"Einnahme")</f>
        <v>0</v>
      </c>
      <c r="C35" s="38">
        <f>SUMIFS(Bewegungen!$H$10:$H$309,Bewegungen!$C$10:$C$309,$A35,Bewegungen!$G$10:$G$309,"Ausgabe")</f>
        <v>98.2</v>
      </c>
      <c r="D35" s="38">
        <f t="shared" si="0"/>
        <v>-98.2</v>
      </c>
    </row>
    <row r="36" spans="1:4" ht="15" customHeight="1" x14ac:dyDescent="0.25">
      <c r="A36" s="35">
        <f>DATE(YEAR(Bewegungen!$B$5),7,1)</f>
        <v>45839</v>
      </c>
      <c r="B36" s="36">
        <f>SUMIFS(Bewegungen!$H$10:$H$309,Bewegungen!$C$10:$C$309,$A36,Bewegungen!$G$10:$G$309,"Einnahme")</f>
        <v>1500</v>
      </c>
      <c r="C36" s="36">
        <f>SUMIFS(Bewegungen!$H$10:$H$309,Bewegungen!$C$10:$C$309,$A36,Bewegungen!$G$10:$G$309,"Ausgabe")</f>
        <v>0</v>
      </c>
      <c r="D36" s="36">
        <f t="shared" si="0"/>
        <v>1500</v>
      </c>
    </row>
    <row r="37" spans="1:4" ht="15" customHeight="1" x14ac:dyDescent="0.25">
      <c r="A37" s="37">
        <f>DATE(YEAR(Bewegungen!$B$5),8,1)</f>
        <v>45870</v>
      </c>
      <c r="B37" s="38">
        <f>SUMIFS(Bewegungen!$H$10:$H$309,Bewegungen!$C$10:$C$309,$A37,Bewegungen!$G$10:$G$309,"Einnahme")</f>
        <v>35</v>
      </c>
      <c r="C37" s="38">
        <f>SUMIFS(Bewegungen!$H$10:$H$309,Bewegungen!$C$10:$C$309,$A37,Bewegungen!$G$10:$G$309,"Ausgabe")</f>
        <v>0</v>
      </c>
      <c r="D37" s="38">
        <f t="shared" si="0"/>
        <v>35</v>
      </c>
    </row>
    <row r="38" spans="1:4" ht="15" customHeight="1" x14ac:dyDescent="0.25">
      <c r="A38" s="35">
        <f>DATE(YEAR(Bewegungen!$B$5),9,1)</f>
        <v>45901</v>
      </c>
      <c r="B38" s="36">
        <f>SUMIFS(Bewegungen!$H$10:$H$309,Bewegungen!$C$10:$C$309,$A38,Bewegungen!$G$10:$G$309,"Einnahme")</f>
        <v>0</v>
      </c>
      <c r="C38" s="36">
        <f>SUMIFS(Bewegungen!$H$10:$H$309,Bewegungen!$C$10:$C$309,$A38,Bewegungen!$G$10:$G$309,"Ausgabe")</f>
        <v>430</v>
      </c>
      <c r="D38" s="36">
        <f t="shared" si="0"/>
        <v>-430</v>
      </c>
    </row>
    <row r="39" spans="1:4" ht="15" customHeight="1" x14ac:dyDescent="0.25">
      <c r="A39" s="37">
        <f>DATE(YEAR(Bewegungen!$B$5),10,1)</f>
        <v>45931</v>
      </c>
      <c r="B39" s="38">
        <f>SUMIFS(Bewegungen!$H$10:$H$309,Bewegungen!$C$10:$C$309,$A39,Bewegungen!$G$10:$G$309,"Einnahme")</f>
        <v>890</v>
      </c>
      <c r="C39" s="38">
        <f>SUMIFS(Bewegungen!$H$10:$H$309,Bewegungen!$C$10:$C$309,$A39,Bewegungen!$G$10:$G$309,"Ausgabe")</f>
        <v>0</v>
      </c>
      <c r="D39" s="38">
        <f t="shared" si="0"/>
        <v>890</v>
      </c>
    </row>
    <row r="40" spans="1:4" ht="15" customHeight="1" x14ac:dyDescent="0.25">
      <c r="A40" s="35">
        <f>DATE(YEAR(Bewegungen!$B$5),11,1)</f>
        <v>45962</v>
      </c>
      <c r="B40" s="36">
        <f>SUMIFS(Bewegungen!$H$10:$H$309,Bewegungen!$C$10:$C$309,$A40,Bewegungen!$G$10:$G$309,"Einnahme")</f>
        <v>0</v>
      </c>
      <c r="C40" s="36">
        <f>SUMIFS(Bewegungen!$H$10:$H$309,Bewegungen!$C$10:$C$309,$A40,Bewegungen!$G$10:$G$309,"Ausgabe")</f>
        <v>75</v>
      </c>
      <c r="D40" s="36">
        <f t="shared" si="0"/>
        <v>-75</v>
      </c>
    </row>
    <row r="41" spans="1:4" ht="15" customHeight="1" x14ac:dyDescent="0.25">
      <c r="A41" s="37">
        <f>DATE(YEAR(Bewegungen!$B$5),12,1)</f>
        <v>45992</v>
      </c>
      <c r="B41" s="38">
        <f>SUMIFS(Bewegungen!$H$10:$H$309,Bewegungen!$C$10:$C$309,$A41,Bewegungen!$G$10:$G$309,"Einnahme")</f>
        <v>0</v>
      </c>
      <c r="C41" s="38">
        <f>SUMIFS(Bewegungen!$H$10:$H$309,Bewegungen!$C$10:$C$309,$A41,Bewegungen!$G$10:$G$309,"Ausgabe")</f>
        <v>0</v>
      </c>
      <c r="D41" s="38">
        <f t="shared" si="0"/>
        <v>0</v>
      </c>
    </row>
  </sheetData>
  <mergeCells count="9">
    <mergeCell ref="F7:H8"/>
    <mergeCell ref="I7:J8"/>
    <mergeCell ref="A10:D10"/>
    <mergeCell ref="A28:D28"/>
    <mergeCell ref="A1:J1"/>
    <mergeCell ref="F3:H4"/>
    <mergeCell ref="I3:J4"/>
    <mergeCell ref="F5:H6"/>
    <mergeCell ref="I5:J6"/>
  </mergeCells>
  <pageMargins left="0.25" right="0.25" top="0.4" bottom="0.4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10"/>
  <sheetViews>
    <sheetView showGridLines="0" zoomScaleNormal="100" workbookViewId="0">
      <pane ySplit="1" topLeftCell="A2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42" customWidth="1"/>
    <col min="2" max="3" width="16" customWidth="1"/>
  </cols>
  <sheetData>
    <row r="1" spans="1:3" ht="15" customHeight="1" x14ac:dyDescent="0.25">
      <c r="A1" s="26" t="s">
        <v>84</v>
      </c>
      <c r="B1" s="26" t="s">
        <v>85</v>
      </c>
      <c r="C1" s="26" t="s">
        <v>86</v>
      </c>
    </row>
    <row r="2" spans="1:3" ht="15" customHeight="1" x14ac:dyDescent="0.25">
      <c r="A2" s="39" t="s">
        <v>24</v>
      </c>
      <c r="B2" s="39" t="s">
        <v>25</v>
      </c>
      <c r="C2" s="39" t="s">
        <v>47</v>
      </c>
    </row>
    <row r="3" spans="1:3" ht="15" customHeight="1" x14ac:dyDescent="0.25">
      <c r="A3" s="40" t="s">
        <v>41</v>
      </c>
      <c r="B3" s="40" t="s">
        <v>31</v>
      </c>
      <c r="C3" s="40" t="s">
        <v>26</v>
      </c>
    </row>
    <row r="4" spans="1:3" ht="15" customHeight="1" x14ac:dyDescent="0.25">
      <c r="A4" s="39" t="s">
        <v>78</v>
      </c>
      <c r="B4" s="39"/>
      <c r="C4" s="39" t="s">
        <v>32</v>
      </c>
    </row>
    <row r="5" spans="1:3" ht="15" customHeight="1" x14ac:dyDescent="0.25">
      <c r="A5" s="40" t="s">
        <v>55</v>
      </c>
      <c r="B5" s="40"/>
      <c r="C5" s="40" t="s">
        <v>87</v>
      </c>
    </row>
    <row r="6" spans="1:3" ht="15" customHeight="1" x14ac:dyDescent="0.25">
      <c r="A6" s="39" t="s">
        <v>79</v>
      </c>
      <c r="B6" s="39"/>
      <c r="C6" s="39"/>
    </row>
    <row r="7" spans="1:3" ht="15" customHeight="1" x14ac:dyDescent="0.25">
      <c r="A7" s="40" t="s">
        <v>30</v>
      </c>
      <c r="B7" s="40"/>
      <c r="C7" s="40"/>
    </row>
    <row r="8" spans="1:3" ht="15" customHeight="1" x14ac:dyDescent="0.25">
      <c r="A8" s="39" t="s">
        <v>50</v>
      </c>
      <c r="B8" s="39"/>
      <c r="C8" s="39"/>
    </row>
    <row r="9" spans="1:3" ht="15" customHeight="1" x14ac:dyDescent="0.25">
      <c r="A9" s="40" t="s">
        <v>38</v>
      </c>
      <c r="B9" s="40"/>
      <c r="C9" s="40"/>
    </row>
    <row r="10" spans="1:3" ht="15" customHeight="1" x14ac:dyDescent="0.25">
      <c r="A10" s="39" t="s">
        <v>63</v>
      </c>
      <c r="B10" s="39"/>
      <c r="C10" s="39"/>
    </row>
  </sheetData>
  <pageMargins left="0.25" right="0.25" top="0.4" bottom="0.4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Bewegungen</vt:lpstr>
      <vt:lpstr>Buchhaltung</vt:lpstr>
      <vt:lpstr>Listas</vt:lpstr>
      <vt:lpstr>KontenListe</vt:lpstr>
      <vt:lpstr>TypListe</vt:lpstr>
      <vt:lpstr>ZahlungsartenListe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2026-03-21T11:14:10Z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2026-03-21T09:24:14Z</dcterms:created>
  <dc:creator>openpyxl</dc:creator>
  <dc:description/>
  <dc:language>en-US</dc:language>
  <cp:lastModifiedBy/>
  <dcterms:modified xsi:type="dcterms:W3CDTF">2026-03-21T09:26:46Z</dcterms:modified>
  <cp:revision>0</cp:revision>
  <dc:subject/>
  <dc:title/>
</cp:coreProperties>
</file>