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Aleman\businessplan\"/>
    </mc:Choice>
  </mc:AlternateContent>
  <xr:revisionPtr revIDLastSave="0" documentId="13_ncr:1_{440D46D0-0CC0-4035-9618-E80A1DDA43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ckblatt" sheetId="1" r:id="rId1"/>
    <sheet name="Kapital-Bedarfsplanung" sheetId="2" r:id="rId2"/>
    <sheet name="Umsatzgenerierung" sheetId="3" r:id="rId3"/>
    <sheet name="Rentabilitätsvorschau" sheetId="4" r:id="rId4"/>
    <sheet name="Unternehmerlohn" sheetId="5" r:id="rId5"/>
    <sheet name="Liquiditätsplanung" sheetId="6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6" l="1"/>
  <c r="N23" i="6"/>
  <c r="N22" i="6"/>
  <c r="N21" i="6"/>
  <c r="N20" i="6"/>
  <c r="N19" i="6"/>
  <c r="N18" i="6"/>
  <c r="N17" i="6"/>
  <c r="N15" i="6"/>
  <c r="N14" i="6"/>
  <c r="N13" i="6"/>
  <c r="N12" i="6"/>
  <c r="M9" i="6"/>
  <c r="L9" i="6"/>
  <c r="K9" i="6"/>
  <c r="J9" i="6"/>
  <c r="I9" i="6"/>
  <c r="H9" i="6"/>
  <c r="G9" i="6"/>
  <c r="F9" i="6"/>
  <c r="E9" i="6"/>
  <c r="D9" i="6"/>
  <c r="C9" i="6"/>
  <c r="B9" i="6"/>
  <c r="N8" i="6"/>
  <c r="N7" i="6"/>
  <c r="N6" i="6"/>
  <c r="B17" i="5"/>
  <c r="B22" i="5" s="1"/>
  <c r="B24" i="5" s="1"/>
  <c r="E12" i="4"/>
  <c r="F12" i="4" s="1"/>
  <c r="B12" i="4"/>
  <c r="M16" i="6" s="1"/>
  <c r="F6" i="4"/>
  <c r="F7" i="4" s="1"/>
  <c r="G29" i="4" s="1"/>
  <c r="G34" i="3"/>
  <c r="D34" i="3"/>
  <c r="H34" i="3" s="1"/>
  <c r="G33" i="3"/>
  <c r="D33" i="3"/>
  <c r="H33" i="3" s="1"/>
  <c r="G32" i="3"/>
  <c r="D32" i="3"/>
  <c r="H32" i="3" s="1"/>
  <c r="G29" i="3"/>
  <c r="D29" i="3"/>
  <c r="H29" i="3" s="1"/>
  <c r="H28" i="3"/>
  <c r="G28" i="3"/>
  <c r="D28" i="3"/>
  <c r="G27" i="3"/>
  <c r="D27" i="3"/>
  <c r="H27" i="3" s="1"/>
  <c r="G26" i="3"/>
  <c r="D26" i="3"/>
  <c r="H26" i="3" s="1"/>
  <c r="G25" i="3"/>
  <c r="D25" i="3"/>
  <c r="H25" i="3" s="1"/>
  <c r="G22" i="3"/>
  <c r="D22" i="3"/>
  <c r="H22" i="3" s="1"/>
  <c r="G21" i="3"/>
  <c r="D21" i="3"/>
  <c r="H21" i="3" s="1"/>
  <c r="G20" i="3"/>
  <c r="D20" i="3"/>
  <c r="H20" i="3" s="1"/>
  <c r="G19" i="3"/>
  <c r="D19" i="3"/>
  <c r="G18" i="3"/>
  <c r="D18" i="3"/>
  <c r="H18" i="3" s="1"/>
  <c r="G15" i="3"/>
  <c r="D15" i="3"/>
  <c r="H15" i="3" s="1"/>
  <c r="G14" i="3"/>
  <c r="D14" i="3"/>
  <c r="H14" i="3" s="1"/>
  <c r="G13" i="3"/>
  <c r="D13" i="3"/>
  <c r="H13" i="3" s="1"/>
  <c r="G12" i="3"/>
  <c r="D12" i="3"/>
  <c r="H12" i="3" s="1"/>
  <c r="G11" i="3"/>
  <c r="D11" i="3"/>
  <c r="B45" i="2"/>
  <c r="B36" i="2"/>
  <c r="B26" i="2"/>
  <c r="B18" i="2"/>
  <c r="B11" i="2"/>
  <c r="B29" i="2" s="1"/>
  <c r="B39" i="2" s="1"/>
  <c r="H19" i="3" l="1"/>
  <c r="N9" i="6"/>
  <c r="D36" i="3"/>
  <c r="G12" i="4"/>
  <c r="G36" i="3"/>
  <c r="B16" i="6"/>
  <c r="N16" i="6" s="1"/>
  <c r="B46" i="2"/>
  <c r="C46" i="2" s="1"/>
  <c r="M24" i="6"/>
  <c r="L24" i="6"/>
  <c r="K24" i="6"/>
  <c r="H24" i="6"/>
  <c r="D24" i="6"/>
  <c r="C24" i="6"/>
  <c r="J24" i="6"/>
  <c r="I24" i="6"/>
  <c r="B24" i="6"/>
  <c r="G24" i="6"/>
  <c r="F24" i="6"/>
  <c r="E24" i="6"/>
  <c r="M26" i="6"/>
  <c r="M28" i="6" s="1"/>
  <c r="G8" i="4"/>
  <c r="G31" i="4"/>
  <c r="F16" i="6"/>
  <c r="G16" i="6"/>
  <c r="C16" i="6"/>
  <c r="D16" i="6"/>
  <c r="E16" i="6"/>
  <c r="J16" i="6"/>
  <c r="H11" i="3"/>
  <c r="H36" i="3" s="1"/>
  <c r="C5" i="4" s="1"/>
  <c r="F9" i="4"/>
  <c r="F11" i="4" s="1"/>
  <c r="F28" i="4" s="1"/>
  <c r="F30" i="4" s="1"/>
  <c r="F32" i="4" s="1"/>
  <c r="G10" i="4"/>
  <c r="C12" i="4"/>
  <c r="H16" i="6"/>
  <c r="H26" i="6" s="1"/>
  <c r="H28" i="6" s="1"/>
  <c r="I16" i="6"/>
  <c r="I26" i="6" s="1"/>
  <c r="I28" i="6" s="1"/>
  <c r="K16" i="6"/>
  <c r="K26" i="6" s="1"/>
  <c r="K28" i="6" s="1"/>
  <c r="L16" i="6"/>
  <c r="L26" i="6" s="1"/>
  <c r="L28" i="6" s="1"/>
  <c r="C26" i="6" l="1"/>
  <c r="C28" i="6" s="1"/>
  <c r="F26" i="6"/>
  <c r="F28" i="6" s="1"/>
  <c r="N24" i="6"/>
  <c r="C6" i="4"/>
  <c r="C7" i="4" s="1"/>
  <c r="J26" i="6"/>
  <c r="J28" i="6" s="1"/>
  <c r="E26" i="6"/>
  <c r="E28" i="6" s="1"/>
  <c r="D26" i="6"/>
  <c r="D28" i="6" s="1"/>
  <c r="G26" i="6"/>
  <c r="G28" i="6" s="1"/>
  <c r="B26" i="6"/>
  <c r="D8" i="4" l="1"/>
  <c r="D29" i="4"/>
  <c r="D10" i="4"/>
  <c r="C9" i="4"/>
  <c r="C11" i="4" s="1"/>
  <c r="C28" i="4" s="1"/>
  <c r="C30" i="4" s="1"/>
  <c r="C32" i="4" s="1"/>
  <c r="D31" i="4"/>
  <c r="D12" i="4"/>
  <c r="N26" i="6"/>
  <c r="B28" i="6"/>
  <c r="B29" i="6" l="1"/>
  <c r="C29" i="6" s="1"/>
  <c r="D29" i="6" s="1"/>
  <c r="E29" i="6" s="1"/>
  <c r="F29" i="6" s="1"/>
  <c r="G29" i="6" s="1"/>
  <c r="H29" i="6" s="1"/>
  <c r="I29" i="6" s="1"/>
  <c r="J29" i="6" s="1"/>
  <c r="K29" i="6" s="1"/>
  <c r="L29" i="6" s="1"/>
  <c r="M29" i="6" s="1"/>
  <c r="N29" i="6" s="1"/>
  <c r="N28" i="6"/>
</calcChain>
</file>

<file path=xl/sharedStrings.xml><?xml version="1.0" encoding="utf-8"?>
<sst xmlns="http://schemas.openxmlformats.org/spreadsheetml/2006/main" count="278" uniqueCount="252">
  <si>
    <t>Businessplan</t>
  </si>
  <si>
    <t>Vorlage für Gründer und Selbstständige</t>
  </si>
  <si>
    <t>Projektangaben</t>
  </si>
  <si>
    <t>Gründerprofil</t>
  </si>
  <si>
    <t>Unternehmensname</t>
  </si>
  <si>
    <t>Nordlicht Digitalstudio</t>
  </si>
  <si>
    <t>Gründer / Inhaber</t>
  </si>
  <si>
    <t>Anna Berger</t>
  </si>
  <si>
    <t>Rechtsform</t>
  </si>
  <si>
    <t>Einzelunternehmen</t>
  </si>
  <si>
    <t>Berufserfahrung</t>
  </si>
  <si>
    <t>8 Jahre in Agentur und Freelance-Projekten</t>
  </si>
  <si>
    <t>Branche</t>
  </si>
  <si>
    <t>Webdesign &amp; digitale Vermarktung</t>
  </si>
  <si>
    <t>Schwerpunkt</t>
  </si>
  <si>
    <t>Websites, SEO-Basis, Content, lokale Sichtbarkeit</t>
  </si>
  <si>
    <t>Standort</t>
  </si>
  <si>
    <t>Hamburg</t>
  </si>
  <si>
    <t>Zielgruppe</t>
  </si>
  <si>
    <t>KMU, Praxen und Dienstleister</t>
  </si>
  <si>
    <t>Telefon</t>
  </si>
  <si>
    <t>040 555 12 34</t>
  </si>
  <si>
    <t>USP</t>
  </si>
  <si>
    <t>Persönliche Betreuung, schnelle Umsetzung, transparente Pakete</t>
  </si>
  <si>
    <t>E-Mail</t>
  </si>
  <si>
    <t>kontakt@nordlicht-digital.de</t>
  </si>
  <si>
    <t>Startphase</t>
  </si>
  <si>
    <t>Markteintritt + Ausbau Bestandskunden</t>
  </si>
  <si>
    <t>Website</t>
  </si>
  <si>
    <t>www.nordlicht-digital.de</t>
  </si>
  <si>
    <t>Finanzierungsziel</t>
  </si>
  <si>
    <t>Wachstumsfinanzierung und Liquiditätssicherheit</t>
  </si>
  <si>
    <t>Datum</t>
  </si>
  <si>
    <t>11.03.2026</t>
  </si>
  <si>
    <t>Hinweis</t>
  </si>
  <si>
    <t>Nur die hell markierten Felder ausfüllen</t>
  </si>
  <si>
    <t>Geschäftskonzept</t>
  </si>
  <si>
    <t>Kurzbeschreibung</t>
  </si>
  <si>
    <t>Agentur für Webdesign, Redesign, SEO-Grundoptimierung und digitale Sichtbarkeit für kleine Unternehmen.</t>
  </si>
  <si>
    <t>Leistungsangebot</t>
  </si>
  <si>
    <t>Websites, Landingpages, Pflegepakete, SEO-Basis, Content-Struktur und lokale Optimierung.</t>
  </si>
  <si>
    <t>Zielmarkt</t>
  </si>
  <si>
    <t>Hamburg und Norddeutschland, kleine und mittlere Unternehmen, Solo-Selbstständige.</t>
  </si>
  <si>
    <t>Vertrieb</t>
  </si>
  <si>
    <t>Empfehlungen, lokale Netzwerke, Google-Unternehmensprofil, Content-Marketing und Direktansprache.</t>
  </si>
  <si>
    <t>Geplanter Start</t>
  </si>
  <si>
    <t>01.04.2026</t>
  </si>
  <si>
    <t>Kapital-Bedarfsplanung</t>
  </si>
  <si>
    <t>Name des Vorhabens:</t>
  </si>
  <si>
    <t>Investitionen für die Leistungsbereitschaft (1)</t>
  </si>
  <si>
    <t>Gebäude</t>
  </si>
  <si>
    <t>Homeoffice, daher keine Anfangsinvestition</t>
  </si>
  <si>
    <t>Maschinen</t>
  </si>
  <si>
    <t>Kamera, Licht, Audio, Testgeräte</t>
  </si>
  <si>
    <t>Geschäftsausstattung</t>
  </si>
  <si>
    <t>Möbel, Arbeitsplätze, Drucker</t>
  </si>
  <si>
    <t>EDV-Anlage</t>
  </si>
  <si>
    <t>2 Laptops, Monitore, Software-Setup</t>
  </si>
  <si>
    <t>Fuhrpark, PKW, LKW</t>
  </si>
  <si>
    <t>Gebrauchtfahrzeug für Kundentermine</t>
  </si>
  <si>
    <t>Sonstiges</t>
  </si>
  <si>
    <t>Domain, Branding, Fotos, Setup</t>
  </si>
  <si>
    <t>Gesamt aus (1)</t>
  </si>
  <si>
    <t>Kapitalbedarf für die Leistungserstellung (2)</t>
  </si>
  <si>
    <t>Roh-, Hilfs- und Betriebsstoffe</t>
  </si>
  <si>
    <t>Arbeitsmittel, Lizenzen, Verbrauchsmaterial</t>
  </si>
  <si>
    <t>Warenlager</t>
  </si>
  <si>
    <t>Kleine Hardware- und Ersatzteilreserve</t>
  </si>
  <si>
    <t>Anlaufkosten</t>
  </si>
  <si>
    <t>Website, Anzeigen, Messe, Reise</t>
  </si>
  <si>
    <t>Reserve für Startphase</t>
  </si>
  <si>
    <t>Gesamt aus (2)</t>
  </si>
  <si>
    <t>Kosten der Gründung (3)</t>
  </si>
  <si>
    <t>Beratung</t>
  </si>
  <si>
    <t>Steuerberater und Gründungsberatung</t>
  </si>
  <si>
    <t>Notar</t>
  </si>
  <si>
    <t>Reserviert für formale Anpassungen</t>
  </si>
  <si>
    <t>Anmeldungen / Eintragungen</t>
  </si>
  <si>
    <t>Gewerbeanmeldung, IHK, Gebühren</t>
  </si>
  <si>
    <t>Kautionen</t>
  </si>
  <si>
    <t>Büro-/Studioreserve</t>
  </si>
  <si>
    <t>Puffer</t>
  </si>
  <si>
    <t>Gesamt aus (3)</t>
  </si>
  <si>
    <t>Kapitalbedarf gesamt</t>
  </si>
  <si>
    <t>Gesamter Kapitalbedarf</t>
  </si>
  <si>
    <t>Summe aller Startbedarfe</t>
  </si>
  <si>
    <t>Vorhandenes Eigenkapital (EK)</t>
  </si>
  <si>
    <t>Barvermögen</t>
  </si>
  <si>
    <t>Eigenmittel</t>
  </si>
  <si>
    <t>Bankguthaben / Wertpapiere</t>
  </si>
  <si>
    <t>Privates Guthaben</t>
  </si>
  <si>
    <t>Sacheinlagen</t>
  </si>
  <si>
    <t>Vorhandene Hardware</t>
  </si>
  <si>
    <t>Schenkungen / Zuschüsse</t>
  </si>
  <si>
    <t>Privater Zuschuss</t>
  </si>
  <si>
    <t>Gesamt Eigenkapital</t>
  </si>
  <si>
    <t>Fremdkapital / Finanzierung</t>
  </si>
  <si>
    <t>Fremdkapitalbedarf</t>
  </si>
  <si>
    <t>Noch zu finanzierender Bedarf</t>
  </si>
  <si>
    <t>Hausbankdarlehen</t>
  </si>
  <si>
    <t>Klassisches Investitionsdarlehen</t>
  </si>
  <si>
    <t>Kontokorrentkredit</t>
  </si>
  <si>
    <t>Liquiditätspuffer</t>
  </si>
  <si>
    <t>Förderdarlehen</t>
  </si>
  <si>
    <t>Öffentliche Förderung</t>
  </si>
  <si>
    <t>Sonstige Mittel</t>
  </si>
  <si>
    <t>Kleiner privater Zuschuss</t>
  </si>
  <si>
    <t>Summe Finanzierung</t>
  </si>
  <si>
    <t>Finanzierungsdifferenz</t>
  </si>
  <si>
    <t>Umsatzgenerierung</t>
  </si>
  <si>
    <t>Hier Umsätze nach Produktgruppen, Bestandskunden und Neukunden planen.</t>
  </si>
  <si>
    <t>Umsatzquelle</t>
  </si>
  <si>
    <t>Auftragsvolumen mtl. 1. HJ</t>
  </si>
  <si>
    <t>Monate 1. HJ</t>
  </si>
  <si>
    <t>Umsatz 1. HJ</t>
  </si>
  <si>
    <t>Auftragsvolumen mtl. 2. HJ</t>
  </si>
  <si>
    <t>Monate 2. HJ</t>
  </si>
  <si>
    <t>Umsatz 2. HJ</t>
  </si>
  <si>
    <t>Jahresumsatz</t>
  </si>
  <si>
    <t>Akquisition / Notiz</t>
  </si>
  <si>
    <t>Produktgruppen</t>
  </si>
  <si>
    <t>Website Basic</t>
  </si>
  <si>
    <t>Standardpaket für kleine Unternehmen</t>
  </si>
  <si>
    <t>Website Premium</t>
  </si>
  <si>
    <t>Komplettpaket inkl. SEO-Basis</t>
  </si>
  <si>
    <t>Landingpage / Kampagne</t>
  </si>
  <si>
    <t>Einzelaktionen und Ads-Landingpages</t>
  </si>
  <si>
    <t>SEO-Optimierung</t>
  </si>
  <si>
    <t>Laufende Optimierung</t>
  </si>
  <si>
    <t>Pflege &amp; Support</t>
  </si>
  <si>
    <t>Monatliche Betreuung</t>
  </si>
  <si>
    <t>Bestandskunden</t>
  </si>
  <si>
    <t>Praxis Elbe</t>
  </si>
  <si>
    <t>Bestandskunde aus Gesundheitsbereich</t>
  </si>
  <si>
    <t>Meyer Sanitär</t>
  </si>
  <si>
    <t>Wartung und kleine Kampagnen</t>
  </si>
  <si>
    <t>Studio Hafenblick</t>
  </si>
  <si>
    <t>Websitepflege und Content</t>
  </si>
  <si>
    <t>Restaurant Tide</t>
  </si>
  <si>
    <t>Saisonale Aktionen</t>
  </si>
  <si>
    <t>Büro Nord</t>
  </si>
  <si>
    <t>Kleine Updates und Beratung</t>
  </si>
  <si>
    <t>Neukunden</t>
  </si>
  <si>
    <t>Outbound-Kunde A</t>
  </si>
  <si>
    <t>Direktansprache / Netzwerk</t>
  </si>
  <si>
    <t>Outbound-Kunde B</t>
  </si>
  <si>
    <t>Lokales Netzwerk</t>
  </si>
  <si>
    <t>Empfehlungskunde A</t>
  </si>
  <si>
    <t>Empfehlungen</t>
  </si>
  <si>
    <t>Empfehlungskunde B</t>
  </si>
  <si>
    <t>Partnernetzwerk</t>
  </si>
  <si>
    <t>Kooperationsprojekt</t>
  </si>
  <si>
    <t>Mit lokaler Agentur</t>
  </si>
  <si>
    <t>Workshop / Schulung</t>
  </si>
  <si>
    <t>Tagesworkshop</t>
  </si>
  <si>
    <t>Audit / Analyse</t>
  </si>
  <si>
    <t>Schnellanalyse</t>
  </si>
  <si>
    <t>Sonstige Erlöse</t>
  </si>
  <si>
    <t>Kleine Zusatzaufträge</t>
  </si>
  <si>
    <t>Gesamt</t>
  </si>
  <si>
    <t>Rentabilitätsvorschau</t>
  </si>
  <si>
    <t>MwSt.-Satz</t>
  </si>
  <si>
    <t>Jahr 1</t>
  </si>
  <si>
    <t>Jahr 2</t>
  </si>
  <si>
    <t>Position</t>
  </si>
  <si>
    <t>mtl. Werte J1</t>
  </si>
  <si>
    <t>jährl. Werte J1</t>
  </si>
  <si>
    <t>% vom Umsatz J1</t>
  </si>
  <si>
    <t>mtl. Werte J2</t>
  </si>
  <si>
    <t>jährl. Werte J2</t>
  </si>
  <si>
    <t>% vom Umsatz J2</t>
  </si>
  <si>
    <t>Umsatz gesamt (brutto inkl. MwSt.)</t>
  </si>
  <si>
    <t>Mehrwertsteuer</t>
  </si>
  <si>
    <t>Umsatz gesamt (netto ohne MwSt.)</t>
  </si>
  <si>
    <t>Materialeinsatz</t>
  </si>
  <si>
    <t>Rohgewinn I</t>
  </si>
  <si>
    <t>Personalkosten inkl. Sozialabgaben</t>
  </si>
  <si>
    <t>Rohgewinn II</t>
  </si>
  <si>
    <t>Sonstige Kosten, davon</t>
  </si>
  <si>
    <t>Laden- / Raummiete</t>
  </si>
  <si>
    <t>Raumnebenkosten</t>
  </si>
  <si>
    <t>Werbung / Marketing</t>
  </si>
  <si>
    <t>Verpackungsmittel</t>
  </si>
  <si>
    <t>Kfz.-Kosten (betrieblich)</t>
  </si>
  <si>
    <t>Bürokosten / Material</t>
  </si>
  <si>
    <t>Porto / Telefon / Internet</t>
  </si>
  <si>
    <t>Betriebliche Versicherungen</t>
  </si>
  <si>
    <t>Rechts- / Steuerberatung</t>
  </si>
  <si>
    <t>Umsatz- / Gewerbesteuern</t>
  </si>
  <si>
    <t>Zeitschriften / Fachliteratur</t>
  </si>
  <si>
    <t>Leasingkosten</t>
  </si>
  <si>
    <t>Beiträge / Gebühren</t>
  </si>
  <si>
    <t>Kontoführung etc.</t>
  </si>
  <si>
    <t>Erweiterter Cashflow</t>
  </si>
  <si>
    <t>Zinsen für Fremdkapital</t>
  </si>
  <si>
    <t>Cashflow</t>
  </si>
  <si>
    <t>Abschreibung</t>
  </si>
  <si>
    <t>Betriebsergebnis</t>
  </si>
  <si>
    <t>Unternehmerlohn</t>
  </si>
  <si>
    <t>Private Mindestkosten pro Jahr</t>
  </si>
  <si>
    <t>Kranken- und Pflegeversicherung</t>
  </si>
  <si>
    <t>Altersvorsorge</t>
  </si>
  <si>
    <t>Lebensversicherung / Berufsunfähigkeit</t>
  </si>
  <si>
    <t>Sonstige private Versicherungen</t>
  </si>
  <si>
    <t>Private Miete und Nebenkosten</t>
  </si>
  <si>
    <t>Lebensunterhalt</t>
  </si>
  <si>
    <t>Mobilität privat</t>
  </si>
  <si>
    <t>Einkommenssteuer</t>
  </si>
  <si>
    <t>Kredite privat</t>
  </si>
  <si>
    <t>Benötigte private Ausgaben</t>
  </si>
  <si>
    <t>Zusätzliche private Ausgaben</t>
  </si>
  <si>
    <t>Freizeit / Familie</t>
  </si>
  <si>
    <t>Reserve / Puffer</t>
  </si>
  <si>
    <t>Summe aller privaten Ausgaben</t>
  </si>
  <si>
    <t>Empfohlene monatliche Privatentnahme</t>
  </si>
  <si>
    <t>Wert wird in die Liquiditätsplanung übernommen</t>
  </si>
  <si>
    <t>Liquiditätsplanung</t>
  </si>
  <si>
    <t>Unternehmen</t>
  </si>
  <si>
    <t>Anfangsbestand Liquidität</t>
  </si>
  <si>
    <t>Einzahlungen</t>
  </si>
  <si>
    <t>Jan</t>
  </si>
  <si>
    <t>Feb</t>
  </si>
  <si>
    <t>Mär</t>
  </si>
  <si>
    <t>Apr</t>
  </si>
  <si>
    <t>Mai</t>
  </si>
  <si>
    <t>Jun</t>
  </si>
  <si>
    <t>Jul</t>
  </si>
  <si>
    <t>Aug</t>
  </si>
  <si>
    <t>Sep</t>
  </si>
  <si>
    <t>Okt</t>
  </si>
  <si>
    <t>Nov</t>
  </si>
  <si>
    <t>Dez</t>
  </si>
  <si>
    <t>Umsatzerlöse 1</t>
  </si>
  <si>
    <t>Umsatzerlöse 2</t>
  </si>
  <si>
    <t>Summe Einzahlungen</t>
  </si>
  <si>
    <t>Auszahlungen</t>
  </si>
  <si>
    <t>Investitionen</t>
  </si>
  <si>
    <t>Personalkosten GF</t>
  </si>
  <si>
    <t>Personalkosten</t>
  </si>
  <si>
    <t>Material / Waren</t>
  </si>
  <si>
    <t>Betriebsausgaben</t>
  </si>
  <si>
    <t>Sonstiges 1</t>
  </si>
  <si>
    <t>Sonstiges 2</t>
  </si>
  <si>
    <t>Sonstiges 3</t>
  </si>
  <si>
    <t>Zinsen</t>
  </si>
  <si>
    <t>Tilgung</t>
  </si>
  <si>
    <t>Umsatzsteuer</t>
  </si>
  <si>
    <t>Sonstige Steuern</t>
  </si>
  <si>
    <t>Privatentnahmen</t>
  </si>
  <si>
    <t>Summe Auszahlungen</t>
  </si>
  <si>
    <t>Überschuss / Fehlbetrag</t>
  </si>
  <si>
    <t>Kumulierte Liquidität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</si>
</sst>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€\ #,##0"/>
    <numFmt numFmtId="165" formatCode="0.0%"/>
  </numFmts>
  <fonts count="8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i/>
      <sz val="11"/>
      <color rgb="FF555555"/>
      <name val="Calibri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25"/>
      <color rgb="FFFFFFFF"/>
      <name val="Calibri"/>
      <family val="2"/>
    </font>
    <font>
      <sz val="25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484E"/>
      </patternFill>
    </fill>
    <fill>
      <patternFill patternType="solid">
        <fgColor rgb="FF1F415A"/>
      </patternFill>
    </fill>
    <fill>
      <patternFill patternType="solid">
        <fgColor rgb="FFF4F7F7"/>
      </patternFill>
    </fill>
    <fill>
      <patternFill patternType="solid">
        <fgColor rgb="FFE8F3F4"/>
      </patternFill>
    </fill>
    <fill>
      <patternFill patternType="solid">
        <fgColor rgb="FFDDE7E8"/>
      </patternFill>
    </fill>
  </fills>
  <borders count="2">
    <border>
      <left/>
      <right/>
      <top/>
      <bottom/>
      <diagonal/>
    </border>
    <border>
      <left style="thin">
        <color rgb="FFC9D3D4"/>
      </left>
      <right style="thin">
        <color rgb="FFC9D3D4"/>
      </right>
      <top style="thin">
        <color rgb="FFC9D3D4"/>
      </top>
      <bottom style="thin">
        <color rgb="FFC9D3D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4" borderId="1" xfId="0" applyFont="1" applyFill="1" applyBorder="1"/>
    <xf numFmtId="0" fontId="4" fillId="0" borderId="0" xfId="0" applyFont="1"/>
    <xf numFmtId="0" fontId="5" fillId="5" borderId="1" xfId="0" applyFont="1" applyFill="1" applyBorder="1"/>
    <xf numFmtId="0" fontId="5" fillId="4" borderId="1" xfId="0" applyFont="1" applyFill="1" applyBorder="1"/>
    <xf numFmtId="164" fontId="5" fillId="5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left" vertical="top" wrapText="1"/>
    </xf>
    <xf numFmtId="0" fontId="4" fillId="6" borderId="1" xfId="0" applyFont="1" applyFill="1" applyBorder="1"/>
    <xf numFmtId="164" fontId="4" fillId="6" borderId="1" xfId="0" applyNumberFormat="1" applyFont="1" applyFill="1" applyBorder="1" applyAlignment="1">
      <alignment horizontal="right" vertical="center"/>
    </xf>
    <xf numFmtId="0" fontId="5" fillId="6" borderId="1" xfId="0" applyFont="1" applyFill="1" applyBorder="1"/>
    <xf numFmtId="164" fontId="4" fillId="4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1" fontId="5" fillId="5" borderId="1" xfId="0" applyNumberFormat="1" applyFont="1" applyFill="1" applyBorder="1" applyAlignment="1">
      <alignment horizontal="right" vertical="center"/>
    </xf>
    <xf numFmtId="164" fontId="5" fillId="4" borderId="1" xfId="0" applyNumberFormat="1" applyFont="1" applyFill="1" applyBorder="1" applyAlignment="1">
      <alignment horizontal="right" vertical="center"/>
    </xf>
    <xf numFmtId="165" fontId="5" fillId="5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165" fontId="4" fillId="6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/>
    <xf numFmtId="0" fontId="3" fillId="2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left" vertical="center"/>
    </xf>
    <xf numFmtId="0" fontId="0" fillId="0" borderId="1" xfId="0" applyBorder="1"/>
    <xf numFmtId="0" fontId="3" fillId="3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1" xfId="0" applyFont="1" applyBorder="1"/>
  </cellXfs>
  <cellStyles count="1">
    <cellStyle name="Normal" xfId="0" builtinId="0"/>
  </cellStyles>
  <dxfs count="4"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showGridLines="0" tabSelected="1" workbookViewId="0">
      <pane ySplit="4" topLeftCell="A5" activePane="bottomLeft" state="frozen"/>
      <selection pane="bottomLeft" sqref="A1:F2"/>
    </sheetView>
  </sheetViews>
  <sheetFormatPr baseColWidth="10" defaultColWidth="9.140625" defaultRowHeight="15" x14ac:dyDescent="0.25"/>
  <cols>
    <col min="1" max="1" width="18" customWidth="1"/>
    <col min="2" max="2" width="22" customWidth="1"/>
    <col min="3" max="4" width="18" customWidth="1"/>
    <col min="5" max="5" width="20" customWidth="1"/>
    <col min="6" max="6" width="22" customWidth="1"/>
  </cols>
  <sheetData>
    <row r="1" spans="1:6" ht="30" customHeight="1" x14ac:dyDescent="0.25">
      <c r="A1" s="26" t="s">
        <v>0</v>
      </c>
      <c r="B1" s="27"/>
      <c r="C1" s="27"/>
      <c r="D1" s="27"/>
      <c r="E1" s="27"/>
      <c r="F1" s="27"/>
    </row>
    <row r="2" spans="1:6" ht="30" customHeight="1" x14ac:dyDescent="0.25">
      <c r="A2" s="27"/>
      <c r="B2" s="27"/>
      <c r="C2" s="27"/>
      <c r="D2" s="27"/>
      <c r="E2" s="27"/>
      <c r="F2" s="27"/>
    </row>
    <row r="3" spans="1:6" ht="24" customHeight="1" x14ac:dyDescent="0.25">
      <c r="A3" s="1" t="s">
        <v>1</v>
      </c>
    </row>
    <row r="4" spans="1:6" ht="24" customHeight="1" x14ac:dyDescent="0.25"/>
    <row r="5" spans="1:6" ht="24" customHeight="1" x14ac:dyDescent="0.25">
      <c r="A5" s="23" t="s">
        <v>2</v>
      </c>
      <c r="B5" s="22"/>
      <c r="C5" s="22"/>
      <c r="D5" s="23" t="s">
        <v>3</v>
      </c>
      <c r="E5" s="22"/>
      <c r="F5" s="22"/>
    </row>
    <row r="6" spans="1:6" ht="24" customHeight="1" x14ac:dyDescent="0.25">
      <c r="A6" s="2" t="s">
        <v>4</v>
      </c>
      <c r="B6" s="21" t="s">
        <v>5</v>
      </c>
      <c r="C6" s="22"/>
      <c r="D6" s="2" t="s">
        <v>6</v>
      </c>
      <c r="E6" s="21" t="s">
        <v>7</v>
      </c>
      <c r="F6" s="22"/>
    </row>
    <row r="7" spans="1:6" ht="24" customHeight="1" x14ac:dyDescent="0.25">
      <c r="A7" s="2" t="s">
        <v>8</v>
      </c>
      <c r="B7" s="21" t="s">
        <v>9</v>
      </c>
      <c r="C7" s="22"/>
      <c r="D7" s="2" t="s">
        <v>10</v>
      </c>
      <c r="E7" s="21" t="s">
        <v>11</v>
      </c>
      <c r="F7" s="22"/>
    </row>
    <row r="8" spans="1:6" ht="24" customHeight="1" x14ac:dyDescent="0.25">
      <c r="A8" s="2" t="s">
        <v>12</v>
      </c>
      <c r="B8" s="21" t="s">
        <v>13</v>
      </c>
      <c r="C8" s="22"/>
      <c r="D8" s="2" t="s">
        <v>14</v>
      </c>
      <c r="E8" s="21" t="s">
        <v>15</v>
      </c>
      <c r="F8" s="22"/>
    </row>
    <row r="9" spans="1:6" ht="24" customHeight="1" x14ac:dyDescent="0.25">
      <c r="A9" s="2" t="s">
        <v>16</v>
      </c>
      <c r="B9" s="21" t="s">
        <v>17</v>
      </c>
      <c r="C9" s="22"/>
      <c r="D9" s="2" t="s">
        <v>18</v>
      </c>
      <c r="E9" s="21" t="s">
        <v>19</v>
      </c>
      <c r="F9" s="22"/>
    </row>
    <row r="10" spans="1:6" ht="24" customHeight="1" x14ac:dyDescent="0.25">
      <c r="A10" s="2" t="s">
        <v>20</v>
      </c>
      <c r="B10" s="21" t="s">
        <v>21</v>
      </c>
      <c r="C10" s="22"/>
      <c r="D10" s="2" t="s">
        <v>22</v>
      </c>
      <c r="E10" s="21" t="s">
        <v>23</v>
      </c>
      <c r="F10" s="22"/>
    </row>
    <row r="11" spans="1:6" ht="24" customHeight="1" x14ac:dyDescent="0.25">
      <c r="A11" s="2" t="s">
        <v>24</v>
      </c>
      <c r="B11" s="21" t="s">
        <v>25</v>
      </c>
      <c r="C11" s="22"/>
      <c r="D11" s="2" t="s">
        <v>26</v>
      </c>
      <c r="E11" s="21" t="s">
        <v>27</v>
      </c>
      <c r="F11" s="22"/>
    </row>
    <row r="12" spans="1:6" ht="24" customHeight="1" x14ac:dyDescent="0.25">
      <c r="A12" s="2" t="s">
        <v>28</v>
      </c>
      <c r="B12" s="21" t="s">
        <v>29</v>
      </c>
      <c r="C12" s="22"/>
      <c r="D12" s="2" t="s">
        <v>30</v>
      </c>
      <c r="E12" s="21" t="s">
        <v>31</v>
      </c>
      <c r="F12" s="22"/>
    </row>
    <row r="13" spans="1:6" ht="24" customHeight="1" x14ac:dyDescent="0.25">
      <c r="A13" s="2" t="s">
        <v>32</v>
      </c>
      <c r="B13" s="21" t="s">
        <v>33</v>
      </c>
      <c r="C13" s="22"/>
      <c r="D13" s="2" t="s">
        <v>34</v>
      </c>
      <c r="E13" s="21" t="s">
        <v>35</v>
      </c>
      <c r="F13" s="22"/>
    </row>
    <row r="14" spans="1:6" ht="24" customHeight="1" x14ac:dyDescent="0.25"/>
    <row r="15" spans="1:6" ht="24" customHeight="1" x14ac:dyDescent="0.25"/>
    <row r="16" spans="1:6" ht="24" customHeight="1" x14ac:dyDescent="0.25">
      <c r="A16" s="23" t="s">
        <v>36</v>
      </c>
      <c r="B16" s="22"/>
      <c r="C16" s="22"/>
      <c r="D16" s="22"/>
      <c r="E16" s="22"/>
      <c r="F16" s="22"/>
    </row>
    <row r="17" spans="1:6" ht="30" customHeight="1" x14ac:dyDescent="0.25">
      <c r="A17" s="2" t="s">
        <v>37</v>
      </c>
      <c r="B17" s="21" t="s">
        <v>38</v>
      </c>
      <c r="C17" s="22"/>
      <c r="D17" s="22"/>
      <c r="E17" s="22"/>
      <c r="F17" s="22"/>
    </row>
    <row r="18" spans="1:6" ht="30" customHeight="1" x14ac:dyDescent="0.25">
      <c r="A18" s="2" t="s">
        <v>39</v>
      </c>
      <c r="B18" s="21" t="s">
        <v>40</v>
      </c>
      <c r="C18" s="22"/>
      <c r="D18" s="22"/>
      <c r="E18" s="22"/>
      <c r="F18" s="22"/>
    </row>
    <row r="19" spans="1:6" ht="30" customHeight="1" x14ac:dyDescent="0.25">
      <c r="A19" s="2" t="s">
        <v>41</v>
      </c>
      <c r="B19" s="21" t="s">
        <v>42</v>
      </c>
      <c r="C19" s="22"/>
      <c r="D19" s="22"/>
      <c r="E19" s="22"/>
      <c r="F19" s="22"/>
    </row>
    <row r="20" spans="1:6" ht="30" customHeight="1" x14ac:dyDescent="0.25">
      <c r="A20" s="2" t="s">
        <v>43</v>
      </c>
      <c r="B20" s="21" t="s">
        <v>44</v>
      </c>
      <c r="C20" s="22"/>
      <c r="D20" s="22"/>
      <c r="E20" s="22"/>
      <c r="F20" s="22"/>
    </row>
    <row r="21" spans="1:6" ht="24" customHeight="1" x14ac:dyDescent="0.25">
      <c r="A21" s="2" t="s">
        <v>45</v>
      </c>
      <c r="B21" s="21" t="s">
        <v>46</v>
      </c>
      <c r="C21" s="22"/>
      <c r="D21" s="22"/>
      <c r="E21" s="22"/>
      <c r="F21" s="22"/>
    </row>
    <row r="22" spans="1:6" ht="24" customHeight="1" x14ac:dyDescent="0.25"/>
  </sheetData>
  <mergeCells count="25">
    <mergeCell ref="B6:C6"/>
    <mergeCell ref="E7:F7"/>
    <mergeCell ref="B20:F20"/>
    <mergeCell ref="B21:F21"/>
    <mergeCell ref="A5:C5"/>
    <mergeCell ref="B11:C11"/>
    <mergeCell ref="E10:F10"/>
    <mergeCell ref="A1:F2"/>
    <mergeCell ref="E13:F13"/>
    <mergeCell ref="E9:F9"/>
    <mergeCell ref="B8:C8"/>
    <mergeCell ref="B17:F17"/>
    <mergeCell ref="B13:C13"/>
    <mergeCell ref="E6:F6"/>
    <mergeCell ref="D5:F5"/>
    <mergeCell ref="B10:C10"/>
    <mergeCell ref="E11:F11"/>
    <mergeCell ref="B19:F19"/>
    <mergeCell ref="B9:C9"/>
    <mergeCell ref="E12:F12"/>
    <mergeCell ref="A16:F16"/>
    <mergeCell ref="B7:C7"/>
    <mergeCell ref="E8:F8"/>
    <mergeCell ref="B18:F18"/>
    <mergeCell ref="B12:C1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6"/>
  <sheetViews>
    <sheetView showGridLines="0" workbookViewId="0">
      <pane ySplit="3" topLeftCell="A4" activePane="bottomLeft" state="frozen"/>
      <selection pane="bottomLeft" sqref="A1:C1"/>
    </sheetView>
  </sheetViews>
  <sheetFormatPr baseColWidth="10" defaultColWidth="9.140625" defaultRowHeight="15" x14ac:dyDescent="0.25"/>
  <cols>
    <col min="1" max="1" width="34" customWidth="1"/>
    <col min="2" max="2" width="16" customWidth="1"/>
    <col min="3" max="3" width="30" customWidth="1"/>
  </cols>
  <sheetData>
    <row r="1" spans="1:3" ht="21.95" customHeight="1" x14ac:dyDescent="0.25">
      <c r="A1" s="24" t="s">
        <v>47</v>
      </c>
      <c r="B1" s="22"/>
      <c r="C1" s="22"/>
    </row>
    <row r="2" spans="1:3" ht="21.95" customHeight="1" x14ac:dyDescent="0.25">
      <c r="A2" s="3" t="s">
        <v>48</v>
      </c>
      <c r="B2" s="4" t="s">
        <v>5</v>
      </c>
    </row>
    <row r="3" spans="1:3" ht="21.95" customHeight="1" x14ac:dyDescent="0.25"/>
    <row r="4" spans="1:3" ht="21.95" customHeight="1" x14ac:dyDescent="0.25">
      <c r="A4" s="23" t="s">
        <v>49</v>
      </c>
      <c r="B4" s="22"/>
      <c r="C4" s="22"/>
    </row>
    <row r="5" spans="1:3" ht="21.95" customHeight="1" x14ac:dyDescent="0.25">
      <c r="A5" s="5" t="s">
        <v>50</v>
      </c>
      <c r="B5" s="6">
        <v>0</v>
      </c>
      <c r="C5" s="7" t="s">
        <v>51</v>
      </c>
    </row>
    <row r="6" spans="1:3" ht="21.95" customHeight="1" x14ac:dyDescent="0.25">
      <c r="A6" s="5" t="s">
        <v>52</v>
      </c>
      <c r="B6" s="6">
        <v>5000</v>
      </c>
      <c r="C6" s="7" t="s">
        <v>53</v>
      </c>
    </row>
    <row r="7" spans="1:3" ht="21.95" customHeight="1" x14ac:dyDescent="0.25">
      <c r="A7" s="5" t="s">
        <v>54</v>
      </c>
      <c r="B7" s="6">
        <v>3500</v>
      </c>
      <c r="C7" s="7" t="s">
        <v>55</v>
      </c>
    </row>
    <row r="8" spans="1:3" ht="21.95" customHeight="1" x14ac:dyDescent="0.25">
      <c r="A8" s="5" t="s">
        <v>56</v>
      </c>
      <c r="B8" s="6">
        <v>4200</v>
      </c>
      <c r="C8" s="7" t="s">
        <v>57</v>
      </c>
    </row>
    <row r="9" spans="1:3" ht="21.95" customHeight="1" x14ac:dyDescent="0.25">
      <c r="A9" s="5" t="s">
        <v>58</v>
      </c>
      <c r="B9" s="6">
        <v>12000</v>
      </c>
      <c r="C9" s="7" t="s">
        <v>59</v>
      </c>
    </row>
    <row r="10" spans="1:3" ht="21.95" customHeight="1" x14ac:dyDescent="0.25">
      <c r="A10" s="5" t="s">
        <v>60</v>
      </c>
      <c r="B10" s="6">
        <v>1500</v>
      </c>
      <c r="C10" s="7" t="s">
        <v>61</v>
      </c>
    </row>
    <row r="11" spans="1:3" ht="21.95" customHeight="1" x14ac:dyDescent="0.25">
      <c r="A11" s="8" t="s">
        <v>62</v>
      </c>
      <c r="B11" s="9">
        <f>SUM(B5:B10)</f>
        <v>26200</v>
      </c>
      <c r="C11" s="10"/>
    </row>
    <row r="12" spans="1:3" ht="21.95" customHeight="1" x14ac:dyDescent="0.25"/>
    <row r="13" spans="1:3" ht="21.95" customHeight="1" x14ac:dyDescent="0.25">
      <c r="A13" s="23" t="s">
        <v>63</v>
      </c>
      <c r="B13" s="22"/>
      <c r="C13" s="22"/>
    </row>
    <row r="14" spans="1:3" ht="21.95" customHeight="1" x14ac:dyDescent="0.25">
      <c r="A14" s="5" t="s">
        <v>64</v>
      </c>
      <c r="B14" s="6">
        <v>3500</v>
      </c>
      <c r="C14" s="7" t="s">
        <v>65</v>
      </c>
    </row>
    <row r="15" spans="1:3" ht="21.95" customHeight="1" x14ac:dyDescent="0.25">
      <c r="A15" s="5" t="s">
        <v>66</v>
      </c>
      <c r="B15" s="6">
        <v>2000</v>
      </c>
      <c r="C15" s="7" t="s">
        <v>67</v>
      </c>
    </row>
    <row r="16" spans="1:3" ht="21.95" customHeight="1" x14ac:dyDescent="0.25">
      <c r="A16" s="5" t="s">
        <v>68</v>
      </c>
      <c r="B16" s="6">
        <v>2500</v>
      </c>
      <c r="C16" s="7" t="s">
        <v>69</v>
      </c>
    </row>
    <row r="17" spans="1:3" ht="21.95" customHeight="1" x14ac:dyDescent="0.25">
      <c r="A17" s="5" t="s">
        <v>60</v>
      </c>
      <c r="B17" s="6">
        <v>1000</v>
      </c>
      <c r="C17" s="7" t="s">
        <v>70</v>
      </c>
    </row>
    <row r="18" spans="1:3" ht="21.95" customHeight="1" x14ac:dyDescent="0.25">
      <c r="A18" s="8" t="s">
        <v>71</v>
      </c>
      <c r="B18" s="9">
        <f>SUM(B14:B17)</f>
        <v>9000</v>
      </c>
      <c r="C18" s="10"/>
    </row>
    <row r="19" spans="1:3" ht="21.95" customHeight="1" x14ac:dyDescent="0.25"/>
    <row r="20" spans="1:3" ht="21.95" customHeight="1" x14ac:dyDescent="0.25">
      <c r="A20" s="23" t="s">
        <v>72</v>
      </c>
      <c r="B20" s="22"/>
      <c r="C20" s="22"/>
    </row>
    <row r="21" spans="1:3" ht="21.95" customHeight="1" x14ac:dyDescent="0.25">
      <c r="A21" s="5" t="s">
        <v>73</v>
      </c>
      <c r="B21" s="6">
        <v>1200</v>
      </c>
      <c r="C21" s="7" t="s">
        <v>74</v>
      </c>
    </row>
    <row r="22" spans="1:3" ht="21.95" customHeight="1" x14ac:dyDescent="0.25">
      <c r="A22" s="5" t="s">
        <v>75</v>
      </c>
      <c r="B22" s="6">
        <v>800</v>
      </c>
      <c r="C22" s="7" t="s">
        <v>76</v>
      </c>
    </row>
    <row r="23" spans="1:3" ht="21.95" customHeight="1" x14ac:dyDescent="0.25">
      <c r="A23" s="5" t="s">
        <v>77</v>
      </c>
      <c r="B23" s="6">
        <v>350</v>
      </c>
      <c r="C23" s="7" t="s">
        <v>78</v>
      </c>
    </row>
    <row r="24" spans="1:3" ht="21.95" customHeight="1" x14ac:dyDescent="0.25">
      <c r="A24" s="5" t="s">
        <v>79</v>
      </c>
      <c r="B24" s="6">
        <v>1800</v>
      </c>
      <c r="C24" s="7" t="s">
        <v>80</v>
      </c>
    </row>
    <row r="25" spans="1:3" ht="21.95" customHeight="1" x14ac:dyDescent="0.25">
      <c r="A25" s="5" t="s">
        <v>60</v>
      </c>
      <c r="B25" s="6">
        <v>400</v>
      </c>
      <c r="C25" s="7" t="s">
        <v>81</v>
      </c>
    </row>
    <row r="26" spans="1:3" ht="21.95" customHeight="1" x14ac:dyDescent="0.25">
      <c r="A26" s="8" t="s">
        <v>82</v>
      </c>
      <c r="B26" s="9">
        <f>SUM(B21:B25)</f>
        <v>4550</v>
      </c>
      <c r="C26" s="10"/>
    </row>
    <row r="27" spans="1:3" ht="21.95" customHeight="1" x14ac:dyDescent="0.25"/>
    <row r="28" spans="1:3" ht="21.95" customHeight="1" x14ac:dyDescent="0.25">
      <c r="A28" s="23" t="s">
        <v>83</v>
      </c>
      <c r="B28" s="22"/>
      <c r="C28" s="22"/>
    </row>
    <row r="29" spans="1:3" ht="21.95" customHeight="1" x14ac:dyDescent="0.25">
      <c r="A29" s="8" t="s">
        <v>84</v>
      </c>
      <c r="B29" s="9">
        <f>SUM(B11,B18,B26)</f>
        <v>39750</v>
      </c>
      <c r="C29" s="10" t="s">
        <v>85</v>
      </c>
    </row>
    <row r="30" spans="1:3" ht="21.95" customHeight="1" x14ac:dyDescent="0.25"/>
    <row r="31" spans="1:3" ht="21.95" customHeight="1" x14ac:dyDescent="0.25">
      <c r="A31" s="23" t="s">
        <v>86</v>
      </c>
      <c r="B31" s="22"/>
      <c r="C31" s="22"/>
    </row>
    <row r="32" spans="1:3" ht="21.95" customHeight="1" x14ac:dyDescent="0.25">
      <c r="A32" s="5" t="s">
        <v>87</v>
      </c>
      <c r="B32" s="6">
        <v>10000</v>
      </c>
      <c r="C32" s="4" t="s">
        <v>88</v>
      </c>
    </row>
    <row r="33" spans="1:3" ht="21.95" customHeight="1" x14ac:dyDescent="0.25">
      <c r="A33" s="5" t="s">
        <v>89</v>
      </c>
      <c r="B33" s="6">
        <v>8000</v>
      </c>
      <c r="C33" s="4" t="s">
        <v>90</v>
      </c>
    </row>
    <row r="34" spans="1:3" ht="21.95" customHeight="1" x14ac:dyDescent="0.25">
      <c r="A34" s="5" t="s">
        <v>91</v>
      </c>
      <c r="B34" s="6">
        <v>1500</v>
      </c>
      <c r="C34" s="4" t="s">
        <v>92</v>
      </c>
    </row>
    <row r="35" spans="1:3" ht="21.95" customHeight="1" x14ac:dyDescent="0.25">
      <c r="A35" s="5" t="s">
        <v>93</v>
      </c>
      <c r="B35" s="6">
        <v>2000</v>
      </c>
      <c r="C35" s="4" t="s">
        <v>94</v>
      </c>
    </row>
    <row r="36" spans="1:3" ht="21.95" customHeight="1" x14ac:dyDescent="0.25">
      <c r="A36" s="8" t="s">
        <v>95</v>
      </c>
      <c r="B36" s="9">
        <f>SUM(B32:B35)</f>
        <v>21500</v>
      </c>
      <c r="C36" s="10"/>
    </row>
    <row r="37" spans="1:3" ht="21.95" customHeight="1" x14ac:dyDescent="0.25"/>
    <row r="38" spans="1:3" ht="21.95" customHeight="1" x14ac:dyDescent="0.25">
      <c r="A38" s="23" t="s">
        <v>96</v>
      </c>
      <c r="B38" s="22"/>
      <c r="C38" s="22"/>
    </row>
    <row r="39" spans="1:3" ht="21.95" customHeight="1" x14ac:dyDescent="0.25">
      <c r="A39" s="8" t="s">
        <v>97</v>
      </c>
      <c r="B39" s="9">
        <f>MAX(B29-B36,0)</f>
        <v>18250</v>
      </c>
      <c r="C39" s="10" t="s">
        <v>98</v>
      </c>
    </row>
    <row r="40" spans="1:3" ht="21.95" customHeight="1" x14ac:dyDescent="0.25"/>
    <row r="41" spans="1:3" ht="21.95" customHeight="1" x14ac:dyDescent="0.25">
      <c r="A41" s="5" t="s">
        <v>99</v>
      </c>
      <c r="B41" s="6">
        <v>10000</v>
      </c>
      <c r="C41" s="4" t="s">
        <v>100</v>
      </c>
    </row>
    <row r="42" spans="1:3" ht="21.95" customHeight="1" x14ac:dyDescent="0.25">
      <c r="A42" s="5" t="s">
        <v>101</v>
      </c>
      <c r="B42" s="6">
        <v>5000</v>
      </c>
      <c r="C42" s="4" t="s">
        <v>102</v>
      </c>
    </row>
    <row r="43" spans="1:3" ht="21.95" customHeight="1" x14ac:dyDescent="0.25">
      <c r="A43" s="5" t="s">
        <v>103</v>
      </c>
      <c r="B43" s="6">
        <v>3000</v>
      </c>
      <c r="C43" s="4" t="s">
        <v>104</v>
      </c>
    </row>
    <row r="44" spans="1:3" ht="21.95" customHeight="1" x14ac:dyDescent="0.25">
      <c r="A44" s="5" t="s">
        <v>105</v>
      </c>
      <c r="B44" s="6">
        <v>250</v>
      </c>
      <c r="C44" s="4" t="s">
        <v>106</v>
      </c>
    </row>
    <row r="45" spans="1:3" ht="21.95" customHeight="1" x14ac:dyDescent="0.25">
      <c r="A45" s="8" t="s">
        <v>107</v>
      </c>
      <c r="B45" s="9">
        <f>SUM(B41:B44)</f>
        <v>18250</v>
      </c>
      <c r="C45" s="10"/>
    </row>
    <row r="46" spans="1:3" ht="21.95" customHeight="1" x14ac:dyDescent="0.25">
      <c r="A46" s="2" t="s">
        <v>108</v>
      </c>
      <c r="B46" s="11">
        <f>B45-B39</f>
        <v>0</v>
      </c>
      <c r="C46" s="2" t="str">
        <f>IF(B46=0,"Finanzierung ausgeglichen",IF(B46&lt;0,"Unterfinanziert","Überfinanziert"))</f>
        <v>Finanzierung ausgeglichen</v>
      </c>
    </row>
  </sheetData>
  <mergeCells count="7">
    <mergeCell ref="A38:C38"/>
    <mergeCell ref="A28:C28"/>
    <mergeCell ref="A13:C13"/>
    <mergeCell ref="A1:C1"/>
    <mergeCell ref="A31:C31"/>
    <mergeCell ref="A4:C4"/>
    <mergeCell ref="A20:C20"/>
  </mergeCells>
  <conditionalFormatting sqref="B46:C46">
    <cfRule type="cellIs" dxfId="3" priority="1" operator="equal">
      <formula>0</formula>
    </cfRule>
    <cfRule type="cellIs" dxfId="2" priority="2" operator="lessThan">
      <formula>0</formula>
    </cfRule>
    <cfRule type="cellIs" dxfId="1" priority="3" operator="greaterThan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6"/>
  <sheetViews>
    <sheetView showGridLines="0" workbookViewId="0">
      <pane ySplit="4" topLeftCell="A5" activePane="bottomLeft" state="frozen"/>
      <selection pane="bottomLeft" sqref="A1:I1"/>
    </sheetView>
  </sheetViews>
  <sheetFormatPr baseColWidth="10" defaultColWidth="9.140625" defaultRowHeight="15" x14ac:dyDescent="0.25"/>
  <cols>
    <col min="1" max="1" width="28" customWidth="1"/>
    <col min="2" max="2" width="16" customWidth="1"/>
    <col min="3" max="3" width="13" customWidth="1"/>
    <col min="4" max="5" width="16" customWidth="1"/>
    <col min="6" max="6" width="13" customWidth="1"/>
    <col min="7" max="8" width="16" customWidth="1"/>
    <col min="9" max="9" width="28" customWidth="1"/>
  </cols>
  <sheetData>
    <row r="1" spans="1:9" ht="21.95" customHeight="1" x14ac:dyDescent="0.25">
      <c r="A1" s="24" t="s">
        <v>109</v>
      </c>
      <c r="B1" s="22"/>
      <c r="C1" s="22"/>
      <c r="D1" s="22"/>
      <c r="E1" s="22"/>
      <c r="F1" s="22"/>
      <c r="G1" s="22"/>
      <c r="H1" s="22"/>
      <c r="I1" s="22"/>
    </row>
    <row r="2" spans="1:9" ht="21.95" customHeight="1" x14ac:dyDescent="0.25"/>
    <row r="3" spans="1:9" ht="26.1" customHeight="1" x14ac:dyDescent="0.25">
      <c r="A3" s="25" t="s">
        <v>110</v>
      </c>
      <c r="B3" s="22"/>
      <c r="C3" s="22"/>
      <c r="D3" s="22"/>
      <c r="E3" s="22"/>
      <c r="F3" s="22"/>
      <c r="G3" s="22"/>
      <c r="H3" s="22"/>
      <c r="I3" s="22"/>
    </row>
    <row r="4" spans="1:9" ht="21.95" customHeight="1" x14ac:dyDescent="0.25"/>
    <row r="5" spans="1:9" ht="21.95" customHeight="1" x14ac:dyDescent="0.25">
      <c r="A5" s="12" t="s">
        <v>111</v>
      </c>
      <c r="B5" s="12" t="s">
        <v>112</v>
      </c>
      <c r="C5" s="12" t="s">
        <v>113</v>
      </c>
      <c r="D5" s="12" t="s">
        <v>114</v>
      </c>
      <c r="E5" s="12" t="s">
        <v>115</v>
      </c>
      <c r="F5" s="12" t="s">
        <v>116</v>
      </c>
      <c r="G5" s="12" t="s">
        <v>117</v>
      </c>
      <c r="H5" s="12" t="s">
        <v>118</v>
      </c>
      <c r="I5" s="12" t="s">
        <v>119</v>
      </c>
    </row>
    <row r="6" spans="1:9" ht="21.95" customHeight="1" x14ac:dyDescent="0.25"/>
    <row r="7" spans="1:9" ht="21.95" customHeight="1" x14ac:dyDescent="0.25"/>
    <row r="8" spans="1:9" ht="21.95" customHeight="1" x14ac:dyDescent="0.25"/>
    <row r="9" spans="1:9" ht="21.95" customHeight="1" x14ac:dyDescent="0.25"/>
    <row r="10" spans="1:9" ht="21.95" customHeight="1" x14ac:dyDescent="0.25">
      <c r="A10" s="23" t="s">
        <v>120</v>
      </c>
      <c r="B10" s="22"/>
      <c r="C10" s="22"/>
      <c r="D10" s="22"/>
      <c r="E10" s="22"/>
      <c r="F10" s="22"/>
      <c r="G10" s="22"/>
      <c r="H10" s="22"/>
      <c r="I10" s="22"/>
    </row>
    <row r="11" spans="1:9" ht="21.95" customHeight="1" x14ac:dyDescent="0.25">
      <c r="A11" s="4" t="s">
        <v>121</v>
      </c>
      <c r="B11" s="6">
        <v>1500</v>
      </c>
      <c r="C11" s="13">
        <v>3</v>
      </c>
      <c r="D11" s="14">
        <f>B11*C11</f>
        <v>4500</v>
      </c>
      <c r="E11" s="6">
        <v>1800</v>
      </c>
      <c r="F11" s="13">
        <v>4</v>
      </c>
      <c r="G11" s="14">
        <f>E11*F11</f>
        <v>7200</v>
      </c>
      <c r="H11" s="14">
        <f>D11+G11</f>
        <v>11700</v>
      </c>
      <c r="I11" s="7" t="s">
        <v>122</v>
      </c>
    </row>
    <row r="12" spans="1:9" ht="21.95" customHeight="1" x14ac:dyDescent="0.25">
      <c r="A12" s="4" t="s">
        <v>123</v>
      </c>
      <c r="B12" s="6">
        <v>2800</v>
      </c>
      <c r="C12" s="13">
        <v>2</v>
      </c>
      <c r="D12" s="14">
        <f>B12*C12</f>
        <v>5600</v>
      </c>
      <c r="E12" s="6">
        <v>3200</v>
      </c>
      <c r="F12" s="13">
        <v>2</v>
      </c>
      <c r="G12" s="14">
        <f>E12*F12</f>
        <v>6400</v>
      </c>
      <c r="H12" s="14">
        <f>D12+G12</f>
        <v>12000</v>
      </c>
      <c r="I12" s="7" t="s">
        <v>124</v>
      </c>
    </row>
    <row r="13" spans="1:9" ht="21.95" customHeight="1" x14ac:dyDescent="0.25">
      <c r="A13" s="4" t="s">
        <v>125</v>
      </c>
      <c r="B13" s="6">
        <v>900</v>
      </c>
      <c r="C13" s="13">
        <v>4</v>
      </c>
      <c r="D13" s="14">
        <f>B13*C13</f>
        <v>3600</v>
      </c>
      <c r="E13" s="6">
        <v>950</v>
      </c>
      <c r="F13" s="13">
        <v>4</v>
      </c>
      <c r="G13" s="14">
        <f>E13*F13</f>
        <v>3800</v>
      </c>
      <c r="H13" s="14">
        <f>D13+G13</f>
        <v>7400</v>
      </c>
      <c r="I13" s="7" t="s">
        <v>126</v>
      </c>
    </row>
    <row r="14" spans="1:9" ht="21.95" customHeight="1" x14ac:dyDescent="0.25">
      <c r="A14" s="4" t="s">
        <v>127</v>
      </c>
      <c r="B14" s="6">
        <v>650</v>
      </c>
      <c r="C14" s="13">
        <v>5</v>
      </c>
      <c r="D14" s="14">
        <f>B14*C14</f>
        <v>3250</v>
      </c>
      <c r="E14" s="6">
        <v>700</v>
      </c>
      <c r="F14" s="13">
        <v>6</v>
      </c>
      <c r="G14" s="14">
        <f>E14*F14</f>
        <v>4200</v>
      </c>
      <c r="H14" s="14">
        <f>D14+G14</f>
        <v>7450</v>
      </c>
      <c r="I14" s="7" t="s">
        <v>128</v>
      </c>
    </row>
    <row r="15" spans="1:9" ht="21.95" customHeight="1" x14ac:dyDescent="0.25">
      <c r="A15" s="4" t="s">
        <v>129</v>
      </c>
      <c r="B15" s="6">
        <v>250</v>
      </c>
      <c r="C15" s="13">
        <v>6</v>
      </c>
      <c r="D15" s="14">
        <f>B15*C15</f>
        <v>1500</v>
      </c>
      <c r="E15" s="6">
        <v>320</v>
      </c>
      <c r="F15" s="13">
        <v>6</v>
      </c>
      <c r="G15" s="14">
        <f>E15*F15</f>
        <v>1920</v>
      </c>
      <c r="H15" s="14">
        <f>D15+G15</f>
        <v>3420</v>
      </c>
      <c r="I15" s="7" t="s">
        <v>130</v>
      </c>
    </row>
    <row r="16" spans="1:9" ht="21.95" customHeight="1" x14ac:dyDescent="0.25"/>
    <row r="17" spans="1:9" ht="21.95" customHeight="1" x14ac:dyDescent="0.25">
      <c r="A17" s="23" t="s">
        <v>131</v>
      </c>
      <c r="B17" s="22"/>
      <c r="C17" s="22"/>
      <c r="D17" s="22"/>
      <c r="E17" s="22"/>
      <c r="F17" s="22"/>
      <c r="G17" s="22"/>
      <c r="H17" s="22"/>
      <c r="I17" s="22"/>
    </row>
    <row r="18" spans="1:9" ht="21.95" customHeight="1" x14ac:dyDescent="0.25">
      <c r="A18" s="4" t="s">
        <v>132</v>
      </c>
      <c r="B18" s="6">
        <v>600</v>
      </c>
      <c r="C18" s="13">
        <v>6</v>
      </c>
      <c r="D18" s="14">
        <f>B18*C18</f>
        <v>3600</v>
      </c>
      <c r="E18" s="6">
        <v>650</v>
      </c>
      <c r="F18" s="13">
        <v>6</v>
      </c>
      <c r="G18" s="14">
        <f>E18*F18</f>
        <v>3900</v>
      </c>
      <c r="H18" s="14">
        <f>D18+G18</f>
        <v>7500</v>
      </c>
      <c r="I18" s="7" t="s">
        <v>133</v>
      </c>
    </row>
    <row r="19" spans="1:9" ht="21.95" customHeight="1" x14ac:dyDescent="0.25">
      <c r="A19" s="4" t="s">
        <v>134</v>
      </c>
      <c r="B19" s="6">
        <v>480</v>
      </c>
      <c r="C19" s="13">
        <v>6</v>
      </c>
      <c r="D19" s="14">
        <f>B19*C19</f>
        <v>2880</v>
      </c>
      <c r="E19" s="6">
        <v>520</v>
      </c>
      <c r="F19" s="13">
        <v>6</v>
      </c>
      <c r="G19" s="14">
        <f>E19*F19</f>
        <v>3120</v>
      </c>
      <c r="H19" s="14">
        <f>D19+G19</f>
        <v>6000</v>
      </c>
      <c r="I19" s="7" t="s">
        <v>135</v>
      </c>
    </row>
    <row r="20" spans="1:9" ht="21.95" customHeight="1" x14ac:dyDescent="0.25">
      <c r="A20" s="4" t="s">
        <v>136</v>
      </c>
      <c r="B20" s="6">
        <v>550</v>
      </c>
      <c r="C20" s="13">
        <v>6</v>
      </c>
      <c r="D20" s="14">
        <f>B20*C20</f>
        <v>3300</v>
      </c>
      <c r="E20" s="6">
        <v>600</v>
      </c>
      <c r="F20" s="13">
        <v>6</v>
      </c>
      <c r="G20" s="14">
        <f>E20*F20</f>
        <v>3600</v>
      </c>
      <c r="H20" s="14">
        <f>D20+G20</f>
        <v>6900</v>
      </c>
      <c r="I20" s="7" t="s">
        <v>137</v>
      </c>
    </row>
    <row r="21" spans="1:9" ht="21.95" customHeight="1" x14ac:dyDescent="0.25">
      <c r="A21" s="4" t="s">
        <v>138</v>
      </c>
      <c r="B21" s="6">
        <v>420</v>
      </c>
      <c r="C21" s="13">
        <v>4</v>
      </c>
      <c r="D21" s="14">
        <f>B21*C21</f>
        <v>1680</v>
      </c>
      <c r="E21" s="6">
        <v>500</v>
      </c>
      <c r="F21" s="13">
        <v>5</v>
      </c>
      <c r="G21" s="14">
        <f>E21*F21</f>
        <v>2500</v>
      </c>
      <c r="H21" s="14">
        <f>D21+G21</f>
        <v>4180</v>
      </c>
      <c r="I21" s="7" t="s">
        <v>139</v>
      </c>
    </row>
    <row r="22" spans="1:9" ht="21.95" customHeight="1" x14ac:dyDescent="0.25">
      <c r="A22" s="4" t="s">
        <v>140</v>
      </c>
      <c r="B22" s="6">
        <v>300</v>
      </c>
      <c r="C22" s="13">
        <v>6</v>
      </c>
      <c r="D22" s="14">
        <f>B22*C22</f>
        <v>1800</v>
      </c>
      <c r="E22" s="6">
        <v>350</v>
      </c>
      <c r="F22" s="13">
        <v>6</v>
      </c>
      <c r="G22" s="14">
        <f>E22*F22</f>
        <v>2100</v>
      </c>
      <c r="H22" s="14">
        <f>D22+G22</f>
        <v>3900</v>
      </c>
      <c r="I22" s="7" t="s">
        <v>141</v>
      </c>
    </row>
    <row r="23" spans="1:9" ht="21.95" customHeight="1" x14ac:dyDescent="0.25"/>
    <row r="24" spans="1:9" ht="21.95" customHeight="1" x14ac:dyDescent="0.25">
      <c r="A24" s="23" t="s">
        <v>142</v>
      </c>
      <c r="B24" s="22"/>
      <c r="C24" s="22"/>
      <c r="D24" s="22"/>
      <c r="E24" s="22"/>
      <c r="F24" s="22"/>
      <c r="G24" s="22"/>
      <c r="H24" s="22"/>
      <c r="I24" s="22"/>
    </row>
    <row r="25" spans="1:9" ht="21.95" customHeight="1" x14ac:dyDescent="0.25">
      <c r="A25" s="4" t="s">
        <v>143</v>
      </c>
      <c r="B25" s="6">
        <v>1200</v>
      </c>
      <c r="C25" s="13">
        <v>2</v>
      </c>
      <c r="D25" s="14">
        <f>B25*C25</f>
        <v>2400</v>
      </c>
      <c r="E25" s="6">
        <v>1400</v>
      </c>
      <c r="F25" s="13">
        <v>3</v>
      </c>
      <c r="G25" s="14">
        <f>E25*F25</f>
        <v>4200</v>
      </c>
      <c r="H25" s="14">
        <f>D25+G25</f>
        <v>6600</v>
      </c>
      <c r="I25" s="7" t="s">
        <v>144</v>
      </c>
    </row>
    <row r="26" spans="1:9" ht="21.95" customHeight="1" x14ac:dyDescent="0.25">
      <c r="A26" s="4" t="s">
        <v>145</v>
      </c>
      <c r="B26" s="6">
        <v>900</v>
      </c>
      <c r="C26" s="13">
        <v>2</v>
      </c>
      <c r="D26" s="14">
        <f>B26*C26</f>
        <v>1800</v>
      </c>
      <c r="E26" s="6">
        <v>1200</v>
      </c>
      <c r="F26" s="13">
        <v>2</v>
      </c>
      <c r="G26" s="14">
        <f>E26*F26</f>
        <v>2400</v>
      </c>
      <c r="H26" s="14">
        <f>D26+G26</f>
        <v>4200</v>
      </c>
      <c r="I26" s="7" t="s">
        <v>146</v>
      </c>
    </row>
    <row r="27" spans="1:9" ht="21.95" customHeight="1" x14ac:dyDescent="0.25">
      <c r="A27" s="4" t="s">
        <v>147</v>
      </c>
      <c r="B27" s="6">
        <v>750</v>
      </c>
      <c r="C27" s="13">
        <v>3</v>
      </c>
      <c r="D27" s="14">
        <f>B27*C27</f>
        <v>2250</v>
      </c>
      <c r="E27" s="6">
        <v>950</v>
      </c>
      <c r="F27" s="13">
        <v>3</v>
      </c>
      <c r="G27" s="14">
        <f>E27*F27</f>
        <v>2850</v>
      </c>
      <c r="H27" s="14">
        <f>D27+G27</f>
        <v>5100</v>
      </c>
      <c r="I27" s="7" t="s">
        <v>148</v>
      </c>
    </row>
    <row r="28" spans="1:9" ht="21.95" customHeight="1" x14ac:dyDescent="0.25">
      <c r="A28" s="4" t="s">
        <v>149</v>
      </c>
      <c r="B28" s="6">
        <v>1100</v>
      </c>
      <c r="C28" s="13">
        <v>2</v>
      </c>
      <c r="D28" s="14">
        <f>B28*C28</f>
        <v>2200</v>
      </c>
      <c r="E28" s="6">
        <v>1300</v>
      </c>
      <c r="F28" s="13">
        <v>2</v>
      </c>
      <c r="G28" s="14">
        <f>E28*F28</f>
        <v>2600</v>
      </c>
      <c r="H28" s="14">
        <f>D28+G28</f>
        <v>4800</v>
      </c>
      <c r="I28" s="7" t="s">
        <v>150</v>
      </c>
    </row>
    <row r="29" spans="1:9" ht="21.95" customHeight="1" x14ac:dyDescent="0.25">
      <c r="A29" s="4" t="s">
        <v>151</v>
      </c>
      <c r="B29" s="6">
        <v>1600</v>
      </c>
      <c r="C29" s="13">
        <v>1</v>
      </c>
      <c r="D29" s="14">
        <f>B29*C29</f>
        <v>1600</v>
      </c>
      <c r="E29" s="6">
        <v>1900</v>
      </c>
      <c r="F29" s="13">
        <v>2</v>
      </c>
      <c r="G29" s="14">
        <f>E29*F29</f>
        <v>3800</v>
      </c>
      <c r="H29" s="14">
        <f>D29+G29</f>
        <v>5400</v>
      </c>
      <c r="I29" s="7" t="s">
        <v>152</v>
      </c>
    </row>
    <row r="30" spans="1:9" ht="21.95" customHeight="1" x14ac:dyDescent="0.25"/>
    <row r="31" spans="1:9" ht="21.95" customHeight="1" x14ac:dyDescent="0.25">
      <c r="A31" s="23" t="s">
        <v>60</v>
      </c>
      <c r="B31" s="22"/>
      <c r="C31" s="22"/>
      <c r="D31" s="22"/>
      <c r="E31" s="22"/>
      <c r="F31" s="22"/>
      <c r="G31" s="22"/>
      <c r="H31" s="22"/>
      <c r="I31" s="22"/>
    </row>
    <row r="32" spans="1:9" ht="21.95" customHeight="1" x14ac:dyDescent="0.25">
      <c r="A32" s="4" t="s">
        <v>153</v>
      </c>
      <c r="B32" s="6">
        <v>800</v>
      </c>
      <c r="C32" s="13">
        <v>1</v>
      </c>
      <c r="D32" s="14">
        <f>B32*C32</f>
        <v>800</v>
      </c>
      <c r="E32" s="6">
        <v>900</v>
      </c>
      <c r="F32" s="13">
        <v>1</v>
      </c>
      <c r="G32" s="14">
        <f>E32*F32</f>
        <v>900</v>
      </c>
      <c r="H32" s="14">
        <f>D32+G32</f>
        <v>1700</v>
      </c>
      <c r="I32" s="7" t="s">
        <v>154</v>
      </c>
    </row>
    <row r="33" spans="1:9" ht="21.95" customHeight="1" x14ac:dyDescent="0.25">
      <c r="A33" s="4" t="s">
        <v>155</v>
      </c>
      <c r="B33" s="6">
        <v>450</v>
      </c>
      <c r="C33" s="13">
        <v>2</v>
      </c>
      <c r="D33" s="14">
        <f>B33*C33</f>
        <v>900</v>
      </c>
      <c r="E33" s="6">
        <v>500</v>
      </c>
      <c r="F33" s="13">
        <v>2</v>
      </c>
      <c r="G33" s="14">
        <f>E33*F33</f>
        <v>1000</v>
      </c>
      <c r="H33" s="14">
        <f>D33+G33</f>
        <v>1900</v>
      </c>
      <c r="I33" s="7" t="s">
        <v>156</v>
      </c>
    </row>
    <row r="34" spans="1:9" ht="21.95" customHeight="1" x14ac:dyDescent="0.25">
      <c r="A34" s="4" t="s">
        <v>157</v>
      </c>
      <c r="B34" s="6">
        <v>300</v>
      </c>
      <c r="C34" s="13">
        <v>1</v>
      </c>
      <c r="D34" s="14">
        <f>B34*C34</f>
        <v>300</v>
      </c>
      <c r="E34" s="6">
        <v>350</v>
      </c>
      <c r="F34" s="13">
        <v>1</v>
      </c>
      <c r="G34" s="14">
        <f>E34*F34</f>
        <v>350</v>
      </c>
      <c r="H34" s="14">
        <f>D34+G34</f>
        <v>650</v>
      </c>
      <c r="I34" s="7" t="s">
        <v>158</v>
      </c>
    </row>
    <row r="35" spans="1:9" ht="21.95" customHeight="1" x14ac:dyDescent="0.25"/>
    <row r="36" spans="1:9" ht="21.95" customHeight="1" x14ac:dyDescent="0.25">
      <c r="A36" s="8" t="s">
        <v>159</v>
      </c>
      <c r="B36" s="10"/>
      <c r="C36" s="10"/>
      <c r="D36" s="9">
        <f>SUM(D11:D34)</f>
        <v>43960</v>
      </c>
      <c r="E36" s="10"/>
      <c r="F36" s="10"/>
      <c r="G36" s="9">
        <f>SUM(G11:G34)</f>
        <v>56840</v>
      </c>
      <c r="H36" s="9">
        <f>SUM(H11:H34)</f>
        <v>100800</v>
      </c>
      <c r="I36" s="10"/>
    </row>
  </sheetData>
  <mergeCells count="6">
    <mergeCell ref="A10:I10"/>
    <mergeCell ref="A1:I1"/>
    <mergeCell ref="A17:I17"/>
    <mergeCell ref="A31:I31"/>
    <mergeCell ref="A3:I3"/>
    <mergeCell ref="A24:I24"/>
  </mergeCells>
  <dataValidations count="2">
    <dataValidation type="whole" allowBlank="1" sqref="C11:C15 C18:C22 C25:C29 C32:C34 F11:F15 F18:F22 F25:F29 F32:F34" xr:uid="{00000000-0002-0000-0200-000000000000}">
      <formula1>0</formula1>
      <formula2>6</formula2>
    </dataValidation>
    <dataValidation type="decimal" operator="greaterThanOrEqual" allowBlank="1" sqref="B11:B15 B18:B22 B25:B29 B32:B34 E11:E15 E18:E22 E25:E29 E32:E34" xr:uid="{00000000-0002-0000-0200-000001000000}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showGridLines="0" workbookViewId="0">
      <pane ySplit="4" topLeftCell="A5" activePane="bottomLeft" state="frozen"/>
      <selection pane="bottomLeft" sqref="A1:G1"/>
    </sheetView>
  </sheetViews>
  <sheetFormatPr baseColWidth="10" defaultColWidth="9.140625" defaultRowHeight="15" x14ac:dyDescent="0.25"/>
  <cols>
    <col min="1" max="1" width="34" customWidth="1"/>
    <col min="2" max="2" width="14" customWidth="1"/>
    <col min="3" max="3" width="15" customWidth="1"/>
    <col min="4" max="5" width="14" customWidth="1"/>
    <col min="6" max="6" width="15" customWidth="1"/>
    <col min="7" max="7" width="14" customWidth="1"/>
  </cols>
  <sheetData>
    <row r="1" spans="1:7" ht="21.95" customHeight="1" x14ac:dyDescent="0.25">
      <c r="A1" s="24" t="s">
        <v>160</v>
      </c>
      <c r="B1" s="22"/>
      <c r="C1" s="22"/>
      <c r="D1" s="22"/>
      <c r="E1" s="22"/>
      <c r="F1" s="22"/>
      <c r="G1" s="22"/>
    </row>
    <row r="2" spans="1:7" ht="21.95" customHeight="1" x14ac:dyDescent="0.25">
      <c r="A2" s="2" t="s">
        <v>161</v>
      </c>
      <c r="B2" s="15">
        <v>0.19</v>
      </c>
    </row>
    <row r="3" spans="1:7" ht="21.95" customHeight="1" x14ac:dyDescent="0.25">
      <c r="C3" s="16" t="s">
        <v>162</v>
      </c>
      <c r="F3" s="16" t="s">
        <v>163</v>
      </c>
    </row>
    <row r="4" spans="1:7" ht="21.95" customHeight="1" x14ac:dyDescent="0.25">
      <c r="A4" s="12" t="s">
        <v>164</v>
      </c>
      <c r="B4" s="12" t="s">
        <v>165</v>
      </c>
      <c r="C4" s="12" t="s">
        <v>166</v>
      </c>
      <c r="D4" s="12" t="s">
        <v>167</v>
      </c>
      <c r="E4" s="12" t="s">
        <v>168</v>
      </c>
      <c r="F4" s="12" t="s">
        <v>169</v>
      </c>
      <c r="G4" s="12" t="s">
        <v>170</v>
      </c>
    </row>
    <row r="5" spans="1:7" ht="21.95" customHeight="1" x14ac:dyDescent="0.25">
      <c r="A5" s="8" t="s">
        <v>171</v>
      </c>
      <c r="B5" s="5"/>
      <c r="C5" s="14">
        <f>Umsatzgenerierung!H36</f>
        <v>100800</v>
      </c>
      <c r="D5" s="5"/>
      <c r="E5" s="5"/>
      <c r="F5" s="6">
        <v>142000</v>
      </c>
      <c r="G5" s="5"/>
    </row>
    <row r="6" spans="1:7" ht="21.95" customHeight="1" x14ac:dyDescent="0.25">
      <c r="A6" s="5" t="s">
        <v>172</v>
      </c>
      <c r="B6" s="5"/>
      <c r="C6" s="14">
        <f>C5-(C5/(1+$B$2))</f>
        <v>16094.117647058825</v>
      </c>
      <c r="D6" s="5"/>
      <c r="E6" s="5"/>
      <c r="F6" s="14">
        <f>F5-(F5/(1+$B$2))</f>
        <v>22672.268907563019</v>
      </c>
      <c r="G6" s="5"/>
    </row>
    <row r="7" spans="1:7" ht="21.95" customHeight="1" x14ac:dyDescent="0.25">
      <c r="A7" s="8" t="s">
        <v>173</v>
      </c>
      <c r="B7" s="5"/>
      <c r="C7" s="9">
        <f>C5-C6</f>
        <v>84705.882352941175</v>
      </c>
      <c r="D7" s="5"/>
      <c r="E7" s="5"/>
      <c r="F7" s="9">
        <f>F5-F6</f>
        <v>119327.73109243698</v>
      </c>
      <c r="G7" s="5"/>
    </row>
    <row r="8" spans="1:7" ht="21.95" customHeight="1" x14ac:dyDescent="0.25">
      <c r="A8" s="5" t="s">
        <v>174</v>
      </c>
      <c r="B8" s="5"/>
      <c r="C8" s="6">
        <v>6000</v>
      </c>
      <c r="D8" s="17">
        <f>IFERROR(C8/C7,0)</f>
        <v>7.0833333333333331E-2</v>
      </c>
      <c r="E8" s="5"/>
      <c r="F8" s="6">
        <v>9000</v>
      </c>
      <c r="G8" s="17">
        <f>IFERROR(F8/F7,0)</f>
        <v>7.54225352112676E-2</v>
      </c>
    </row>
    <row r="9" spans="1:7" ht="21.95" customHeight="1" x14ac:dyDescent="0.25">
      <c r="A9" s="8" t="s">
        <v>175</v>
      </c>
      <c r="B9" s="5"/>
      <c r="C9" s="9">
        <f>C7-C8</f>
        <v>78705.882352941175</v>
      </c>
      <c r="D9" s="5"/>
      <c r="E9" s="5"/>
      <c r="F9" s="9">
        <f>F7-F8</f>
        <v>110327.73109243698</v>
      </c>
      <c r="G9" s="5"/>
    </row>
    <row r="10" spans="1:7" ht="21.95" customHeight="1" x14ac:dyDescent="0.25">
      <c r="A10" s="5" t="s">
        <v>176</v>
      </c>
      <c r="B10" s="5"/>
      <c r="C10" s="6">
        <v>18000</v>
      </c>
      <c r="D10" s="17">
        <f>IFERROR(C10/C7,0)</f>
        <v>0.21249999999999999</v>
      </c>
      <c r="E10" s="5"/>
      <c r="F10" s="6">
        <v>24000</v>
      </c>
      <c r="G10" s="17">
        <f>IFERROR(F10/F7,0)</f>
        <v>0.20112676056338027</v>
      </c>
    </row>
    <row r="11" spans="1:7" ht="21.95" customHeight="1" x14ac:dyDescent="0.25">
      <c r="A11" s="8" t="s">
        <v>177</v>
      </c>
      <c r="B11" s="5"/>
      <c r="C11" s="9">
        <f>C9-C10</f>
        <v>60705.882352941175</v>
      </c>
      <c r="D11" s="5"/>
      <c r="E11" s="5"/>
      <c r="F11" s="9">
        <f>F9-F10</f>
        <v>86327.731092436981</v>
      </c>
      <c r="G11" s="5"/>
    </row>
    <row r="12" spans="1:7" ht="21.95" customHeight="1" x14ac:dyDescent="0.25">
      <c r="A12" s="8" t="s">
        <v>178</v>
      </c>
      <c r="B12" s="9">
        <f>SUM(B13:B27)</f>
        <v>2260</v>
      </c>
      <c r="C12" s="9">
        <f>B12*12</f>
        <v>27120</v>
      </c>
      <c r="D12" s="18">
        <f>IFERROR(C12/C7,0)</f>
        <v>0.32016666666666665</v>
      </c>
      <c r="E12" s="9">
        <f>SUM(E13:E27)</f>
        <v>2603</v>
      </c>
      <c r="F12" s="9">
        <f>E12*12</f>
        <v>31236</v>
      </c>
      <c r="G12" s="18">
        <f>IFERROR(F12/F7,0)</f>
        <v>0.26176647887323945</v>
      </c>
    </row>
    <row r="13" spans="1:7" ht="21.95" customHeight="1" x14ac:dyDescent="0.25">
      <c r="A13" s="5" t="s">
        <v>179</v>
      </c>
      <c r="B13" s="6">
        <v>850</v>
      </c>
      <c r="C13" s="5"/>
      <c r="D13" s="5"/>
      <c r="E13" s="6">
        <v>950</v>
      </c>
      <c r="F13" s="5"/>
      <c r="G13" s="5"/>
    </row>
    <row r="14" spans="1:7" ht="21.95" customHeight="1" x14ac:dyDescent="0.25">
      <c r="A14" s="5" t="s">
        <v>180</v>
      </c>
      <c r="B14" s="6">
        <v>180</v>
      </c>
      <c r="C14" s="5"/>
      <c r="D14" s="5"/>
      <c r="E14" s="6">
        <v>210</v>
      </c>
      <c r="F14" s="5"/>
      <c r="G14" s="5"/>
    </row>
    <row r="15" spans="1:7" ht="21.95" customHeight="1" x14ac:dyDescent="0.25">
      <c r="A15" s="5" t="s">
        <v>181</v>
      </c>
      <c r="B15" s="6">
        <v>350</v>
      </c>
      <c r="C15" s="5"/>
      <c r="D15" s="5"/>
      <c r="E15" s="6">
        <v>420</v>
      </c>
      <c r="F15" s="5"/>
      <c r="G15" s="5"/>
    </row>
    <row r="16" spans="1:7" ht="21.95" customHeight="1" x14ac:dyDescent="0.25">
      <c r="A16" s="5" t="s">
        <v>182</v>
      </c>
      <c r="B16" s="6">
        <v>0</v>
      </c>
      <c r="C16" s="5"/>
      <c r="D16" s="5"/>
      <c r="E16" s="6">
        <v>0</v>
      </c>
      <c r="F16" s="5"/>
      <c r="G16" s="5"/>
    </row>
    <row r="17" spans="1:7" ht="21.95" customHeight="1" x14ac:dyDescent="0.25">
      <c r="A17" s="5" t="s">
        <v>183</v>
      </c>
      <c r="B17" s="6">
        <v>220</v>
      </c>
      <c r="C17" s="5"/>
      <c r="D17" s="5"/>
      <c r="E17" s="6">
        <v>240</v>
      </c>
      <c r="F17" s="5"/>
      <c r="G17" s="5"/>
    </row>
    <row r="18" spans="1:7" ht="21.95" customHeight="1" x14ac:dyDescent="0.25">
      <c r="A18" s="5" t="s">
        <v>184</v>
      </c>
      <c r="B18" s="6">
        <v>120</v>
      </c>
      <c r="C18" s="5"/>
      <c r="D18" s="5"/>
      <c r="E18" s="6">
        <v>140</v>
      </c>
      <c r="F18" s="5"/>
      <c r="G18" s="5"/>
    </row>
    <row r="19" spans="1:7" ht="21.95" customHeight="1" x14ac:dyDescent="0.25">
      <c r="A19" s="5" t="s">
        <v>185</v>
      </c>
      <c r="B19" s="6">
        <v>65</v>
      </c>
      <c r="C19" s="5"/>
      <c r="D19" s="5"/>
      <c r="E19" s="6">
        <v>75</v>
      </c>
      <c r="F19" s="5"/>
      <c r="G19" s="5"/>
    </row>
    <row r="20" spans="1:7" ht="21.95" customHeight="1" x14ac:dyDescent="0.25">
      <c r="A20" s="5" t="s">
        <v>186</v>
      </c>
      <c r="B20" s="6">
        <v>95</v>
      </c>
      <c r="C20" s="5"/>
      <c r="D20" s="5"/>
      <c r="E20" s="6">
        <v>105</v>
      </c>
      <c r="F20" s="5"/>
      <c r="G20" s="5"/>
    </row>
    <row r="21" spans="1:7" ht="21.95" customHeight="1" x14ac:dyDescent="0.25">
      <c r="A21" s="5" t="s">
        <v>187</v>
      </c>
      <c r="B21" s="6">
        <v>180</v>
      </c>
      <c r="C21" s="5"/>
      <c r="D21" s="5"/>
      <c r="E21" s="6">
        <v>220</v>
      </c>
      <c r="F21" s="5"/>
      <c r="G21" s="5"/>
    </row>
    <row r="22" spans="1:7" ht="21.95" customHeight="1" x14ac:dyDescent="0.25">
      <c r="A22" s="5" t="s">
        <v>188</v>
      </c>
      <c r="B22" s="6">
        <v>0</v>
      </c>
      <c r="C22" s="5"/>
      <c r="D22" s="5"/>
      <c r="E22" s="6">
        <v>0</v>
      </c>
      <c r="F22" s="5"/>
      <c r="G22" s="5"/>
    </row>
    <row r="23" spans="1:7" ht="21.95" customHeight="1" x14ac:dyDescent="0.25">
      <c r="A23" s="5" t="s">
        <v>189</v>
      </c>
      <c r="B23" s="6">
        <v>25</v>
      </c>
      <c r="C23" s="5"/>
      <c r="D23" s="5"/>
      <c r="E23" s="6">
        <v>30</v>
      </c>
      <c r="F23" s="5"/>
      <c r="G23" s="5"/>
    </row>
    <row r="24" spans="1:7" ht="21.95" customHeight="1" x14ac:dyDescent="0.25">
      <c r="A24" s="5" t="s">
        <v>190</v>
      </c>
      <c r="B24" s="6">
        <v>0</v>
      </c>
      <c r="C24" s="5"/>
      <c r="D24" s="5"/>
      <c r="E24" s="6">
        <v>0</v>
      </c>
      <c r="F24" s="5"/>
      <c r="G24" s="5"/>
    </row>
    <row r="25" spans="1:7" ht="21.95" customHeight="1" x14ac:dyDescent="0.25">
      <c r="A25" s="5" t="s">
        <v>191</v>
      </c>
      <c r="B25" s="6">
        <v>40</v>
      </c>
      <c r="C25" s="5"/>
      <c r="D25" s="5"/>
      <c r="E25" s="6">
        <v>45</v>
      </c>
      <c r="F25" s="5"/>
      <c r="G25" s="5"/>
    </row>
    <row r="26" spans="1:7" ht="21.95" customHeight="1" x14ac:dyDescent="0.25">
      <c r="A26" s="5" t="s">
        <v>192</v>
      </c>
      <c r="B26" s="6">
        <v>15</v>
      </c>
      <c r="C26" s="5"/>
      <c r="D26" s="5"/>
      <c r="E26" s="6">
        <v>18</v>
      </c>
      <c r="F26" s="5"/>
      <c r="G26" s="5"/>
    </row>
    <row r="27" spans="1:7" ht="21.95" customHeight="1" x14ac:dyDescent="0.25">
      <c r="A27" s="5" t="s">
        <v>60</v>
      </c>
      <c r="B27" s="6">
        <v>120</v>
      </c>
      <c r="C27" s="5"/>
      <c r="D27" s="5"/>
      <c r="E27" s="6">
        <v>150</v>
      </c>
      <c r="F27" s="5"/>
      <c r="G27" s="5"/>
    </row>
    <row r="28" spans="1:7" ht="21.95" customHeight="1" x14ac:dyDescent="0.25">
      <c r="A28" s="8" t="s">
        <v>193</v>
      </c>
      <c r="B28" s="5"/>
      <c r="C28" s="9">
        <f>C11-C12</f>
        <v>33585.882352941175</v>
      </c>
      <c r="D28" s="5"/>
      <c r="E28" s="5"/>
      <c r="F28" s="9">
        <f>F11-F12</f>
        <v>55091.731092436981</v>
      </c>
      <c r="G28" s="5"/>
    </row>
    <row r="29" spans="1:7" ht="21.95" customHeight="1" x14ac:dyDescent="0.25">
      <c r="A29" s="5" t="s">
        <v>194</v>
      </c>
      <c r="B29" s="5"/>
      <c r="C29" s="6">
        <v>1200</v>
      </c>
      <c r="D29" s="17">
        <f>IFERROR(C29/C7,0)</f>
        <v>1.4166666666666668E-2</v>
      </c>
      <c r="E29" s="5"/>
      <c r="F29" s="6">
        <v>1700</v>
      </c>
      <c r="G29" s="17">
        <f>IFERROR(F29/F7,0)</f>
        <v>1.4246478873239436E-2</v>
      </c>
    </row>
    <row r="30" spans="1:7" ht="21.95" customHeight="1" x14ac:dyDescent="0.25">
      <c r="A30" s="8" t="s">
        <v>195</v>
      </c>
      <c r="B30" s="5"/>
      <c r="C30" s="9">
        <f>C28-C29</f>
        <v>32385.882352941175</v>
      </c>
      <c r="D30" s="5"/>
      <c r="E30" s="5"/>
      <c r="F30" s="9">
        <f>F28-F29</f>
        <v>53391.731092436981</v>
      </c>
      <c r="G30" s="5"/>
    </row>
    <row r="31" spans="1:7" ht="21.95" customHeight="1" x14ac:dyDescent="0.25">
      <c r="A31" s="5" t="s">
        <v>196</v>
      </c>
      <c r="B31" s="5"/>
      <c r="C31" s="6">
        <v>2500</v>
      </c>
      <c r="D31" s="17">
        <f>IFERROR(C31/C7,0)</f>
        <v>2.9513888888888888E-2</v>
      </c>
      <c r="E31" s="5"/>
      <c r="F31" s="6">
        <v>3000</v>
      </c>
      <c r="G31" s="17">
        <f>IFERROR(F31/F7,0)</f>
        <v>2.5140845070422534E-2</v>
      </c>
    </row>
    <row r="32" spans="1:7" ht="21.95" customHeight="1" x14ac:dyDescent="0.25">
      <c r="A32" s="8" t="s">
        <v>197</v>
      </c>
      <c r="B32" s="5"/>
      <c r="C32" s="9">
        <f>C30-C31</f>
        <v>29885.882352941175</v>
      </c>
      <c r="D32" s="5"/>
      <c r="E32" s="5"/>
      <c r="F32" s="9">
        <f>F30-F31</f>
        <v>50391.731092436981</v>
      </c>
      <c r="G32" s="5"/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4"/>
  <sheetViews>
    <sheetView showGridLines="0" workbookViewId="0">
      <selection sqref="A1:C1"/>
    </sheetView>
  </sheetViews>
  <sheetFormatPr baseColWidth="10" defaultColWidth="9.140625" defaultRowHeight="15" x14ac:dyDescent="0.25"/>
  <cols>
    <col min="1" max="1" width="40" customWidth="1"/>
    <col min="2" max="2" width="18" customWidth="1"/>
    <col min="3" max="3" width="24" customWidth="1"/>
  </cols>
  <sheetData>
    <row r="1" spans="1:3" ht="21.95" customHeight="1" x14ac:dyDescent="0.25">
      <c r="A1" s="24" t="s">
        <v>198</v>
      </c>
      <c r="B1" s="22"/>
      <c r="C1" s="22"/>
    </row>
    <row r="2" spans="1:3" ht="21.95" customHeight="1" x14ac:dyDescent="0.25"/>
    <row r="3" spans="1:3" ht="21.95" customHeight="1" x14ac:dyDescent="0.25">
      <c r="A3" s="3" t="s">
        <v>6</v>
      </c>
      <c r="B3" s="4" t="s">
        <v>7</v>
      </c>
    </row>
    <row r="4" spans="1:3" ht="21.95" customHeight="1" x14ac:dyDescent="0.25"/>
    <row r="5" spans="1:3" ht="21.95" customHeight="1" x14ac:dyDescent="0.25">
      <c r="A5" s="23" t="s">
        <v>199</v>
      </c>
      <c r="B5" s="22"/>
      <c r="C5" s="22"/>
    </row>
    <row r="6" spans="1:3" ht="21.95" customHeight="1" x14ac:dyDescent="0.25"/>
    <row r="7" spans="1:3" ht="21.95" customHeight="1" x14ac:dyDescent="0.25">
      <c r="A7" s="5" t="s">
        <v>200</v>
      </c>
      <c r="B7" s="6">
        <v>4200</v>
      </c>
      <c r="C7" s="4"/>
    </row>
    <row r="8" spans="1:3" ht="21.95" customHeight="1" x14ac:dyDescent="0.25">
      <c r="A8" s="5" t="s">
        <v>201</v>
      </c>
      <c r="B8" s="6">
        <v>2400</v>
      </c>
      <c r="C8" s="4"/>
    </row>
    <row r="9" spans="1:3" ht="21.95" customHeight="1" x14ac:dyDescent="0.25">
      <c r="A9" s="5" t="s">
        <v>202</v>
      </c>
      <c r="B9" s="6">
        <v>900</v>
      </c>
      <c r="C9" s="4"/>
    </row>
    <row r="10" spans="1:3" ht="21.95" customHeight="1" x14ac:dyDescent="0.25">
      <c r="A10" s="5" t="s">
        <v>203</v>
      </c>
      <c r="B10" s="6">
        <v>600</v>
      </c>
      <c r="C10" s="4"/>
    </row>
    <row r="11" spans="1:3" ht="21.95" customHeight="1" x14ac:dyDescent="0.25">
      <c r="A11" s="5" t="s">
        <v>204</v>
      </c>
      <c r="B11" s="6">
        <v>9600</v>
      </c>
      <c r="C11" s="4"/>
    </row>
    <row r="12" spans="1:3" ht="21.95" customHeight="1" x14ac:dyDescent="0.25">
      <c r="A12" s="5" t="s">
        <v>205</v>
      </c>
      <c r="B12" s="6">
        <v>7200</v>
      </c>
      <c r="C12" s="4"/>
    </row>
    <row r="13" spans="1:3" ht="21.95" customHeight="1" x14ac:dyDescent="0.25">
      <c r="A13" s="5" t="s">
        <v>206</v>
      </c>
      <c r="B13" s="6">
        <v>1800</v>
      </c>
      <c r="C13" s="4"/>
    </row>
    <row r="14" spans="1:3" ht="21.95" customHeight="1" x14ac:dyDescent="0.25">
      <c r="A14" s="5" t="s">
        <v>207</v>
      </c>
      <c r="B14" s="6">
        <v>2400</v>
      </c>
      <c r="C14" s="4"/>
    </row>
    <row r="15" spans="1:3" ht="21.95" customHeight="1" x14ac:dyDescent="0.25">
      <c r="A15" s="5" t="s">
        <v>208</v>
      </c>
      <c r="B15" s="6">
        <v>1200</v>
      </c>
      <c r="C15" s="4"/>
    </row>
    <row r="16" spans="1:3" ht="21.95" customHeight="1" x14ac:dyDescent="0.25">
      <c r="A16" s="5" t="s">
        <v>60</v>
      </c>
      <c r="B16" s="6">
        <v>1500</v>
      </c>
      <c r="C16" s="4"/>
    </row>
    <row r="17" spans="1:3" ht="21.95" customHeight="1" x14ac:dyDescent="0.25">
      <c r="A17" s="8" t="s">
        <v>209</v>
      </c>
      <c r="B17" s="9">
        <f>SUM(B7:B16)</f>
        <v>31800</v>
      </c>
      <c r="C17" s="10"/>
    </row>
    <row r="18" spans="1:3" ht="21.95" customHeight="1" x14ac:dyDescent="0.25">
      <c r="A18" s="5" t="s">
        <v>210</v>
      </c>
      <c r="B18" s="6">
        <v>1200</v>
      </c>
      <c r="C18" s="4"/>
    </row>
    <row r="19" spans="1:3" ht="21.95" customHeight="1" x14ac:dyDescent="0.25">
      <c r="A19" s="5" t="s">
        <v>211</v>
      </c>
      <c r="B19" s="6">
        <v>1800</v>
      </c>
      <c r="C19" s="4"/>
    </row>
    <row r="20" spans="1:3" ht="21.95" customHeight="1" x14ac:dyDescent="0.25">
      <c r="A20" s="5" t="s">
        <v>212</v>
      </c>
      <c r="B20" s="6">
        <v>1200</v>
      </c>
      <c r="C20" s="4"/>
    </row>
    <row r="21" spans="1:3" ht="21.95" customHeight="1" x14ac:dyDescent="0.25">
      <c r="A21" s="5" t="s">
        <v>60</v>
      </c>
      <c r="B21" s="6">
        <v>0</v>
      </c>
      <c r="C21" s="4"/>
    </row>
    <row r="22" spans="1:3" ht="21.95" customHeight="1" x14ac:dyDescent="0.25">
      <c r="A22" s="8" t="s">
        <v>213</v>
      </c>
      <c r="B22" s="9">
        <f>SUM(B17:B21)</f>
        <v>36000</v>
      </c>
      <c r="C22" s="10"/>
    </row>
    <row r="23" spans="1:3" ht="21.95" customHeight="1" x14ac:dyDescent="0.25"/>
    <row r="24" spans="1:3" ht="21.95" customHeight="1" x14ac:dyDescent="0.25">
      <c r="A24" s="8" t="s">
        <v>214</v>
      </c>
      <c r="B24" s="9">
        <f>B22/12</f>
        <v>3000</v>
      </c>
      <c r="C24" s="10" t="s">
        <v>215</v>
      </c>
    </row>
  </sheetData>
  <mergeCells count="2">
    <mergeCell ref="A1:C1"/>
    <mergeCell ref="A5:C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29"/>
  <sheetViews>
    <sheetView showGridLines="0" workbookViewId="0">
      <pane xSplit="1" ySplit="5" topLeftCell="B6" activePane="bottomRight" state="frozen"/>
      <selection pane="topRight"/>
      <selection pane="bottomLeft"/>
      <selection pane="bottomRight" sqref="A1:N1"/>
    </sheetView>
  </sheetViews>
  <sheetFormatPr baseColWidth="10" defaultColWidth="9.140625" defaultRowHeight="15" x14ac:dyDescent="0.25"/>
  <cols>
    <col min="1" max="1" width="24" customWidth="1"/>
    <col min="2" max="14" width="12" customWidth="1"/>
  </cols>
  <sheetData>
    <row r="1" spans="1:14" ht="21" x14ac:dyDescent="0.25">
      <c r="A1" s="24" t="s">
        <v>216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3" spans="1:14" x14ac:dyDescent="0.25">
      <c r="A3" s="3" t="s">
        <v>217</v>
      </c>
      <c r="B3" s="4" t="s">
        <v>5</v>
      </c>
    </row>
    <row r="4" spans="1:14" x14ac:dyDescent="0.25">
      <c r="A4" s="2" t="s">
        <v>218</v>
      </c>
      <c r="B4" s="6">
        <v>10000</v>
      </c>
    </row>
    <row r="5" spans="1:14" ht="21.95" customHeight="1" x14ac:dyDescent="0.25">
      <c r="A5" s="19" t="s">
        <v>219</v>
      </c>
      <c r="B5" s="20" t="s">
        <v>220</v>
      </c>
      <c r="C5" s="20" t="s">
        <v>221</v>
      </c>
      <c r="D5" s="20" t="s">
        <v>222</v>
      </c>
      <c r="E5" s="20" t="s">
        <v>223</v>
      </c>
      <c r="F5" s="20" t="s">
        <v>224</v>
      </c>
      <c r="G5" s="20" t="s">
        <v>225</v>
      </c>
      <c r="H5" s="20" t="s">
        <v>226</v>
      </c>
      <c r="I5" s="20" t="s">
        <v>227</v>
      </c>
      <c r="J5" s="20" t="s">
        <v>228</v>
      </c>
      <c r="K5" s="20" t="s">
        <v>229</v>
      </c>
      <c r="L5" s="20" t="s">
        <v>230</v>
      </c>
      <c r="M5" s="20" t="s">
        <v>231</v>
      </c>
      <c r="N5" s="20" t="s">
        <v>159</v>
      </c>
    </row>
    <row r="6" spans="1:14" ht="21.95" customHeight="1" x14ac:dyDescent="0.25">
      <c r="A6" s="5" t="s">
        <v>232</v>
      </c>
      <c r="B6" s="6">
        <v>6000</v>
      </c>
      <c r="C6" s="6">
        <v>6500</v>
      </c>
      <c r="D6" s="6">
        <v>7000</v>
      </c>
      <c r="E6" s="6">
        <v>7500</v>
      </c>
      <c r="F6" s="6">
        <v>8000</v>
      </c>
      <c r="G6" s="6">
        <v>8500</v>
      </c>
      <c r="H6" s="6">
        <v>9000</v>
      </c>
      <c r="I6" s="6">
        <v>9500</v>
      </c>
      <c r="J6" s="6">
        <v>10000</v>
      </c>
      <c r="K6" s="6">
        <v>10500</v>
      </c>
      <c r="L6" s="6">
        <v>11000</v>
      </c>
      <c r="M6" s="6">
        <v>12000</v>
      </c>
      <c r="N6" s="14">
        <f>SUM(B6:M6)</f>
        <v>105500</v>
      </c>
    </row>
    <row r="7" spans="1:14" ht="21.95" customHeight="1" x14ac:dyDescent="0.25">
      <c r="A7" s="5" t="s">
        <v>233</v>
      </c>
      <c r="B7" s="6">
        <v>500</v>
      </c>
      <c r="C7" s="6">
        <v>700</v>
      </c>
      <c r="D7" s="6">
        <v>900</v>
      </c>
      <c r="E7" s="6">
        <v>1100</v>
      </c>
      <c r="F7" s="6">
        <v>1300</v>
      </c>
      <c r="G7" s="6">
        <v>1500</v>
      </c>
      <c r="H7" s="6">
        <v>1700</v>
      </c>
      <c r="I7" s="6">
        <v>1900</v>
      </c>
      <c r="J7" s="6">
        <v>2100</v>
      </c>
      <c r="K7" s="6">
        <v>2300</v>
      </c>
      <c r="L7" s="6">
        <v>2500</v>
      </c>
      <c r="M7" s="6">
        <v>3000</v>
      </c>
      <c r="N7" s="14">
        <f>SUM(B7:M7)</f>
        <v>19500</v>
      </c>
    </row>
    <row r="8" spans="1:14" ht="21.95" customHeight="1" x14ac:dyDescent="0.25">
      <c r="A8" s="5" t="s">
        <v>60</v>
      </c>
      <c r="B8" s="6">
        <v>3000</v>
      </c>
      <c r="C8" s="6">
        <v>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14">
        <f>SUM(B8:M8)</f>
        <v>3000</v>
      </c>
    </row>
    <row r="9" spans="1:14" ht="21.95" customHeight="1" x14ac:dyDescent="0.25">
      <c r="A9" s="8" t="s">
        <v>234</v>
      </c>
      <c r="B9" s="9">
        <f t="shared" ref="B9:M9" si="0">SUM(B6:B8)</f>
        <v>9500</v>
      </c>
      <c r="C9" s="9">
        <f t="shared" si="0"/>
        <v>7200</v>
      </c>
      <c r="D9" s="9">
        <f t="shared" si="0"/>
        <v>7900</v>
      </c>
      <c r="E9" s="9">
        <f t="shared" si="0"/>
        <v>8600</v>
      </c>
      <c r="F9" s="9">
        <f t="shared" si="0"/>
        <v>9300</v>
      </c>
      <c r="G9" s="9">
        <f t="shared" si="0"/>
        <v>10000</v>
      </c>
      <c r="H9" s="9">
        <f t="shared" si="0"/>
        <v>10700</v>
      </c>
      <c r="I9" s="9">
        <f t="shared" si="0"/>
        <v>11400</v>
      </c>
      <c r="J9" s="9">
        <f t="shared" si="0"/>
        <v>12100</v>
      </c>
      <c r="K9" s="9">
        <f t="shared" si="0"/>
        <v>12800</v>
      </c>
      <c r="L9" s="9">
        <f t="shared" si="0"/>
        <v>13500</v>
      </c>
      <c r="M9" s="9">
        <f t="shared" si="0"/>
        <v>15000</v>
      </c>
      <c r="N9" s="9">
        <f>SUM(B9:M9)</f>
        <v>128000</v>
      </c>
    </row>
    <row r="11" spans="1:14" ht="21.95" customHeight="1" x14ac:dyDescent="0.25">
      <c r="A11" s="19" t="s">
        <v>235</v>
      </c>
      <c r="B11" s="20" t="s">
        <v>220</v>
      </c>
      <c r="C11" s="20" t="s">
        <v>221</v>
      </c>
      <c r="D11" s="20" t="s">
        <v>222</v>
      </c>
      <c r="E11" s="20" t="s">
        <v>223</v>
      </c>
      <c r="F11" s="20" t="s">
        <v>224</v>
      </c>
      <c r="G11" s="20" t="s">
        <v>225</v>
      </c>
      <c r="H11" s="20" t="s">
        <v>226</v>
      </c>
      <c r="I11" s="20" t="s">
        <v>227</v>
      </c>
      <c r="J11" s="20" t="s">
        <v>228</v>
      </c>
      <c r="K11" s="20" t="s">
        <v>229</v>
      </c>
      <c r="L11" s="20" t="s">
        <v>230</v>
      </c>
      <c r="M11" s="20" t="s">
        <v>231</v>
      </c>
      <c r="N11" s="20" t="s">
        <v>159</v>
      </c>
    </row>
    <row r="12" spans="1:14" ht="21.95" customHeight="1" x14ac:dyDescent="0.25">
      <c r="A12" s="5" t="s">
        <v>236</v>
      </c>
      <c r="B12" s="6">
        <v>12000</v>
      </c>
      <c r="C12" s="6">
        <v>5000</v>
      </c>
      <c r="D12" s="6">
        <v>3000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14">
        <f t="shared" ref="N12:N26" si="1">SUM(B12:M12)</f>
        <v>20000</v>
      </c>
    </row>
    <row r="13" spans="1:14" ht="21.95" customHeight="1" x14ac:dyDescent="0.25">
      <c r="A13" s="5" t="s">
        <v>237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14">
        <f t="shared" si="1"/>
        <v>0</v>
      </c>
    </row>
    <row r="14" spans="1:14" ht="21.95" customHeight="1" x14ac:dyDescent="0.25">
      <c r="A14" s="5" t="s">
        <v>238</v>
      </c>
      <c r="B14" s="6">
        <v>0</v>
      </c>
      <c r="C14" s="6">
        <v>0</v>
      </c>
      <c r="D14" s="6">
        <v>0</v>
      </c>
      <c r="E14" s="6">
        <v>1500</v>
      </c>
      <c r="F14" s="6">
        <v>1500</v>
      </c>
      <c r="G14" s="6">
        <v>1500</v>
      </c>
      <c r="H14" s="6">
        <v>1800</v>
      </c>
      <c r="I14" s="6">
        <v>1800</v>
      </c>
      <c r="J14" s="6">
        <v>1800</v>
      </c>
      <c r="K14" s="6">
        <v>1800</v>
      </c>
      <c r="L14" s="6">
        <v>1800</v>
      </c>
      <c r="M14" s="6">
        <v>1800</v>
      </c>
      <c r="N14" s="14">
        <f t="shared" si="1"/>
        <v>15300</v>
      </c>
    </row>
    <row r="15" spans="1:14" ht="21.95" customHeight="1" x14ac:dyDescent="0.25">
      <c r="A15" s="5" t="s">
        <v>239</v>
      </c>
      <c r="B15" s="6">
        <v>300</v>
      </c>
      <c r="C15" s="6">
        <v>350</v>
      </c>
      <c r="D15" s="6">
        <v>400</v>
      </c>
      <c r="E15" s="6">
        <v>450</v>
      </c>
      <c r="F15" s="6">
        <v>500</v>
      </c>
      <c r="G15" s="6">
        <v>550</v>
      </c>
      <c r="H15" s="6">
        <v>600</v>
      </c>
      <c r="I15" s="6">
        <v>650</v>
      </c>
      <c r="J15" s="6">
        <v>700</v>
      </c>
      <c r="K15" s="6">
        <v>750</v>
      </c>
      <c r="L15" s="6">
        <v>800</v>
      </c>
      <c r="M15" s="6">
        <v>850</v>
      </c>
      <c r="N15" s="14">
        <f t="shared" si="1"/>
        <v>6900</v>
      </c>
    </row>
    <row r="16" spans="1:14" ht="21.95" customHeight="1" x14ac:dyDescent="0.25">
      <c r="A16" s="5" t="s">
        <v>240</v>
      </c>
      <c r="B16" s="14">
        <f>Rentabilitätsvorschau!$B$12</f>
        <v>2260</v>
      </c>
      <c r="C16" s="14">
        <f>Rentabilitätsvorschau!$B$12</f>
        <v>2260</v>
      </c>
      <c r="D16" s="14">
        <f>Rentabilitätsvorschau!$B$12</f>
        <v>2260</v>
      </c>
      <c r="E16" s="14">
        <f>Rentabilitätsvorschau!$B$12</f>
        <v>2260</v>
      </c>
      <c r="F16" s="14">
        <f>Rentabilitätsvorschau!$B$12</f>
        <v>2260</v>
      </c>
      <c r="G16" s="14">
        <f>Rentabilitätsvorschau!$B$12</f>
        <v>2260</v>
      </c>
      <c r="H16" s="14">
        <f>Rentabilitätsvorschau!$B$12</f>
        <v>2260</v>
      </c>
      <c r="I16" s="14">
        <f>Rentabilitätsvorschau!$B$12</f>
        <v>2260</v>
      </c>
      <c r="J16" s="14">
        <f>Rentabilitätsvorschau!$B$12</f>
        <v>2260</v>
      </c>
      <c r="K16" s="14">
        <f>Rentabilitätsvorschau!$B$12</f>
        <v>2260</v>
      </c>
      <c r="L16" s="14">
        <f>Rentabilitätsvorschau!$B$12</f>
        <v>2260</v>
      </c>
      <c r="M16" s="14">
        <f>Rentabilitätsvorschau!$B$12</f>
        <v>2260</v>
      </c>
      <c r="N16" s="14">
        <f t="shared" si="1"/>
        <v>27120</v>
      </c>
    </row>
    <row r="17" spans="1:14" ht="21.95" customHeight="1" x14ac:dyDescent="0.25">
      <c r="A17" s="5" t="s">
        <v>241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14">
        <f t="shared" si="1"/>
        <v>0</v>
      </c>
    </row>
    <row r="18" spans="1:14" ht="21.95" customHeight="1" x14ac:dyDescent="0.25">
      <c r="A18" s="5" t="s">
        <v>242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14">
        <f t="shared" si="1"/>
        <v>0</v>
      </c>
    </row>
    <row r="19" spans="1:14" ht="21.95" customHeight="1" x14ac:dyDescent="0.25">
      <c r="A19" s="5" t="s">
        <v>243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14">
        <f t="shared" si="1"/>
        <v>0</v>
      </c>
    </row>
    <row r="20" spans="1:14" ht="21.95" customHeight="1" x14ac:dyDescent="0.25">
      <c r="A20" s="5" t="s">
        <v>244</v>
      </c>
      <c r="B20" s="6">
        <v>100</v>
      </c>
      <c r="C20" s="6">
        <v>100</v>
      </c>
      <c r="D20" s="6">
        <v>100</v>
      </c>
      <c r="E20" s="6">
        <v>100</v>
      </c>
      <c r="F20" s="6">
        <v>100</v>
      </c>
      <c r="G20" s="6">
        <v>100</v>
      </c>
      <c r="H20" s="6">
        <v>100</v>
      </c>
      <c r="I20" s="6">
        <v>100</v>
      </c>
      <c r="J20" s="6">
        <v>100</v>
      </c>
      <c r="K20" s="6">
        <v>100</v>
      </c>
      <c r="L20" s="6">
        <v>100</v>
      </c>
      <c r="M20" s="6">
        <v>100</v>
      </c>
      <c r="N20" s="14">
        <f t="shared" si="1"/>
        <v>1200</v>
      </c>
    </row>
    <row r="21" spans="1:14" ht="21.95" customHeight="1" x14ac:dyDescent="0.25">
      <c r="A21" s="5" t="s">
        <v>245</v>
      </c>
      <c r="B21" s="6">
        <v>0</v>
      </c>
      <c r="C21" s="6">
        <v>0</v>
      </c>
      <c r="D21" s="6">
        <v>250</v>
      </c>
      <c r="E21" s="6">
        <v>250</v>
      </c>
      <c r="F21" s="6">
        <v>250</v>
      </c>
      <c r="G21" s="6">
        <v>250</v>
      </c>
      <c r="H21" s="6">
        <v>250</v>
      </c>
      <c r="I21" s="6">
        <v>250</v>
      </c>
      <c r="J21" s="6">
        <v>250</v>
      </c>
      <c r="K21" s="6">
        <v>250</v>
      </c>
      <c r="L21" s="6">
        <v>250</v>
      </c>
      <c r="M21" s="6">
        <v>250</v>
      </c>
      <c r="N21" s="14">
        <f t="shared" si="1"/>
        <v>2500</v>
      </c>
    </row>
    <row r="22" spans="1:14" ht="21.95" customHeight="1" x14ac:dyDescent="0.25">
      <c r="A22" s="5" t="s">
        <v>246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300</v>
      </c>
      <c r="I22" s="6">
        <v>350</v>
      </c>
      <c r="J22" s="6">
        <v>400</v>
      </c>
      <c r="K22" s="6">
        <v>450</v>
      </c>
      <c r="L22" s="6">
        <v>500</v>
      </c>
      <c r="M22" s="6">
        <v>550</v>
      </c>
      <c r="N22" s="14">
        <f t="shared" si="1"/>
        <v>2550</v>
      </c>
    </row>
    <row r="23" spans="1:14" ht="21.95" customHeight="1" x14ac:dyDescent="0.25">
      <c r="A23" s="5" t="s">
        <v>247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14">
        <f t="shared" si="1"/>
        <v>0</v>
      </c>
    </row>
    <row r="24" spans="1:14" ht="21.95" customHeight="1" x14ac:dyDescent="0.25">
      <c r="A24" s="5" t="s">
        <v>248</v>
      </c>
      <c r="B24" s="14">
        <f>Unternehmerlohn!$B$24</f>
        <v>3000</v>
      </c>
      <c r="C24" s="14">
        <f>Unternehmerlohn!$B$24</f>
        <v>3000</v>
      </c>
      <c r="D24" s="14">
        <f>Unternehmerlohn!$B$24</f>
        <v>3000</v>
      </c>
      <c r="E24" s="14">
        <f>Unternehmerlohn!$B$24</f>
        <v>3000</v>
      </c>
      <c r="F24" s="14">
        <f>Unternehmerlohn!$B$24</f>
        <v>3000</v>
      </c>
      <c r="G24" s="14">
        <f>Unternehmerlohn!$B$24</f>
        <v>3000</v>
      </c>
      <c r="H24" s="14">
        <f>Unternehmerlohn!$B$24</f>
        <v>3000</v>
      </c>
      <c r="I24" s="14">
        <f>Unternehmerlohn!$B$24</f>
        <v>3000</v>
      </c>
      <c r="J24" s="14">
        <f>Unternehmerlohn!$B$24</f>
        <v>3000</v>
      </c>
      <c r="K24" s="14">
        <f>Unternehmerlohn!$B$24</f>
        <v>3000</v>
      </c>
      <c r="L24" s="14">
        <f>Unternehmerlohn!$B$24</f>
        <v>3000</v>
      </c>
      <c r="M24" s="14">
        <f>Unternehmerlohn!$B$24</f>
        <v>3000</v>
      </c>
      <c r="N24" s="14">
        <f t="shared" si="1"/>
        <v>36000</v>
      </c>
    </row>
    <row r="25" spans="1:14" ht="21.95" customHeight="1" x14ac:dyDescent="0.25">
      <c r="A25" s="5" t="s">
        <v>60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14">
        <f t="shared" si="1"/>
        <v>0</v>
      </c>
    </row>
    <row r="26" spans="1:14" ht="21.95" customHeight="1" x14ac:dyDescent="0.25">
      <c r="A26" s="8" t="s">
        <v>249</v>
      </c>
      <c r="B26" s="9">
        <f t="shared" ref="B26:M26" si="2">SUM(B12:B25)</f>
        <v>17660</v>
      </c>
      <c r="C26" s="9">
        <f t="shared" si="2"/>
        <v>10710</v>
      </c>
      <c r="D26" s="9">
        <f t="shared" si="2"/>
        <v>9010</v>
      </c>
      <c r="E26" s="9">
        <f t="shared" si="2"/>
        <v>7560</v>
      </c>
      <c r="F26" s="9">
        <f t="shared" si="2"/>
        <v>7610</v>
      </c>
      <c r="G26" s="9">
        <f t="shared" si="2"/>
        <v>7660</v>
      </c>
      <c r="H26" s="9">
        <f t="shared" si="2"/>
        <v>8310</v>
      </c>
      <c r="I26" s="9">
        <f t="shared" si="2"/>
        <v>8410</v>
      </c>
      <c r="J26" s="9">
        <f t="shared" si="2"/>
        <v>8510</v>
      </c>
      <c r="K26" s="9">
        <f t="shared" si="2"/>
        <v>8610</v>
      </c>
      <c r="L26" s="9">
        <f t="shared" si="2"/>
        <v>8710</v>
      </c>
      <c r="M26" s="9">
        <f t="shared" si="2"/>
        <v>8810</v>
      </c>
      <c r="N26" s="9">
        <f t="shared" si="1"/>
        <v>111570</v>
      </c>
    </row>
    <row r="27" spans="1:14" ht="21.95" customHeight="1" x14ac:dyDescent="0.25"/>
    <row r="28" spans="1:14" ht="21.95" customHeight="1" x14ac:dyDescent="0.25">
      <c r="A28" s="8" t="s">
        <v>250</v>
      </c>
      <c r="B28" s="9">
        <f t="shared" ref="B28:M28" si="3">B9-B26</f>
        <v>-8160</v>
      </c>
      <c r="C28" s="9">
        <f t="shared" si="3"/>
        <v>-3510</v>
      </c>
      <c r="D28" s="9">
        <f t="shared" si="3"/>
        <v>-1110</v>
      </c>
      <c r="E28" s="9">
        <f t="shared" si="3"/>
        <v>1040</v>
      </c>
      <c r="F28" s="9">
        <f t="shared" si="3"/>
        <v>1690</v>
      </c>
      <c r="G28" s="9">
        <f t="shared" si="3"/>
        <v>2340</v>
      </c>
      <c r="H28" s="9">
        <f t="shared" si="3"/>
        <v>2390</v>
      </c>
      <c r="I28" s="9">
        <f t="shared" si="3"/>
        <v>2990</v>
      </c>
      <c r="J28" s="9">
        <f t="shared" si="3"/>
        <v>3590</v>
      </c>
      <c r="K28" s="9">
        <f t="shared" si="3"/>
        <v>4190</v>
      </c>
      <c r="L28" s="9">
        <f t="shared" si="3"/>
        <v>4790</v>
      </c>
      <c r="M28" s="9">
        <f t="shared" si="3"/>
        <v>6190</v>
      </c>
      <c r="N28" s="9">
        <f>SUM(B28:M28)</f>
        <v>16430</v>
      </c>
    </row>
    <row r="29" spans="1:14" ht="21.95" customHeight="1" x14ac:dyDescent="0.25">
      <c r="A29" s="8" t="s">
        <v>251</v>
      </c>
      <c r="B29" s="9">
        <f>$B$4+B28</f>
        <v>1840</v>
      </c>
      <c r="C29" s="9">
        <f t="shared" ref="C29:M29" si="4">B29+C28</f>
        <v>-1670</v>
      </c>
      <c r="D29" s="9">
        <f t="shared" si="4"/>
        <v>-2780</v>
      </c>
      <c r="E29" s="9">
        <f t="shared" si="4"/>
        <v>-1740</v>
      </c>
      <c r="F29" s="9">
        <f t="shared" si="4"/>
        <v>-50</v>
      </c>
      <c r="G29" s="9">
        <f t="shared" si="4"/>
        <v>2290</v>
      </c>
      <c r="H29" s="9">
        <f t="shared" si="4"/>
        <v>4680</v>
      </c>
      <c r="I29" s="9">
        <f t="shared" si="4"/>
        <v>7670</v>
      </c>
      <c r="J29" s="9">
        <f t="shared" si="4"/>
        <v>11260</v>
      </c>
      <c r="K29" s="9">
        <f t="shared" si="4"/>
        <v>15450</v>
      </c>
      <c r="L29" s="9">
        <f t="shared" si="4"/>
        <v>20240</v>
      </c>
      <c r="M29" s="9">
        <f t="shared" si="4"/>
        <v>26430</v>
      </c>
      <c r="N29" s="9">
        <f>M29</f>
        <v>26430</v>
      </c>
    </row>
  </sheetData>
  <mergeCells count="1">
    <mergeCell ref="A1:N1"/>
  </mergeCells>
  <conditionalFormatting sqref="B28:N29">
    <cfRule type="cellIs" dxfId="0" priority="1" operator="lessThan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Deckblatt</vt:lpstr>
      <vt:lpstr>Kapital-Bedarfsplanung</vt:lpstr>
      <vt:lpstr>Umsatzgenerierung</vt:lpstr>
      <vt:lpstr>Rentabilitätsvorschau</vt:lpstr>
      <vt:lpstr>Unternehmerlohn</vt:lpstr>
      <vt:lpstr>Liquiditätsplanung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Sergio Jiménez Canales</cp:lastModifiedBy>
  <dcterms:created xsi:type="dcterms:W3CDTF">2026-03-11T12:22:53Z</dcterms:created>
  <dcterms:modified xsi:type="dcterms:W3CDTF">2026-03-16T07:35:15Z</dcterms:modified>
</cp:coreProperties>
</file>