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einsatzplanung\"/>
    </mc:Choice>
  </mc:AlternateContent>
  <xr:revisionPtr revIDLastSave="0" documentId="13_ncr:1_{484810B1-7FA8-4E7B-9FCF-204093A447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insatzplanung" sheetId="1" r:id="rId1"/>
    <sheet name="Listen" sheetId="2" r:id="rId2"/>
  </sheets>
  <definedNames>
    <definedName name="_xlnm._FilterDatabase" localSheetId="0" hidden="1">Einsatzplanung!$A$7:$D$37</definedName>
    <definedName name="_xlnm.Print_Titles" localSheetId="0">Einsatzplanung!$6:$7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Q37" i="1" l="1"/>
  <c r="AP37" i="1"/>
  <c r="AO37" i="1"/>
  <c r="AN37" i="1"/>
  <c r="AM37" i="1"/>
  <c r="AL37" i="1"/>
  <c r="AK37" i="1"/>
  <c r="AJ37" i="1" s="1"/>
  <c r="D37" i="1"/>
  <c r="C37" i="1"/>
  <c r="B37" i="1"/>
  <c r="A37" i="1"/>
  <c r="AQ36" i="1"/>
  <c r="AP36" i="1"/>
  <c r="AO36" i="1"/>
  <c r="AN36" i="1"/>
  <c r="AM36" i="1"/>
  <c r="AL36" i="1"/>
  <c r="AK36" i="1"/>
  <c r="AJ36" i="1" s="1"/>
  <c r="D36" i="1"/>
  <c r="C36" i="1"/>
  <c r="B36" i="1"/>
  <c r="A36" i="1"/>
  <c r="AQ35" i="1"/>
  <c r="AP35" i="1"/>
  <c r="AO35" i="1"/>
  <c r="AN35" i="1"/>
  <c r="AM35" i="1"/>
  <c r="AL35" i="1"/>
  <c r="AK35" i="1"/>
  <c r="AJ35" i="1" s="1"/>
  <c r="D35" i="1"/>
  <c r="C35" i="1"/>
  <c r="B35" i="1"/>
  <c r="A35" i="1"/>
  <c r="AQ34" i="1"/>
  <c r="AP34" i="1"/>
  <c r="AO34" i="1"/>
  <c r="AN34" i="1"/>
  <c r="AJ34" i="1" s="1"/>
  <c r="AM34" i="1"/>
  <c r="AL34" i="1"/>
  <c r="AK34" i="1"/>
  <c r="D34" i="1"/>
  <c r="C34" i="1"/>
  <c r="B34" i="1"/>
  <c r="A34" i="1"/>
  <c r="AQ33" i="1"/>
  <c r="AP33" i="1"/>
  <c r="AO33" i="1"/>
  <c r="AN33" i="1"/>
  <c r="AM33" i="1"/>
  <c r="AL33" i="1"/>
  <c r="AJ33" i="1" s="1"/>
  <c r="AK33" i="1"/>
  <c r="D33" i="1"/>
  <c r="C33" i="1"/>
  <c r="B33" i="1"/>
  <c r="A33" i="1"/>
  <c r="AQ32" i="1"/>
  <c r="AP32" i="1"/>
  <c r="AO32" i="1"/>
  <c r="AN32" i="1"/>
  <c r="AM32" i="1"/>
  <c r="AL32" i="1"/>
  <c r="AK32" i="1"/>
  <c r="AJ32" i="1" s="1"/>
  <c r="D32" i="1"/>
  <c r="C32" i="1"/>
  <c r="B32" i="1"/>
  <c r="A32" i="1"/>
  <c r="AQ31" i="1"/>
  <c r="AP31" i="1"/>
  <c r="AO31" i="1"/>
  <c r="AN31" i="1"/>
  <c r="AM31" i="1"/>
  <c r="AL31" i="1"/>
  <c r="AK31" i="1"/>
  <c r="AJ31" i="1" s="1"/>
  <c r="D31" i="1"/>
  <c r="C31" i="1"/>
  <c r="B31" i="1"/>
  <c r="A31" i="1"/>
  <c r="AQ30" i="1"/>
  <c r="AP30" i="1"/>
  <c r="AO30" i="1"/>
  <c r="AN30" i="1"/>
  <c r="AM30" i="1"/>
  <c r="AL30" i="1"/>
  <c r="AK30" i="1"/>
  <c r="AJ30" i="1" s="1"/>
  <c r="D30" i="1"/>
  <c r="C30" i="1"/>
  <c r="B30" i="1"/>
  <c r="A30" i="1"/>
  <c r="AQ29" i="1"/>
  <c r="AP29" i="1"/>
  <c r="AO29" i="1"/>
  <c r="AN29" i="1"/>
  <c r="AJ29" i="1" s="1"/>
  <c r="AM29" i="1"/>
  <c r="AL29" i="1"/>
  <c r="AK29" i="1"/>
  <c r="D29" i="1"/>
  <c r="C29" i="1"/>
  <c r="B29" i="1"/>
  <c r="A29" i="1"/>
  <c r="AQ28" i="1"/>
  <c r="AP28" i="1"/>
  <c r="AO28" i="1"/>
  <c r="AN28" i="1"/>
  <c r="AM28" i="1"/>
  <c r="AL28" i="1"/>
  <c r="AJ28" i="1" s="1"/>
  <c r="AK28" i="1"/>
  <c r="D28" i="1"/>
  <c r="C28" i="1"/>
  <c r="B28" i="1"/>
  <c r="A28" i="1"/>
  <c r="AQ27" i="1"/>
  <c r="AP27" i="1"/>
  <c r="AO27" i="1"/>
  <c r="AN27" i="1"/>
  <c r="AM27" i="1"/>
  <c r="AL27" i="1"/>
  <c r="AK27" i="1"/>
  <c r="AJ27" i="1" s="1"/>
  <c r="D27" i="1"/>
  <c r="C27" i="1"/>
  <c r="B27" i="1"/>
  <c r="A27" i="1"/>
  <c r="AQ26" i="1"/>
  <c r="AP26" i="1"/>
  <c r="AO26" i="1"/>
  <c r="AN26" i="1"/>
  <c r="AM26" i="1"/>
  <c r="AL26" i="1"/>
  <c r="AK26" i="1"/>
  <c r="AJ26" i="1" s="1"/>
  <c r="D26" i="1"/>
  <c r="C26" i="1"/>
  <c r="B26" i="1"/>
  <c r="A26" i="1"/>
  <c r="AQ25" i="1"/>
  <c r="AP25" i="1"/>
  <c r="AO25" i="1"/>
  <c r="AN25" i="1"/>
  <c r="AM25" i="1"/>
  <c r="AL25" i="1"/>
  <c r="AK25" i="1"/>
  <c r="AJ25" i="1" s="1"/>
  <c r="D25" i="1"/>
  <c r="C25" i="1"/>
  <c r="B25" i="1"/>
  <c r="A25" i="1"/>
  <c r="AQ24" i="1"/>
  <c r="AP24" i="1"/>
  <c r="AO24" i="1"/>
  <c r="AN24" i="1"/>
  <c r="AJ24" i="1" s="1"/>
  <c r="AM24" i="1"/>
  <c r="AL24" i="1"/>
  <c r="AK24" i="1"/>
  <c r="D24" i="1"/>
  <c r="C24" i="1"/>
  <c r="B24" i="1"/>
  <c r="A24" i="1"/>
  <c r="AQ23" i="1"/>
  <c r="AP23" i="1"/>
  <c r="AO23" i="1"/>
  <c r="AN23" i="1"/>
  <c r="AM23" i="1"/>
  <c r="AL23" i="1"/>
  <c r="AJ23" i="1" s="1"/>
  <c r="AK23" i="1"/>
  <c r="D23" i="1"/>
  <c r="C23" i="1"/>
  <c r="B23" i="1"/>
  <c r="A23" i="1"/>
  <c r="AQ22" i="1"/>
  <c r="AP22" i="1"/>
  <c r="AO22" i="1"/>
  <c r="AN22" i="1"/>
  <c r="AM22" i="1"/>
  <c r="AL22" i="1"/>
  <c r="AK22" i="1"/>
  <c r="AJ22" i="1" s="1"/>
  <c r="D22" i="1"/>
  <c r="C22" i="1"/>
  <c r="B22" i="1"/>
  <c r="A22" i="1"/>
  <c r="AQ21" i="1"/>
  <c r="AP21" i="1"/>
  <c r="AO21" i="1"/>
  <c r="AN21" i="1"/>
  <c r="AM21" i="1"/>
  <c r="AL21" i="1"/>
  <c r="AK21" i="1"/>
  <c r="AJ21" i="1" s="1"/>
  <c r="D21" i="1"/>
  <c r="C21" i="1"/>
  <c r="B21" i="1"/>
  <c r="A21" i="1"/>
  <c r="AQ20" i="1"/>
  <c r="AP20" i="1"/>
  <c r="AO20" i="1"/>
  <c r="AN20" i="1"/>
  <c r="AM20" i="1"/>
  <c r="AL20" i="1"/>
  <c r="AK20" i="1"/>
  <c r="AJ20" i="1" s="1"/>
  <c r="D20" i="1"/>
  <c r="C20" i="1"/>
  <c r="B20" i="1"/>
  <c r="A20" i="1"/>
  <c r="AQ19" i="1"/>
  <c r="AP19" i="1"/>
  <c r="AO19" i="1"/>
  <c r="AN19" i="1"/>
  <c r="AJ19" i="1" s="1"/>
  <c r="AM19" i="1"/>
  <c r="AL19" i="1"/>
  <c r="AK19" i="1"/>
  <c r="D19" i="1"/>
  <c r="C19" i="1"/>
  <c r="B19" i="1"/>
  <c r="A19" i="1"/>
  <c r="AQ18" i="1"/>
  <c r="AP18" i="1"/>
  <c r="AO18" i="1"/>
  <c r="AN18" i="1"/>
  <c r="AM18" i="1"/>
  <c r="AL18" i="1"/>
  <c r="AJ18" i="1" s="1"/>
  <c r="AK18" i="1"/>
  <c r="D18" i="1"/>
  <c r="C18" i="1"/>
  <c r="B18" i="1"/>
  <c r="A18" i="1"/>
  <c r="AQ17" i="1"/>
  <c r="AP17" i="1"/>
  <c r="AO17" i="1"/>
  <c r="AN17" i="1"/>
  <c r="AM17" i="1"/>
  <c r="AL17" i="1"/>
  <c r="AK17" i="1"/>
  <c r="AJ17" i="1" s="1"/>
  <c r="D17" i="1"/>
  <c r="C17" i="1"/>
  <c r="B17" i="1"/>
  <c r="A17" i="1"/>
  <c r="AQ16" i="1"/>
  <c r="AP16" i="1"/>
  <c r="AO16" i="1"/>
  <c r="AN16" i="1"/>
  <c r="AM16" i="1"/>
  <c r="AL16" i="1"/>
  <c r="AK16" i="1"/>
  <c r="AJ16" i="1" s="1"/>
  <c r="D16" i="1"/>
  <c r="C16" i="1"/>
  <c r="B16" i="1"/>
  <c r="A16" i="1"/>
  <c r="AQ15" i="1"/>
  <c r="AP15" i="1"/>
  <c r="AO15" i="1"/>
  <c r="AN15" i="1"/>
  <c r="AM15" i="1"/>
  <c r="AL15" i="1"/>
  <c r="AK15" i="1"/>
  <c r="AJ15" i="1" s="1"/>
  <c r="D15" i="1"/>
  <c r="C15" i="1"/>
  <c r="B15" i="1"/>
  <c r="A15" i="1"/>
  <c r="AQ14" i="1"/>
  <c r="AP14" i="1"/>
  <c r="AO14" i="1"/>
  <c r="AN14" i="1"/>
  <c r="AJ14" i="1" s="1"/>
  <c r="AM14" i="1"/>
  <c r="AL14" i="1"/>
  <c r="AK14" i="1"/>
  <c r="D14" i="1"/>
  <c r="C14" i="1"/>
  <c r="B14" i="1"/>
  <c r="A14" i="1"/>
  <c r="AQ13" i="1"/>
  <c r="AP13" i="1"/>
  <c r="AO13" i="1"/>
  <c r="AN13" i="1"/>
  <c r="AM13" i="1"/>
  <c r="AL13" i="1"/>
  <c r="AJ13" i="1" s="1"/>
  <c r="AK13" i="1"/>
  <c r="D13" i="1"/>
  <c r="C13" i="1"/>
  <c r="B13" i="1"/>
  <c r="A13" i="1"/>
  <c r="AQ12" i="1"/>
  <c r="AP12" i="1"/>
  <c r="AO12" i="1"/>
  <c r="AN12" i="1"/>
  <c r="AM12" i="1"/>
  <c r="AL12" i="1"/>
  <c r="AK12" i="1"/>
  <c r="AJ12" i="1" s="1"/>
  <c r="D12" i="1"/>
  <c r="C12" i="1"/>
  <c r="B12" i="1"/>
  <c r="A12" i="1"/>
  <c r="AQ11" i="1"/>
  <c r="AP11" i="1"/>
  <c r="AO11" i="1"/>
  <c r="AN11" i="1"/>
  <c r="AM11" i="1"/>
  <c r="AL11" i="1"/>
  <c r="AK11" i="1"/>
  <c r="AJ11" i="1" s="1"/>
  <c r="D11" i="1"/>
  <c r="C11" i="1"/>
  <c r="B11" i="1"/>
  <c r="A11" i="1"/>
  <c r="AQ10" i="1"/>
  <c r="AP10" i="1"/>
  <c r="AO10" i="1"/>
  <c r="AN10" i="1"/>
  <c r="AM10" i="1"/>
  <c r="AL10" i="1"/>
  <c r="AK10" i="1"/>
  <c r="AJ10" i="1" s="1"/>
  <c r="D10" i="1"/>
  <c r="C10" i="1"/>
  <c r="B10" i="1"/>
  <c r="A10" i="1"/>
  <c r="AQ9" i="1"/>
  <c r="AP9" i="1"/>
  <c r="AO9" i="1"/>
  <c r="AN9" i="1"/>
  <c r="AJ9" i="1" s="1"/>
  <c r="AM9" i="1"/>
  <c r="AL9" i="1"/>
  <c r="AK9" i="1"/>
  <c r="D9" i="1"/>
  <c r="C9" i="1"/>
  <c r="B9" i="1"/>
  <c r="A9" i="1"/>
  <c r="AQ8" i="1"/>
  <c r="AP8" i="1"/>
  <c r="AO8" i="1"/>
  <c r="AN8" i="1"/>
  <c r="AM8" i="1"/>
  <c r="AL8" i="1"/>
  <c r="AJ8" i="1" s="1"/>
  <c r="AK8" i="1"/>
  <c r="D8" i="1"/>
  <c r="C8" i="1"/>
  <c r="B8" i="1"/>
  <c r="A8" i="1"/>
  <c r="AI7" i="1"/>
  <c r="AI6" i="1" s="1"/>
  <c r="AH7" i="1"/>
  <c r="AH6" i="1" s="1"/>
  <c r="AG7" i="1"/>
  <c r="AG6" i="1" s="1"/>
  <c r="AF7" i="1"/>
  <c r="AF6" i="1" s="1"/>
  <c r="AE7" i="1"/>
  <c r="AE6" i="1" s="1"/>
  <c r="AD7" i="1"/>
  <c r="AD6" i="1" s="1"/>
  <c r="AC7" i="1"/>
  <c r="AC6" i="1" s="1"/>
  <c r="AB7" i="1"/>
  <c r="AA7" i="1"/>
  <c r="AA6" i="1" s="1"/>
  <c r="Z7" i="1"/>
  <c r="Z6" i="1" s="1"/>
  <c r="Y7" i="1"/>
  <c r="Y6" i="1" s="1"/>
  <c r="X7" i="1"/>
  <c r="X6" i="1" s="1"/>
  <c r="W7" i="1"/>
  <c r="W6" i="1" s="1"/>
  <c r="V7" i="1"/>
  <c r="V6" i="1" s="1"/>
  <c r="U7" i="1"/>
  <c r="U6" i="1" s="1"/>
  <c r="T7" i="1"/>
  <c r="T6" i="1" s="1"/>
  <c r="S7" i="1"/>
  <c r="S6" i="1" s="1"/>
  <c r="R7" i="1"/>
  <c r="R6" i="1" s="1"/>
  <c r="Q7" i="1"/>
  <c r="Q6" i="1" s="1"/>
  <c r="P7" i="1"/>
  <c r="P6" i="1" s="1"/>
  <c r="O7" i="1"/>
  <c r="O6" i="1" s="1"/>
  <c r="N7" i="1"/>
  <c r="N6" i="1" s="1"/>
  <c r="M7" i="1"/>
  <c r="M6" i="1" s="1"/>
  <c r="L7" i="1"/>
  <c r="L6" i="1" s="1"/>
  <c r="K7" i="1"/>
  <c r="K6" i="1" s="1"/>
  <c r="J7" i="1"/>
  <c r="J6" i="1" s="1"/>
  <c r="I7" i="1"/>
  <c r="I6" i="1" s="1"/>
  <c r="H7" i="1"/>
  <c r="G7" i="1"/>
  <c r="F7" i="1"/>
  <c r="E7" i="1"/>
  <c r="AB6" i="1"/>
  <c r="H6" i="1"/>
  <c r="G6" i="1"/>
  <c r="F6" i="1"/>
  <c r="E6" i="1"/>
  <c r="AO4" i="1"/>
  <c r="AM4" i="1"/>
  <c r="AK4" i="1"/>
  <c r="AK3" i="1" l="1"/>
</calcChain>
</file>

<file path=xl/sharedStrings.xml><?xml version="1.0" encoding="utf-8"?>
<sst xmlns="http://schemas.openxmlformats.org/spreadsheetml/2006/main" count="607" uniqueCount="103">
  <si>
    <t>Einsatzplanung / Dienstplan</t>
  </si>
  <si>
    <t>Monatsübersicht</t>
  </si>
  <si>
    <t>Monat</t>
  </si>
  <si>
    <t>März</t>
  </si>
  <si>
    <t>Jahr</t>
  </si>
  <si>
    <t>Legende</t>
  </si>
  <si>
    <t>F</t>
  </si>
  <si>
    <t>Frühschicht</t>
  </si>
  <si>
    <t>S</t>
  </si>
  <si>
    <t>Spätschicht</t>
  </si>
  <si>
    <t>N</t>
  </si>
  <si>
    <t>Nachtschicht</t>
  </si>
  <si>
    <t>Geplante Std. gesamt</t>
  </si>
  <si>
    <t>Hinweis</t>
  </si>
  <si>
    <t>Monat und Jahr ändern, Planung passt sich an.</t>
  </si>
  <si>
    <t>B</t>
  </si>
  <si>
    <t>Bereitschaft</t>
  </si>
  <si>
    <t>O</t>
  </si>
  <si>
    <t>Frei</t>
  </si>
  <si>
    <t>U/K</t>
  </si>
  <si>
    <t>Urlaub / Krank</t>
  </si>
  <si>
    <t>Früh gesamt</t>
  </si>
  <si>
    <t>Spät gesamt</t>
  </si>
  <si>
    <t>Nacht gesamt</t>
  </si>
  <si>
    <t>Personal-Nr</t>
  </si>
  <si>
    <t>Mitarbeiter</t>
  </si>
  <si>
    <t>Abteilung</t>
  </si>
  <si>
    <t>Geplante Std.</t>
  </si>
  <si>
    <t>Früh</t>
  </si>
  <si>
    <t>Spät</t>
  </si>
  <si>
    <t>Nacht</t>
  </si>
  <si>
    <t>Urlaub</t>
  </si>
  <si>
    <t>Krank</t>
  </si>
  <si>
    <t>Hinweise</t>
  </si>
  <si>
    <t>U</t>
  </si>
  <si>
    <t>Urlaub Mitte des Monats</t>
  </si>
  <si>
    <t>Urlaub Ende des Monats</t>
  </si>
  <si>
    <t>K</t>
  </si>
  <si>
    <t>2 Krankheitstage</t>
  </si>
  <si>
    <t>Codes, Mitarbeitende und Stundenwerte können in der Liste 'Listen' angepasst werden.</t>
  </si>
  <si>
    <t>Code</t>
  </si>
  <si>
    <t>Bezeichnung</t>
  </si>
  <si>
    <t>Start</t>
  </si>
  <si>
    <t>Ende</t>
  </si>
  <si>
    <t>Pause (Std)</t>
  </si>
  <si>
    <t>Arbeitsstunden</t>
  </si>
  <si>
    <t>Hinweis / Farbe</t>
  </si>
  <si>
    <t>Mitarbeitername</t>
  </si>
  <si>
    <t>Soll-Stunden/Woche</t>
  </si>
  <si>
    <t>Monate</t>
  </si>
  <si>
    <t>06:00</t>
  </si>
  <si>
    <t>14:00</t>
  </si>
  <si>
    <t>1001</t>
  </si>
  <si>
    <t>Anna Becker</t>
  </si>
  <si>
    <t>Verkauf</t>
  </si>
  <si>
    <t>Januar</t>
  </si>
  <si>
    <t>22:00</t>
  </si>
  <si>
    <t>1002</t>
  </si>
  <si>
    <t>Jonas Weber</t>
  </si>
  <si>
    <t>Lager</t>
  </si>
  <si>
    <t>Februar</t>
  </si>
  <si>
    <t>1003</t>
  </si>
  <si>
    <t>Lara Hoffmann</t>
  </si>
  <si>
    <t>Büro</t>
  </si>
  <si>
    <t>08:00</t>
  </si>
  <si>
    <t>16:00</t>
  </si>
  <si>
    <t>1004</t>
  </si>
  <si>
    <t>Tim Schuster</t>
  </si>
  <si>
    <t>Service</t>
  </si>
  <si>
    <t>April</t>
  </si>
  <si>
    <t>1005</t>
  </si>
  <si>
    <t>Mia Krause</t>
  </si>
  <si>
    <t>Mai</t>
  </si>
  <si>
    <t>1006</t>
  </si>
  <si>
    <t>Paul Richter</t>
  </si>
  <si>
    <t>Produktion</t>
  </si>
  <si>
    <t>Juni</t>
  </si>
  <si>
    <t>1007</t>
  </si>
  <si>
    <t>Nina Vogel</t>
  </si>
  <si>
    <t>Juli</t>
  </si>
  <si>
    <t>1008</t>
  </si>
  <si>
    <t>Leon König</t>
  </si>
  <si>
    <t>August</t>
  </si>
  <si>
    <t>Codes und Mitarbeitende können hier angepasst werden.</t>
  </si>
  <si>
    <t>1009</t>
  </si>
  <si>
    <t>Sophie Braun</t>
  </si>
  <si>
    <t>September</t>
  </si>
  <si>
    <t>1010</t>
  </si>
  <si>
    <t>Max Neumann</t>
  </si>
  <si>
    <t>Oktober</t>
  </si>
  <si>
    <t>1011</t>
  </si>
  <si>
    <t>Clara Wolf</t>
  </si>
  <si>
    <t>November</t>
  </si>
  <si>
    <t>1012</t>
  </si>
  <si>
    <t>Felix Hartmann</t>
  </si>
  <si>
    <t>Dezember</t>
  </si>
  <si>
    <t>1013</t>
  </si>
  <si>
    <t>Emma Schneider</t>
  </si>
  <si>
    <t>1014</t>
  </si>
  <si>
    <t>Noah Fischer</t>
  </si>
  <si>
    <t>1015</t>
  </si>
  <si>
    <t>Laura Zimmer</t>
  </si>
  <si>
    <t>Soll Std.
/Woche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</si>
</sst>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4"/>
      <color rgb="FFFFFFFF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9"/>
      <color rgb="FF666666"/>
      <name val="Calibri"/>
      <family val="2"/>
      <scheme val="minor"/>
    </font>
    <font>
      <sz val="11"/>
      <color rgb="FF1F1F1F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1F415A"/>
        <bgColor indexed="64"/>
      </patternFill>
    </fill>
    <fill>
      <patternFill patternType="solid">
        <fgColor rgb="FFF6F8FA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FCE5CD"/>
        <bgColor indexed="64"/>
      </patternFill>
    </fill>
    <fill>
      <patternFill patternType="solid">
        <fgColor rgb="FFF4CCCC"/>
        <bgColor indexed="64"/>
      </patternFill>
    </fill>
    <fill>
      <patternFill patternType="solid">
        <fgColor rgb="FFD9EAF7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BFBFB"/>
        <bgColor indexed="64"/>
      </patternFill>
    </fill>
    <fill>
      <patternFill patternType="solid">
        <fgColor rgb="FFFFF2CC"/>
        <bgColor indexed="64"/>
      </patternFill>
    </fill>
  </fills>
  <borders count="2">
    <border>
      <left/>
      <right/>
      <top/>
      <bottom/>
      <diagonal/>
    </border>
    <border>
      <left style="thin">
        <color rgb="FFB7C4C7"/>
      </left>
      <right style="thin">
        <color rgb="FFB7C4C7"/>
      </right>
      <top style="thin">
        <color rgb="FFB7C4C7"/>
      </top>
      <bottom style="thin">
        <color rgb="FFB7C4C7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3" borderId="0" xfId="0" applyFont="1" applyFill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6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0" fontId="3" fillId="8" borderId="1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11" borderId="0" xfId="0" applyFont="1" applyFill="1" applyAlignment="1">
      <alignment horizontal="center" vertical="center"/>
    </xf>
    <xf numFmtId="0" fontId="5" fillId="11" borderId="0" xfId="0" applyFont="1" applyFill="1" applyAlignment="1">
      <alignment horizontal="left" vertical="center"/>
    </xf>
    <xf numFmtId="0" fontId="5" fillId="9" borderId="0" xfId="0" applyFont="1" applyFill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5" fillId="10" borderId="0" xfId="0" applyFont="1" applyFill="1" applyAlignment="1">
      <alignment horizontal="center" vertical="center"/>
    </xf>
    <xf numFmtId="164" fontId="0" fillId="11" borderId="0" xfId="0" applyNumberFormat="1" applyFill="1" applyAlignment="1">
      <alignment horizontal="center" vertical="center"/>
    </xf>
    <xf numFmtId="1" fontId="0" fillId="11" borderId="0" xfId="0" applyNumberFormat="1" applyFill="1" applyAlignment="1">
      <alignment horizontal="center" vertical="center"/>
    </xf>
    <xf numFmtId="0" fontId="0" fillId="11" borderId="0" xfId="0" applyFill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64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5" fillId="7" borderId="0" xfId="0" applyFont="1" applyFill="1" applyAlignment="1">
      <alignment horizontal="center" vertical="center"/>
    </xf>
    <xf numFmtId="0" fontId="5" fillId="12" borderId="0" xfId="0" applyFont="1" applyFill="1" applyAlignment="1">
      <alignment horizontal="center" vertical="center"/>
    </xf>
    <xf numFmtId="0" fontId="5" fillId="8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0" fillId="0" borderId="0" xfId="0"/>
    <xf numFmtId="0" fontId="1" fillId="2" borderId="0" xfId="0" applyFont="1" applyFill="1" applyAlignment="1">
      <alignment horizontal="center" vertical="center"/>
    </xf>
    <xf numFmtId="0" fontId="4" fillId="0" borderId="0" xfId="0" applyFont="1"/>
    <xf numFmtId="0" fontId="2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9">
    <dxf>
      <font>
        <color rgb="FFA6A6A6"/>
      </font>
      <fill>
        <patternFill>
          <bgColor rgb="FFF3F3F3"/>
        </patternFill>
      </fill>
    </dxf>
    <dxf>
      <font>
        <color rgb="FF1F1F1F"/>
      </font>
      <fill>
        <patternFill>
          <bgColor rgb="FFFFF2CC"/>
        </patternFill>
      </fill>
    </dxf>
    <dxf>
      <font>
        <color rgb="FF1F1F1F"/>
      </font>
      <fill>
        <patternFill>
          <bgColor rgb="FFDDEBF7"/>
        </patternFill>
      </fill>
    </dxf>
    <dxf>
      <font>
        <color rgb="FF1F1F1F"/>
      </font>
      <fill>
        <patternFill>
          <bgColor rgb="FFE7E6E6"/>
        </patternFill>
      </fill>
    </dxf>
    <dxf>
      <font>
        <color rgb="FF1F1F1F"/>
      </font>
      <fill>
        <patternFill>
          <bgColor rgb="FFD9EAF7"/>
        </patternFill>
      </fill>
    </dxf>
    <dxf>
      <font>
        <color rgb="FF1F1F1F"/>
      </font>
      <fill>
        <patternFill>
          <bgColor rgb="FFF4CCCC"/>
        </patternFill>
      </fill>
    </dxf>
    <dxf>
      <font>
        <color rgb="FF1F1F1F"/>
      </font>
      <fill>
        <patternFill>
          <bgColor rgb="FFFCE5CD"/>
        </patternFill>
      </fill>
    </dxf>
    <dxf>
      <font>
        <color rgb="FF1F1F1F"/>
      </font>
      <fill>
        <patternFill>
          <bgColor rgb="FFD9EAD3"/>
        </patternFill>
      </fill>
    </dxf>
    <dxf>
      <font>
        <b/>
        <color rgb="FFFFFFFF"/>
      </font>
      <fill>
        <patternFill>
          <bgColor rgb="FF1F415A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R40"/>
  <sheetViews>
    <sheetView showGridLines="0" tabSelected="1" zoomScale="80" zoomScaleNormal="80" workbookViewId="0">
      <pane xSplit="4" ySplit="7" topLeftCell="E8" activePane="bottomRight" state="frozen"/>
      <selection pane="topRight" activeCell="E1" sqref="E1"/>
      <selection pane="bottomLeft" activeCell="A8" sqref="A8"/>
      <selection pane="bottomRight" activeCell="L27" sqref="L27"/>
    </sheetView>
  </sheetViews>
  <sheetFormatPr baseColWidth="10" defaultColWidth="9.140625" defaultRowHeight="15" x14ac:dyDescent="0.25"/>
  <cols>
    <col min="1" max="1" width="12.140625" customWidth="1"/>
    <col min="2" max="2" width="16.28515625" bestFit="1" customWidth="1"/>
    <col min="3" max="3" width="12.42578125" customWidth="1"/>
    <col min="4" max="4" width="10.85546875" customWidth="1"/>
    <col min="5" max="5" width="4.85546875" bestFit="1" customWidth="1"/>
    <col min="6" max="6" width="5.5703125" bestFit="1" customWidth="1"/>
    <col min="7" max="7" width="2.85546875" bestFit="1" customWidth="1"/>
    <col min="8" max="8" width="8.5703125" bestFit="1" customWidth="1"/>
    <col min="9" max="9" width="3.42578125" bestFit="1" customWidth="1"/>
    <col min="10" max="10" width="11.7109375" bestFit="1" customWidth="1"/>
    <col min="11" max="11" width="3" bestFit="1" customWidth="1"/>
    <col min="12" max="12" width="11.28515625" bestFit="1" customWidth="1"/>
    <col min="13" max="13" width="4.42578125" bestFit="1" customWidth="1"/>
    <col min="14" max="14" width="14" bestFit="1" customWidth="1"/>
    <col min="15" max="16" width="3.42578125" bestFit="1" customWidth="1"/>
    <col min="17" max="19" width="3.28515625" bestFit="1" customWidth="1"/>
    <col min="20" max="20" width="4" bestFit="1" customWidth="1"/>
    <col min="21" max="21" width="3.28515625" bestFit="1" customWidth="1"/>
    <col min="22" max="23" width="3.42578125" bestFit="1" customWidth="1"/>
    <col min="24" max="26" width="3.28515625" bestFit="1" customWidth="1"/>
    <col min="27" max="27" width="4" bestFit="1" customWidth="1"/>
    <col min="28" max="28" width="3.28515625" bestFit="1" customWidth="1"/>
    <col min="29" max="30" width="3.42578125" bestFit="1" customWidth="1"/>
    <col min="31" max="33" width="3.28515625" bestFit="1" customWidth="1"/>
    <col min="34" max="34" width="4" bestFit="1" customWidth="1"/>
    <col min="35" max="35" width="3.28515625" bestFit="1" customWidth="1"/>
    <col min="36" max="36" width="20.140625" bestFit="1" customWidth="1"/>
    <col min="37" max="37" width="7.7109375" bestFit="1" customWidth="1"/>
    <col min="38" max="38" width="11.7109375" bestFit="1" customWidth="1"/>
    <col min="39" max="39" width="6.140625" bestFit="1" customWidth="1"/>
    <col min="40" max="40" width="13" bestFit="1" customWidth="1"/>
    <col min="41" max="41" width="4.42578125" bestFit="1" customWidth="1"/>
    <col min="42" max="42" width="7" bestFit="1" customWidth="1"/>
    <col min="43" max="43" width="6" bestFit="1" customWidth="1"/>
    <col min="44" max="44" width="23" bestFit="1" customWidth="1"/>
  </cols>
  <sheetData>
    <row r="2" spans="1:44" ht="26.1" customHeight="1" x14ac:dyDescent="0.25">
      <c r="B2" s="30" t="s">
        <v>0</v>
      </c>
      <c r="C2" s="29"/>
      <c r="D2" s="29"/>
      <c r="E2" s="29"/>
      <c r="F2" s="29"/>
      <c r="G2" s="29"/>
      <c r="H2" s="29"/>
      <c r="AJ2" s="28" t="s">
        <v>1</v>
      </c>
      <c r="AK2" s="29"/>
      <c r="AL2" s="29"/>
      <c r="AM2" s="29"/>
      <c r="AN2" s="29"/>
      <c r="AO2" s="29"/>
    </row>
    <row r="3" spans="1:44" x14ac:dyDescent="0.25">
      <c r="B3" s="1" t="s">
        <v>2</v>
      </c>
      <c r="C3" s="2" t="s">
        <v>3</v>
      </c>
      <c r="E3" s="1" t="s">
        <v>4</v>
      </c>
      <c r="F3" s="2">
        <v>2026</v>
      </c>
      <c r="H3" s="1" t="s">
        <v>5</v>
      </c>
      <c r="I3" s="3" t="s">
        <v>6</v>
      </c>
      <c r="J3" s="4" t="s">
        <v>7</v>
      </c>
      <c r="K3" s="5" t="s">
        <v>8</v>
      </c>
      <c r="L3" s="4" t="s">
        <v>9</v>
      </c>
      <c r="M3" s="6" t="s">
        <v>10</v>
      </c>
      <c r="N3" s="4" t="s">
        <v>11</v>
      </c>
      <c r="AJ3" s="7" t="s">
        <v>12</v>
      </c>
      <c r="AK3" s="2">
        <f>SUM(AJ8:AJ37)</f>
        <v>2602.5</v>
      </c>
    </row>
    <row r="4" spans="1:44" x14ac:dyDescent="0.25">
      <c r="B4" s="1" t="s">
        <v>13</v>
      </c>
      <c r="C4" s="31" t="s">
        <v>14</v>
      </c>
      <c r="D4" s="29"/>
      <c r="E4" s="29"/>
      <c r="F4" s="29"/>
      <c r="G4" s="29"/>
      <c r="H4" s="29"/>
      <c r="I4" s="8" t="s">
        <v>15</v>
      </c>
      <c r="J4" s="4" t="s">
        <v>16</v>
      </c>
      <c r="K4" s="9" t="s">
        <v>17</v>
      </c>
      <c r="L4" s="4" t="s">
        <v>18</v>
      </c>
      <c r="M4" s="10" t="s">
        <v>19</v>
      </c>
      <c r="N4" s="4" t="s">
        <v>20</v>
      </c>
      <c r="AJ4" s="7" t="s">
        <v>21</v>
      </c>
      <c r="AK4" s="2">
        <f>SUM(AK8:AK37)</f>
        <v>186</v>
      </c>
      <c r="AL4" s="7" t="s">
        <v>22</v>
      </c>
      <c r="AM4" s="2">
        <f>SUM(AL8:AL37)</f>
        <v>104</v>
      </c>
      <c r="AN4" s="7" t="s">
        <v>23</v>
      </c>
      <c r="AO4" s="2">
        <f>SUM(AM8:AM37)</f>
        <v>57</v>
      </c>
    </row>
    <row r="6" spans="1:44" ht="21.95" customHeight="1" x14ac:dyDescent="0.25">
      <c r="E6" s="1" t="str">
        <f>IF(E7="","",CHOOSE(WEEKDAY(DATE($F$3,MATCH($C$3,Listen!$P$2:$P$13,0),E7),2),"Mo","Di","Mi","Do","Fr","Sa","So"))</f>
        <v>So</v>
      </c>
      <c r="F6" s="11" t="str">
        <f>IF(F7="","",CHOOSE(WEEKDAY(DATE($F$3,MATCH($C$3,Listen!$P$2:$P$13,0),F7),2),"Mo","Di","Mi","Do","Fr","Sa","So"))</f>
        <v>Mo</v>
      </c>
      <c r="G6" s="11" t="str">
        <f>IF(G7="","",CHOOSE(WEEKDAY(DATE($F$3,MATCH($C$3,Listen!$P$2:$P$13,0),G7),2),"Mo","Di","Mi","Do","Fr","Sa","So"))</f>
        <v>Di</v>
      </c>
      <c r="H6" s="11" t="str">
        <f>IF(H7="","",CHOOSE(WEEKDAY(DATE($F$3,MATCH($C$3,Listen!$P$2:$P$13,0),H7),2),"Mo","Di","Mi","Do","Fr","Sa","So"))</f>
        <v>Mi</v>
      </c>
      <c r="I6" s="11" t="str">
        <f>IF(I7="","",CHOOSE(WEEKDAY(DATE($F$3,MATCH($C$3,Listen!$P$2:$P$13,0),I7),2),"Mo","Di","Mi","Do","Fr","Sa","So"))</f>
        <v>Do</v>
      </c>
      <c r="J6" s="11" t="str">
        <f>IF(J7="","",CHOOSE(WEEKDAY(DATE($F$3,MATCH($C$3,Listen!$P$2:$P$13,0),J7),2),"Mo","Di","Mi","Do","Fr","Sa","So"))</f>
        <v>Fr</v>
      </c>
      <c r="K6" s="1" t="str">
        <f>IF(K7="","",CHOOSE(WEEKDAY(DATE($F$3,MATCH($C$3,Listen!$P$2:$P$13,0),K7),2),"Mo","Di","Mi","Do","Fr","Sa","So"))</f>
        <v>Sa</v>
      </c>
      <c r="L6" s="1" t="str">
        <f>IF(L7="","",CHOOSE(WEEKDAY(DATE($F$3,MATCH($C$3,Listen!$P$2:$P$13,0),L7),2),"Mo","Di","Mi","Do","Fr","Sa","So"))</f>
        <v>So</v>
      </c>
      <c r="M6" s="11" t="str">
        <f>IF(M7="","",CHOOSE(WEEKDAY(DATE($F$3,MATCH($C$3,Listen!$P$2:$P$13,0),M7),2),"Mo","Di","Mi","Do","Fr","Sa","So"))</f>
        <v>Mo</v>
      </c>
      <c r="N6" s="11" t="str">
        <f>IF(N7="","",CHOOSE(WEEKDAY(DATE($F$3,MATCH($C$3,Listen!$P$2:$P$13,0),N7),2),"Mo","Di","Mi","Do","Fr","Sa","So"))</f>
        <v>Di</v>
      </c>
      <c r="O6" s="11" t="str">
        <f>IF(O7="","",CHOOSE(WEEKDAY(DATE($F$3,MATCH($C$3,Listen!$P$2:$P$13,0),O7),2),"Mo","Di","Mi","Do","Fr","Sa","So"))</f>
        <v>Mi</v>
      </c>
      <c r="P6" s="11" t="str">
        <f>IF(P7="","",CHOOSE(WEEKDAY(DATE($F$3,MATCH($C$3,Listen!$P$2:$P$13,0),P7),2),"Mo","Di","Mi","Do","Fr","Sa","So"))</f>
        <v>Do</v>
      </c>
      <c r="Q6" s="11" t="str">
        <f>IF(Q7="","",CHOOSE(WEEKDAY(DATE($F$3,MATCH($C$3,Listen!$P$2:$P$13,0),Q7),2),"Mo","Di","Mi","Do","Fr","Sa","So"))</f>
        <v>Fr</v>
      </c>
      <c r="R6" s="1" t="str">
        <f>IF(R7="","",CHOOSE(WEEKDAY(DATE($F$3,MATCH($C$3,Listen!$P$2:$P$13,0),R7),2),"Mo","Di","Mi","Do","Fr","Sa","So"))</f>
        <v>Sa</v>
      </c>
      <c r="S6" s="1" t="str">
        <f>IF(S7="","",CHOOSE(WEEKDAY(DATE($F$3,MATCH($C$3,Listen!$P$2:$P$13,0),S7),2),"Mo","Di","Mi","Do","Fr","Sa","So"))</f>
        <v>So</v>
      </c>
      <c r="T6" s="11" t="str">
        <f>IF(T7="","",CHOOSE(WEEKDAY(DATE($F$3,MATCH($C$3,Listen!$P$2:$P$13,0),T7),2),"Mo","Di","Mi","Do","Fr","Sa","So"))</f>
        <v>Mo</v>
      </c>
      <c r="U6" s="11" t="str">
        <f>IF(U7="","",CHOOSE(WEEKDAY(DATE($F$3,MATCH($C$3,Listen!$P$2:$P$13,0),U7),2),"Mo","Di","Mi","Do","Fr","Sa","So"))</f>
        <v>Di</v>
      </c>
      <c r="V6" s="11" t="str">
        <f>IF(V7="","",CHOOSE(WEEKDAY(DATE($F$3,MATCH($C$3,Listen!$P$2:$P$13,0),V7),2),"Mo","Di","Mi","Do","Fr","Sa","So"))</f>
        <v>Mi</v>
      </c>
      <c r="W6" s="11" t="str">
        <f>IF(W7="","",CHOOSE(WEEKDAY(DATE($F$3,MATCH($C$3,Listen!$P$2:$P$13,0),W7),2),"Mo","Di","Mi","Do","Fr","Sa","So"))</f>
        <v>Do</v>
      </c>
      <c r="X6" s="11" t="str">
        <f>IF(X7="","",CHOOSE(WEEKDAY(DATE($F$3,MATCH($C$3,Listen!$P$2:$P$13,0),X7),2),"Mo","Di","Mi","Do","Fr","Sa","So"))</f>
        <v>Fr</v>
      </c>
      <c r="Y6" s="1" t="str">
        <f>IF(Y7="","",CHOOSE(WEEKDAY(DATE($F$3,MATCH($C$3,Listen!$P$2:$P$13,0),Y7),2),"Mo","Di","Mi","Do","Fr","Sa","So"))</f>
        <v>Sa</v>
      </c>
      <c r="Z6" s="1" t="str">
        <f>IF(Z7="","",CHOOSE(WEEKDAY(DATE($F$3,MATCH($C$3,Listen!$P$2:$P$13,0),Z7),2),"Mo","Di","Mi","Do","Fr","Sa","So"))</f>
        <v>So</v>
      </c>
      <c r="AA6" s="11" t="str">
        <f>IF(AA7="","",CHOOSE(WEEKDAY(DATE($F$3,MATCH($C$3,Listen!$P$2:$P$13,0),AA7),2),"Mo","Di","Mi","Do","Fr","Sa","So"))</f>
        <v>Mo</v>
      </c>
      <c r="AB6" s="11" t="str">
        <f>IF(AB7="","",CHOOSE(WEEKDAY(DATE($F$3,MATCH($C$3,Listen!$P$2:$P$13,0),AB7),2),"Mo","Di","Mi","Do","Fr","Sa","So"))</f>
        <v>Di</v>
      </c>
      <c r="AC6" s="11" t="str">
        <f>IF(AC7="","",CHOOSE(WEEKDAY(DATE($F$3,MATCH($C$3,Listen!$P$2:$P$13,0),AC7),2),"Mo","Di","Mi","Do","Fr","Sa","So"))</f>
        <v>Mi</v>
      </c>
      <c r="AD6" s="11" t="str">
        <f>IF(AD7="","",CHOOSE(WEEKDAY(DATE($F$3,MATCH($C$3,Listen!$P$2:$P$13,0),AD7),2),"Mo","Di","Mi","Do","Fr","Sa","So"))</f>
        <v>Do</v>
      </c>
      <c r="AE6" s="11" t="str">
        <f>IF(AE7="","",CHOOSE(WEEKDAY(DATE($F$3,MATCH($C$3,Listen!$P$2:$P$13,0),AE7),2),"Mo","Di","Mi","Do","Fr","Sa","So"))</f>
        <v>Fr</v>
      </c>
      <c r="AF6" s="1" t="str">
        <f>IF(AF7="","",CHOOSE(WEEKDAY(DATE($F$3,MATCH($C$3,Listen!$P$2:$P$13,0),AF7),2),"Mo","Di","Mi","Do","Fr","Sa","So"))</f>
        <v>Sa</v>
      </c>
      <c r="AG6" s="1" t="str">
        <f>IF(AG7="","",CHOOSE(WEEKDAY(DATE($F$3,MATCH($C$3,Listen!$P$2:$P$13,0),AG7),2),"Mo","Di","Mi","Do","Fr","Sa","So"))</f>
        <v>So</v>
      </c>
      <c r="AH6" s="11" t="str">
        <f>IF(AH7="","",CHOOSE(WEEKDAY(DATE($F$3,MATCH($C$3,Listen!$P$2:$P$13,0),AH7),2),"Mo","Di","Mi","Do","Fr","Sa","So"))</f>
        <v>Mo</v>
      </c>
      <c r="AI6" s="11" t="str">
        <f>IF(AI7="","",CHOOSE(WEEKDAY(DATE($F$3,MATCH($C$3,Listen!$P$2:$P$13,0),AI7),2),"Mo","Di","Mi","Do","Fr","Sa","So"))</f>
        <v>Di</v>
      </c>
    </row>
    <row r="7" spans="1:44" ht="30" x14ac:dyDescent="0.25">
      <c r="A7" s="11" t="s">
        <v>24</v>
      </c>
      <c r="B7" s="11" t="s">
        <v>25</v>
      </c>
      <c r="C7" s="11" t="s">
        <v>26</v>
      </c>
      <c r="D7" s="32" t="s">
        <v>102</v>
      </c>
      <c r="E7" s="1">
        <f>IF(COLUMN()-COLUMN($E$7)+1&lt;=DAY(EOMONTH(DATE($F$3,MATCH($C$3,Listen!$P$2:$P$13,0),1),0)),COLUMN()-COLUMN($E$7)+1,"")</f>
        <v>1</v>
      </c>
      <c r="F7" s="11">
        <f>IF(COLUMN()-COLUMN($E$7)+1&lt;=DAY(EOMONTH(DATE($F$3,MATCH($C$3,Listen!$P$2:$P$13,0),1),0)),COLUMN()-COLUMN($E$7)+1,"")</f>
        <v>2</v>
      </c>
      <c r="G7" s="11">
        <f>IF(COLUMN()-COLUMN($E$7)+1&lt;=DAY(EOMONTH(DATE($F$3,MATCH($C$3,Listen!$P$2:$P$13,0),1),0)),COLUMN()-COLUMN($E$7)+1,"")</f>
        <v>3</v>
      </c>
      <c r="H7" s="11">
        <f>IF(COLUMN()-COLUMN($E$7)+1&lt;=DAY(EOMONTH(DATE($F$3,MATCH($C$3,Listen!$P$2:$P$13,0),1),0)),COLUMN()-COLUMN($E$7)+1,"")</f>
        <v>4</v>
      </c>
      <c r="I7" s="11">
        <f>IF(COLUMN()-COLUMN($E$7)+1&lt;=DAY(EOMONTH(DATE($F$3,MATCH($C$3,Listen!$P$2:$P$13,0),1),0)),COLUMN()-COLUMN($E$7)+1,"")</f>
        <v>5</v>
      </c>
      <c r="J7" s="11">
        <f>IF(COLUMN()-COLUMN($E$7)+1&lt;=DAY(EOMONTH(DATE($F$3,MATCH($C$3,Listen!$P$2:$P$13,0),1),0)),COLUMN()-COLUMN($E$7)+1,"")</f>
        <v>6</v>
      </c>
      <c r="K7" s="1">
        <f>IF(COLUMN()-COLUMN($E$7)+1&lt;=DAY(EOMONTH(DATE($F$3,MATCH($C$3,Listen!$P$2:$P$13,0),1),0)),COLUMN()-COLUMN($E$7)+1,"")</f>
        <v>7</v>
      </c>
      <c r="L7" s="1">
        <f>IF(COLUMN()-COLUMN($E$7)+1&lt;=DAY(EOMONTH(DATE($F$3,MATCH($C$3,Listen!$P$2:$P$13,0),1),0)),COLUMN()-COLUMN($E$7)+1,"")</f>
        <v>8</v>
      </c>
      <c r="M7" s="11">
        <f>IF(COLUMN()-COLUMN($E$7)+1&lt;=DAY(EOMONTH(DATE($F$3,MATCH($C$3,Listen!$P$2:$P$13,0),1),0)),COLUMN()-COLUMN($E$7)+1,"")</f>
        <v>9</v>
      </c>
      <c r="N7" s="11">
        <f>IF(COLUMN()-COLUMN($E$7)+1&lt;=DAY(EOMONTH(DATE($F$3,MATCH($C$3,Listen!$P$2:$P$13,0),1),0)),COLUMN()-COLUMN($E$7)+1,"")</f>
        <v>10</v>
      </c>
      <c r="O7" s="11">
        <f>IF(COLUMN()-COLUMN($E$7)+1&lt;=DAY(EOMONTH(DATE($F$3,MATCH($C$3,Listen!$P$2:$P$13,0),1),0)),COLUMN()-COLUMN($E$7)+1,"")</f>
        <v>11</v>
      </c>
      <c r="P7" s="11">
        <f>IF(COLUMN()-COLUMN($E$7)+1&lt;=DAY(EOMONTH(DATE($F$3,MATCH($C$3,Listen!$P$2:$P$13,0),1),0)),COLUMN()-COLUMN($E$7)+1,"")</f>
        <v>12</v>
      </c>
      <c r="Q7" s="11">
        <f>IF(COLUMN()-COLUMN($E$7)+1&lt;=DAY(EOMONTH(DATE($F$3,MATCH($C$3,Listen!$P$2:$P$13,0),1),0)),COLUMN()-COLUMN($E$7)+1,"")</f>
        <v>13</v>
      </c>
      <c r="R7" s="1">
        <f>IF(COLUMN()-COLUMN($E$7)+1&lt;=DAY(EOMONTH(DATE($F$3,MATCH($C$3,Listen!$P$2:$P$13,0),1),0)),COLUMN()-COLUMN($E$7)+1,"")</f>
        <v>14</v>
      </c>
      <c r="S7" s="1">
        <f>IF(COLUMN()-COLUMN($E$7)+1&lt;=DAY(EOMONTH(DATE($F$3,MATCH($C$3,Listen!$P$2:$P$13,0),1),0)),COLUMN()-COLUMN($E$7)+1,"")</f>
        <v>15</v>
      </c>
      <c r="T7" s="11">
        <f>IF(COLUMN()-COLUMN($E$7)+1&lt;=DAY(EOMONTH(DATE($F$3,MATCH($C$3,Listen!$P$2:$P$13,0),1),0)),COLUMN()-COLUMN($E$7)+1,"")</f>
        <v>16</v>
      </c>
      <c r="U7" s="11">
        <f>IF(COLUMN()-COLUMN($E$7)+1&lt;=DAY(EOMONTH(DATE($F$3,MATCH($C$3,Listen!$P$2:$P$13,0),1),0)),COLUMN()-COLUMN($E$7)+1,"")</f>
        <v>17</v>
      </c>
      <c r="V7" s="11">
        <f>IF(COLUMN()-COLUMN($E$7)+1&lt;=DAY(EOMONTH(DATE($F$3,MATCH($C$3,Listen!$P$2:$P$13,0),1),0)),COLUMN()-COLUMN($E$7)+1,"")</f>
        <v>18</v>
      </c>
      <c r="W7" s="11">
        <f>IF(COLUMN()-COLUMN($E$7)+1&lt;=DAY(EOMONTH(DATE($F$3,MATCH($C$3,Listen!$P$2:$P$13,0),1),0)),COLUMN()-COLUMN($E$7)+1,"")</f>
        <v>19</v>
      </c>
      <c r="X7" s="11">
        <f>IF(COLUMN()-COLUMN($E$7)+1&lt;=DAY(EOMONTH(DATE($F$3,MATCH($C$3,Listen!$P$2:$P$13,0),1),0)),COLUMN()-COLUMN($E$7)+1,"")</f>
        <v>20</v>
      </c>
      <c r="Y7" s="1">
        <f>IF(COLUMN()-COLUMN($E$7)+1&lt;=DAY(EOMONTH(DATE($F$3,MATCH($C$3,Listen!$P$2:$P$13,0),1),0)),COLUMN()-COLUMN($E$7)+1,"")</f>
        <v>21</v>
      </c>
      <c r="Z7" s="1">
        <f>IF(COLUMN()-COLUMN($E$7)+1&lt;=DAY(EOMONTH(DATE($F$3,MATCH($C$3,Listen!$P$2:$P$13,0),1),0)),COLUMN()-COLUMN($E$7)+1,"")</f>
        <v>22</v>
      </c>
      <c r="AA7" s="11">
        <f>IF(COLUMN()-COLUMN($E$7)+1&lt;=DAY(EOMONTH(DATE($F$3,MATCH($C$3,Listen!$P$2:$P$13,0),1),0)),COLUMN()-COLUMN($E$7)+1,"")</f>
        <v>23</v>
      </c>
      <c r="AB7" s="11">
        <f>IF(COLUMN()-COLUMN($E$7)+1&lt;=DAY(EOMONTH(DATE($F$3,MATCH($C$3,Listen!$P$2:$P$13,0),1),0)),COLUMN()-COLUMN($E$7)+1,"")</f>
        <v>24</v>
      </c>
      <c r="AC7" s="11">
        <f>IF(COLUMN()-COLUMN($E$7)+1&lt;=DAY(EOMONTH(DATE($F$3,MATCH($C$3,Listen!$P$2:$P$13,0),1),0)),COLUMN()-COLUMN($E$7)+1,"")</f>
        <v>25</v>
      </c>
      <c r="AD7" s="11">
        <f>IF(COLUMN()-COLUMN($E$7)+1&lt;=DAY(EOMONTH(DATE($F$3,MATCH($C$3,Listen!$P$2:$P$13,0),1),0)),COLUMN()-COLUMN($E$7)+1,"")</f>
        <v>26</v>
      </c>
      <c r="AE7" s="11">
        <f>IF(COLUMN()-COLUMN($E$7)+1&lt;=DAY(EOMONTH(DATE($F$3,MATCH($C$3,Listen!$P$2:$P$13,0),1),0)),COLUMN()-COLUMN($E$7)+1,"")</f>
        <v>27</v>
      </c>
      <c r="AF7" s="1">
        <f>IF(COLUMN()-COLUMN($E$7)+1&lt;=DAY(EOMONTH(DATE($F$3,MATCH($C$3,Listen!$P$2:$P$13,0),1),0)),COLUMN()-COLUMN($E$7)+1,"")</f>
        <v>28</v>
      </c>
      <c r="AG7" s="1">
        <f>IF(COLUMN()-COLUMN($E$7)+1&lt;=DAY(EOMONTH(DATE($F$3,MATCH($C$3,Listen!$P$2:$P$13,0),1),0)),COLUMN()-COLUMN($E$7)+1,"")</f>
        <v>29</v>
      </c>
      <c r="AH7" s="11">
        <f>IF(COLUMN()-COLUMN($E$7)+1&lt;=DAY(EOMONTH(DATE($F$3,MATCH($C$3,Listen!$P$2:$P$13,0),1),0)),COLUMN()-COLUMN($E$7)+1,"")</f>
        <v>30</v>
      </c>
      <c r="AI7" s="11">
        <f>IF(COLUMN()-COLUMN($E$7)+1&lt;=DAY(EOMONTH(DATE($F$3,MATCH($C$3,Listen!$P$2:$P$13,0),1),0)),COLUMN()-COLUMN($E$7)+1,"")</f>
        <v>31</v>
      </c>
      <c r="AJ7" s="1" t="s">
        <v>27</v>
      </c>
      <c r="AK7" s="1" t="s">
        <v>28</v>
      </c>
      <c r="AL7" s="1" t="s">
        <v>29</v>
      </c>
      <c r="AM7" s="1" t="s">
        <v>30</v>
      </c>
      <c r="AN7" s="1" t="s">
        <v>16</v>
      </c>
      <c r="AO7" s="1" t="s">
        <v>18</v>
      </c>
      <c r="AP7" s="1" t="s">
        <v>31</v>
      </c>
      <c r="AQ7" s="1" t="s">
        <v>32</v>
      </c>
      <c r="AR7" s="1" t="s">
        <v>33</v>
      </c>
    </row>
    <row r="8" spans="1:44" ht="20.100000000000001" customHeight="1" x14ac:dyDescent="0.25">
      <c r="A8" s="12" t="str">
        <f>IFERROR(INDEX(Listen!$J$2:$J$31,ROW()-7),"")</f>
        <v>1001</v>
      </c>
      <c r="B8" s="13" t="str">
        <f>IFERROR(INDEX(Listen!$K$2:$K$31,ROW()-7),"")</f>
        <v>Anna Becker</v>
      </c>
      <c r="C8" s="13" t="str">
        <f>IFERROR(INDEX(Listen!$L$2:$L$31,ROW()-7),"")</f>
        <v>Verkauf</v>
      </c>
      <c r="D8" s="12">
        <f>IFERROR(INDEX(Listen!$M$2:$M$31,ROW()-7),"")</f>
        <v>40</v>
      </c>
      <c r="E8" s="14" t="s">
        <v>17</v>
      </c>
      <c r="F8" s="15" t="s">
        <v>6</v>
      </c>
      <c r="G8" s="16" t="s">
        <v>8</v>
      </c>
      <c r="H8" s="15" t="s">
        <v>6</v>
      </c>
      <c r="I8" s="16" t="s">
        <v>8</v>
      </c>
      <c r="J8" s="15" t="s">
        <v>6</v>
      </c>
      <c r="K8" s="15" t="s">
        <v>6</v>
      </c>
      <c r="L8" s="14" t="s">
        <v>17</v>
      </c>
      <c r="M8" s="17" t="s">
        <v>34</v>
      </c>
      <c r="N8" s="17" t="s">
        <v>34</v>
      </c>
      <c r="O8" s="17" t="s">
        <v>34</v>
      </c>
      <c r="P8" s="17" t="s">
        <v>34</v>
      </c>
      <c r="Q8" s="17" t="s">
        <v>34</v>
      </c>
      <c r="R8" s="15" t="s">
        <v>6</v>
      </c>
      <c r="S8" s="14" t="s">
        <v>17</v>
      </c>
      <c r="T8" s="15" t="s">
        <v>6</v>
      </c>
      <c r="U8" s="16" t="s">
        <v>8</v>
      </c>
      <c r="V8" s="15" t="s">
        <v>6</v>
      </c>
      <c r="W8" s="16" t="s">
        <v>8</v>
      </c>
      <c r="X8" s="15" t="s">
        <v>6</v>
      </c>
      <c r="Y8" s="15" t="s">
        <v>6</v>
      </c>
      <c r="Z8" s="14" t="s">
        <v>17</v>
      </c>
      <c r="AA8" s="16" t="s">
        <v>8</v>
      </c>
      <c r="AB8" s="15" t="s">
        <v>6</v>
      </c>
      <c r="AC8" s="16" t="s">
        <v>8</v>
      </c>
      <c r="AD8" s="15" t="s">
        <v>6</v>
      </c>
      <c r="AE8" s="16" t="s">
        <v>8</v>
      </c>
      <c r="AF8" s="15" t="s">
        <v>6</v>
      </c>
      <c r="AG8" s="14" t="s">
        <v>17</v>
      </c>
      <c r="AH8" s="15" t="s">
        <v>6</v>
      </c>
      <c r="AI8" s="16" t="s">
        <v>8</v>
      </c>
      <c r="AJ8" s="18">
        <f>AK8*Listen!$F$2+AL8*Listen!$F$3+AM8*Listen!$F$4+AN8*Listen!$F$5+AO8*Listen!$F$6+AP8*Listen!$F$7+AQ8*Listen!$F$8</f>
        <v>157.5</v>
      </c>
      <c r="AK8" s="19">
        <f t="shared" ref="AK8:AK37" si="0">COUNTIF($E8:$AI8,"F")</f>
        <v>13</v>
      </c>
      <c r="AL8" s="19">
        <f t="shared" ref="AL8:AL37" si="1">COUNTIF($E8:$AI8,"S")</f>
        <v>8</v>
      </c>
      <c r="AM8" s="19">
        <f t="shared" ref="AM8:AM37" si="2">COUNTIF($E8:$AI8,"N")</f>
        <v>0</v>
      </c>
      <c r="AN8" s="19">
        <f t="shared" ref="AN8:AN37" si="3">COUNTIF($E8:$AI8,"B")</f>
        <v>0</v>
      </c>
      <c r="AO8" s="19">
        <f t="shared" ref="AO8:AO37" si="4">COUNTIF($E8:$AI8,"O")</f>
        <v>5</v>
      </c>
      <c r="AP8" s="19">
        <f t="shared" ref="AP8:AP37" si="5">COUNTIF($E8:$AI8,"U")</f>
        <v>5</v>
      </c>
      <c r="AQ8" s="19">
        <f t="shared" ref="AQ8:AQ37" si="6">COUNTIF($E8:$AI8,"K")</f>
        <v>0</v>
      </c>
      <c r="AR8" s="20" t="s">
        <v>35</v>
      </c>
    </row>
    <row r="9" spans="1:44" ht="20.100000000000001" customHeight="1" x14ac:dyDescent="0.25">
      <c r="A9" s="21" t="str">
        <f>IFERROR(INDEX(Listen!$J$2:$J$31,ROW()-7),"")</f>
        <v>1002</v>
      </c>
      <c r="B9" s="22" t="str">
        <f>IFERROR(INDEX(Listen!$K$2:$K$31,ROW()-7),"")</f>
        <v>Jonas Weber</v>
      </c>
      <c r="C9" s="22" t="str">
        <f>IFERROR(INDEX(Listen!$L$2:$L$31,ROW()-7),"")</f>
        <v>Lager</v>
      </c>
      <c r="D9" s="21">
        <f>IFERROR(INDEX(Listen!$M$2:$M$31,ROW()-7),"")</f>
        <v>40</v>
      </c>
      <c r="E9" s="14" t="s">
        <v>17</v>
      </c>
      <c r="F9" s="16" t="s">
        <v>8</v>
      </c>
      <c r="G9" s="15" t="s">
        <v>6</v>
      </c>
      <c r="H9" s="15" t="s">
        <v>6</v>
      </c>
      <c r="I9" s="16" t="s">
        <v>8</v>
      </c>
      <c r="J9" s="15" t="s">
        <v>6</v>
      </c>
      <c r="K9" s="15" t="s">
        <v>6</v>
      </c>
      <c r="L9" s="14" t="s">
        <v>17</v>
      </c>
      <c r="M9" s="15" t="s">
        <v>6</v>
      </c>
      <c r="N9" s="15" t="s">
        <v>6</v>
      </c>
      <c r="O9" s="16" t="s">
        <v>8</v>
      </c>
      <c r="P9" s="15" t="s">
        <v>6</v>
      </c>
      <c r="Q9" s="15" t="s">
        <v>6</v>
      </c>
      <c r="R9" s="15" t="s">
        <v>6</v>
      </c>
      <c r="S9" s="14" t="s">
        <v>17</v>
      </c>
      <c r="T9" s="15" t="s">
        <v>6</v>
      </c>
      <c r="U9" s="16" t="s">
        <v>8</v>
      </c>
      <c r="V9" s="15" t="s">
        <v>6</v>
      </c>
      <c r="W9" s="15" t="s">
        <v>6</v>
      </c>
      <c r="X9" s="16" t="s">
        <v>8</v>
      </c>
      <c r="Y9" s="15" t="s">
        <v>6</v>
      </c>
      <c r="Z9" s="14" t="s">
        <v>17</v>
      </c>
      <c r="AA9" s="16" t="s">
        <v>8</v>
      </c>
      <c r="AB9" s="15" t="s">
        <v>6</v>
      </c>
      <c r="AC9" s="15" t="s">
        <v>6</v>
      </c>
      <c r="AD9" s="16" t="s">
        <v>8</v>
      </c>
      <c r="AE9" s="15" t="s">
        <v>6</v>
      </c>
      <c r="AF9" s="15" t="s">
        <v>6</v>
      </c>
      <c r="AG9" s="14" t="s">
        <v>17</v>
      </c>
      <c r="AH9" s="15" t="s">
        <v>6</v>
      </c>
      <c r="AI9" s="15" t="s">
        <v>6</v>
      </c>
      <c r="AJ9" s="23">
        <f>AK9*Listen!$F$2+AL9*Listen!$F$3+AM9*Listen!$F$4+AN9*Listen!$F$5+AO9*Listen!$F$6+AP9*Listen!$F$7+AQ9*Listen!$F$8</f>
        <v>195</v>
      </c>
      <c r="AK9" s="24">
        <f t="shared" si="0"/>
        <v>19</v>
      </c>
      <c r="AL9" s="24">
        <f t="shared" si="1"/>
        <v>7</v>
      </c>
      <c r="AM9" s="24">
        <f t="shared" si="2"/>
        <v>0</v>
      </c>
      <c r="AN9" s="24">
        <f t="shared" si="3"/>
        <v>0</v>
      </c>
      <c r="AO9" s="24">
        <f t="shared" si="4"/>
        <v>5</v>
      </c>
      <c r="AP9" s="24">
        <f t="shared" si="5"/>
        <v>0</v>
      </c>
      <c r="AQ9" s="24">
        <f t="shared" si="6"/>
        <v>0</v>
      </c>
      <c r="AR9" s="4"/>
    </row>
    <row r="10" spans="1:44" ht="20.100000000000001" customHeight="1" x14ac:dyDescent="0.25">
      <c r="A10" s="12" t="str">
        <f>IFERROR(INDEX(Listen!$J$2:$J$31,ROW()-7),"")</f>
        <v>1003</v>
      </c>
      <c r="B10" s="13" t="str">
        <f>IFERROR(INDEX(Listen!$K$2:$K$31,ROW()-7),"")</f>
        <v>Lara Hoffmann</v>
      </c>
      <c r="C10" s="13" t="str">
        <f>IFERROR(INDEX(Listen!$L$2:$L$31,ROW()-7),"")</f>
        <v>Büro</v>
      </c>
      <c r="D10" s="12">
        <f>IFERROR(INDEX(Listen!$M$2:$M$31,ROW()-7),"")</f>
        <v>30</v>
      </c>
      <c r="E10" s="14" t="s">
        <v>17</v>
      </c>
      <c r="F10" s="15" t="s">
        <v>6</v>
      </c>
      <c r="G10" s="15" t="s">
        <v>6</v>
      </c>
      <c r="H10" s="15" t="s">
        <v>6</v>
      </c>
      <c r="I10" s="15" t="s">
        <v>6</v>
      </c>
      <c r="J10" s="15" t="s">
        <v>6</v>
      </c>
      <c r="K10" s="14" t="s">
        <v>17</v>
      </c>
      <c r="L10" s="14" t="s">
        <v>17</v>
      </c>
      <c r="M10" s="15" t="s">
        <v>6</v>
      </c>
      <c r="N10" s="15" t="s">
        <v>6</v>
      </c>
      <c r="O10" s="15" t="s">
        <v>6</v>
      </c>
      <c r="P10" s="15" t="s">
        <v>6</v>
      </c>
      <c r="Q10" s="15" t="s">
        <v>6</v>
      </c>
      <c r="R10" s="14" t="s">
        <v>17</v>
      </c>
      <c r="S10" s="14" t="s">
        <v>17</v>
      </c>
      <c r="T10" s="15" t="s">
        <v>6</v>
      </c>
      <c r="U10" s="15" t="s">
        <v>6</v>
      </c>
      <c r="V10" s="15" t="s">
        <v>6</v>
      </c>
      <c r="W10" s="15" t="s">
        <v>6</v>
      </c>
      <c r="X10" s="15" t="s">
        <v>6</v>
      </c>
      <c r="Y10" s="14" t="s">
        <v>17</v>
      </c>
      <c r="Z10" s="14" t="s">
        <v>17</v>
      </c>
      <c r="AA10" s="17" t="s">
        <v>34</v>
      </c>
      <c r="AB10" s="17" t="s">
        <v>34</v>
      </c>
      <c r="AC10" s="17" t="s">
        <v>34</v>
      </c>
      <c r="AD10" s="17" t="s">
        <v>34</v>
      </c>
      <c r="AE10" s="17" t="s">
        <v>34</v>
      </c>
      <c r="AF10" s="14" t="s">
        <v>17</v>
      </c>
      <c r="AG10" s="14" t="s">
        <v>17</v>
      </c>
      <c r="AH10" s="15" t="s">
        <v>6</v>
      </c>
      <c r="AI10" s="15" t="s">
        <v>6</v>
      </c>
      <c r="AJ10" s="18">
        <f>AK10*Listen!$F$2+AL10*Listen!$F$3+AM10*Listen!$F$4+AN10*Listen!$F$5+AO10*Listen!$F$6+AP10*Listen!$F$7+AQ10*Listen!$F$8</f>
        <v>127.5</v>
      </c>
      <c r="AK10" s="19">
        <f t="shared" si="0"/>
        <v>17</v>
      </c>
      <c r="AL10" s="19">
        <f t="shared" si="1"/>
        <v>0</v>
      </c>
      <c r="AM10" s="19">
        <f t="shared" si="2"/>
        <v>0</v>
      </c>
      <c r="AN10" s="19">
        <f t="shared" si="3"/>
        <v>0</v>
      </c>
      <c r="AO10" s="19">
        <f t="shared" si="4"/>
        <v>9</v>
      </c>
      <c r="AP10" s="19">
        <f t="shared" si="5"/>
        <v>5</v>
      </c>
      <c r="AQ10" s="19">
        <f t="shared" si="6"/>
        <v>0</v>
      </c>
      <c r="AR10" s="20" t="s">
        <v>36</v>
      </c>
    </row>
    <row r="11" spans="1:44" ht="20.100000000000001" customHeight="1" x14ac:dyDescent="0.25">
      <c r="A11" s="21" t="str">
        <f>IFERROR(INDEX(Listen!$J$2:$J$31,ROW()-7),"")</f>
        <v>1004</v>
      </c>
      <c r="B11" s="22" t="str">
        <f>IFERROR(INDEX(Listen!$K$2:$K$31,ROW()-7),"")</f>
        <v>Tim Schuster</v>
      </c>
      <c r="C11" s="22" t="str">
        <f>IFERROR(INDEX(Listen!$L$2:$L$31,ROW()-7),"")</f>
        <v>Service</v>
      </c>
      <c r="D11" s="21">
        <f>IFERROR(INDEX(Listen!$M$2:$M$31,ROW()-7),"")</f>
        <v>40</v>
      </c>
      <c r="E11" s="15" t="s">
        <v>6</v>
      </c>
      <c r="F11" s="16" t="s">
        <v>8</v>
      </c>
      <c r="G11" s="25" t="s">
        <v>10</v>
      </c>
      <c r="H11" s="14" t="s">
        <v>17</v>
      </c>
      <c r="I11" s="15" t="s">
        <v>6</v>
      </c>
      <c r="J11" s="16" t="s">
        <v>8</v>
      </c>
      <c r="K11" s="25" t="s">
        <v>10</v>
      </c>
      <c r="L11" s="14" t="s">
        <v>17</v>
      </c>
      <c r="M11" s="15" t="s">
        <v>6</v>
      </c>
      <c r="N11" s="16" t="s">
        <v>8</v>
      </c>
      <c r="O11" s="25" t="s">
        <v>10</v>
      </c>
      <c r="P11" s="14" t="s">
        <v>17</v>
      </c>
      <c r="Q11" s="15" t="s">
        <v>6</v>
      </c>
      <c r="R11" s="16" t="s">
        <v>8</v>
      </c>
      <c r="S11" s="14" t="s">
        <v>17</v>
      </c>
      <c r="T11" s="14" t="s">
        <v>17</v>
      </c>
      <c r="U11" s="26" t="s">
        <v>37</v>
      </c>
      <c r="V11" s="26" t="s">
        <v>37</v>
      </c>
      <c r="W11" s="25" t="s">
        <v>10</v>
      </c>
      <c r="X11" s="14" t="s">
        <v>17</v>
      </c>
      <c r="Y11" s="15" t="s">
        <v>6</v>
      </c>
      <c r="Z11" s="16" t="s">
        <v>8</v>
      </c>
      <c r="AA11" s="25" t="s">
        <v>10</v>
      </c>
      <c r="AB11" s="14" t="s">
        <v>17</v>
      </c>
      <c r="AC11" s="15" t="s">
        <v>6</v>
      </c>
      <c r="AD11" s="16" t="s">
        <v>8</v>
      </c>
      <c r="AE11" s="25" t="s">
        <v>10</v>
      </c>
      <c r="AF11" s="14" t="s">
        <v>17</v>
      </c>
      <c r="AG11" s="15" t="s">
        <v>6</v>
      </c>
      <c r="AH11" s="16" t="s">
        <v>8</v>
      </c>
      <c r="AI11" s="25" t="s">
        <v>10</v>
      </c>
      <c r="AJ11" s="23">
        <f>AK11*Listen!$F$2+AL11*Listen!$F$3+AM11*Listen!$F$4+AN11*Listen!$F$5+AO11*Listen!$F$6+AP11*Listen!$F$7+AQ11*Listen!$F$8</f>
        <v>157.5</v>
      </c>
      <c r="AK11" s="24">
        <f t="shared" si="0"/>
        <v>7</v>
      </c>
      <c r="AL11" s="24">
        <f t="shared" si="1"/>
        <v>7</v>
      </c>
      <c r="AM11" s="24">
        <f t="shared" si="2"/>
        <v>7</v>
      </c>
      <c r="AN11" s="24">
        <f t="shared" si="3"/>
        <v>0</v>
      </c>
      <c r="AO11" s="24">
        <f t="shared" si="4"/>
        <v>8</v>
      </c>
      <c r="AP11" s="24">
        <f t="shared" si="5"/>
        <v>0</v>
      </c>
      <c r="AQ11" s="24">
        <f t="shared" si="6"/>
        <v>2</v>
      </c>
      <c r="AR11" s="4" t="s">
        <v>38</v>
      </c>
    </row>
    <row r="12" spans="1:44" ht="20.100000000000001" customHeight="1" x14ac:dyDescent="0.25">
      <c r="A12" s="12" t="str">
        <f>IFERROR(INDEX(Listen!$J$2:$J$31,ROW()-7),"")</f>
        <v>1005</v>
      </c>
      <c r="B12" s="13" t="str">
        <f>IFERROR(INDEX(Listen!$K$2:$K$31,ROW()-7),"")</f>
        <v>Mia Krause</v>
      </c>
      <c r="C12" s="13" t="str">
        <f>IFERROR(INDEX(Listen!$L$2:$L$31,ROW()-7),"")</f>
        <v>Verkauf</v>
      </c>
      <c r="D12" s="12">
        <f>IFERROR(INDEX(Listen!$M$2:$M$31,ROW()-7),"")</f>
        <v>35</v>
      </c>
      <c r="E12" s="14" t="s">
        <v>17</v>
      </c>
      <c r="F12" s="15" t="s">
        <v>6</v>
      </c>
      <c r="G12" s="16" t="s">
        <v>8</v>
      </c>
      <c r="H12" s="15" t="s">
        <v>6</v>
      </c>
      <c r="I12" s="16" t="s">
        <v>8</v>
      </c>
      <c r="J12" s="15" t="s">
        <v>6</v>
      </c>
      <c r="K12" s="15" t="s">
        <v>6</v>
      </c>
      <c r="L12" s="14" t="s">
        <v>17</v>
      </c>
      <c r="M12" s="16" t="s">
        <v>8</v>
      </c>
      <c r="N12" s="15" t="s">
        <v>6</v>
      </c>
      <c r="O12" s="16" t="s">
        <v>8</v>
      </c>
      <c r="P12" s="15" t="s">
        <v>6</v>
      </c>
      <c r="Q12" s="16" t="s">
        <v>8</v>
      </c>
      <c r="R12" s="15" t="s">
        <v>6</v>
      </c>
      <c r="S12" s="14" t="s">
        <v>17</v>
      </c>
      <c r="T12" s="15" t="s">
        <v>6</v>
      </c>
      <c r="U12" s="16" t="s">
        <v>8</v>
      </c>
      <c r="V12" s="15" t="s">
        <v>6</v>
      </c>
      <c r="W12" s="16" t="s">
        <v>8</v>
      </c>
      <c r="X12" s="15" t="s">
        <v>6</v>
      </c>
      <c r="Y12" s="15" t="s">
        <v>6</v>
      </c>
      <c r="Z12" s="14" t="s">
        <v>17</v>
      </c>
      <c r="AA12" s="16" t="s">
        <v>8</v>
      </c>
      <c r="AB12" s="15" t="s">
        <v>6</v>
      </c>
      <c r="AC12" s="16" t="s">
        <v>8</v>
      </c>
      <c r="AD12" s="15" t="s">
        <v>6</v>
      </c>
      <c r="AE12" s="16" t="s">
        <v>8</v>
      </c>
      <c r="AF12" s="15" t="s">
        <v>6</v>
      </c>
      <c r="AG12" s="14" t="s">
        <v>17</v>
      </c>
      <c r="AH12" s="15" t="s">
        <v>6</v>
      </c>
      <c r="AI12" s="16" t="s">
        <v>8</v>
      </c>
      <c r="AJ12" s="18">
        <f>AK12*Listen!$F$2+AL12*Listen!$F$3+AM12*Listen!$F$4+AN12*Listen!$F$5+AO12*Listen!$F$6+AP12*Listen!$F$7+AQ12*Listen!$F$8</f>
        <v>195</v>
      </c>
      <c r="AK12" s="19">
        <f t="shared" si="0"/>
        <v>15</v>
      </c>
      <c r="AL12" s="19">
        <f t="shared" si="1"/>
        <v>11</v>
      </c>
      <c r="AM12" s="19">
        <f t="shared" si="2"/>
        <v>0</v>
      </c>
      <c r="AN12" s="19">
        <f t="shared" si="3"/>
        <v>0</v>
      </c>
      <c r="AO12" s="19">
        <f t="shared" si="4"/>
        <v>5</v>
      </c>
      <c r="AP12" s="19">
        <f t="shared" si="5"/>
        <v>0</v>
      </c>
      <c r="AQ12" s="19">
        <f t="shared" si="6"/>
        <v>0</v>
      </c>
      <c r="AR12" s="20"/>
    </row>
    <row r="13" spans="1:44" ht="20.100000000000001" customHeight="1" x14ac:dyDescent="0.25">
      <c r="A13" s="21" t="str">
        <f>IFERROR(INDEX(Listen!$J$2:$J$31,ROW()-7),"")</f>
        <v>1006</v>
      </c>
      <c r="B13" s="22" t="str">
        <f>IFERROR(INDEX(Listen!$K$2:$K$31,ROW()-7),"")</f>
        <v>Paul Richter</v>
      </c>
      <c r="C13" s="22" t="str">
        <f>IFERROR(INDEX(Listen!$L$2:$L$31,ROW()-7),"")</f>
        <v>Produktion</v>
      </c>
      <c r="D13" s="21">
        <f>IFERROR(INDEX(Listen!$M$2:$M$31,ROW()-7),"")</f>
        <v>40</v>
      </c>
      <c r="E13" s="16" t="s">
        <v>8</v>
      </c>
      <c r="F13" s="25" t="s">
        <v>10</v>
      </c>
      <c r="G13" s="25" t="s">
        <v>10</v>
      </c>
      <c r="H13" s="14" t="s">
        <v>17</v>
      </c>
      <c r="I13" s="15" t="s">
        <v>6</v>
      </c>
      <c r="J13" s="16" t="s">
        <v>8</v>
      </c>
      <c r="K13" s="25" t="s">
        <v>10</v>
      </c>
      <c r="L13" s="25" t="s">
        <v>10</v>
      </c>
      <c r="M13" s="14" t="s">
        <v>17</v>
      </c>
      <c r="N13" s="15" t="s">
        <v>6</v>
      </c>
      <c r="O13" s="16" t="s">
        <v>8</v>
      </c>
      <c r="P13" s="25" t="s">
        <v>10</v>
      </c>
      <c r="Q13" s="25" t="s">
        <v>10</v>
      </c>
      <c r="R13" s="14" t="s">
        <v>17</v>
      </c>
      <c r="S13" s="15" t="s">
        <v>6</v>
      </c>
      <c r="T13" s="16" t="s">
        <v>8</v>
      </c>
      <c r="U13" s="25" t="s">
        <v>10</v>
      </c>
      <c r="V13" s="25" t="s">
        <v>10</v>
      </c>
      <c r="W13" s="14" t="s">
        <v>17</v>
      </c>
      <c r="X13" s="15" t="s">
        <v>6</v>
      </c>
      <c r="Y13" s="16" t="s">
        <v>8</v>
      </c>
      <c r="Z13" s="25" t="s">
        <v>10</v>
      </c>
      <c r="AA13" s="25" t="s">
        <v>10</v>
      </c>
      <c r="AB13" s="14" t="s">
        <v>17</v>
      </c>
      <c r="AC13" s="15" t="s">
        <v>6</v>
      </c>
      <c r="AD13" s="16" t="s">
        <v>8</v>
      </c>
      <c r="AE13" s="25" t="s">
        <v>10</v>
      </c>
      <c r="AF13" s="25" t="s">
        <v>10</v>
      </c>
      <c r="AG13" s="14" t="s">
        <v>17</v>
      </c>
      <c r="AH13" s="15" t="s">
        <v>6</v>
      </c>
      <c r="AI13" s="16" t="s">
        <v>8</v>
      </c>
      <c r="AJ13" s="23">
        <f>AK13*Listen!$F$2+AL13*Listen!$F$3+AM13*Listen!$F$4+AN13*Listen!$F$5+AO13*Listen!$F$6+AP13*Listen!$F$7+AQ13*Listen!$F$8</f>
        <v>187.5</v>
      </c>
      <c r="AK13" s="24">
        <f t="shared" si="0"/>
        <v>6</v>
      </c>
      <c r="AL13" s="24">
        <f t="shared" si="1"/>
        <v>7</v>
      </c>
      <c r="AM13" s="24">
        <f t="shared" si="2"/>
        <v>12</v>
      </c>
      <c r="AN13" s="24">
        <f t="shared" si="3"/>
        <v>0</v>
      </c>
      <c r="AO13" s="24">
        <f t="shared" si="4"/>
        <v>6</v>
      </c>
      <c r="AP13" s="24">
        <f t="shared" si="5"/>
        <v>0</v>
      </c>
      <c r="AQ13" s="24">
        <f t="shared" si="6"/>
        <v>0</v>
      </c>
      <c r="AR13" s="4"/>
    </row>
    <row r="14" spans="1:44" ht="20.100000000000001" customHeight="1" x14ac:dyDescent="0.25">
      <c r="A14" s="12" t="str">
        <f>IFERROR(INDEX(Listen!$J$2:$J$31,ROW()-7),"")</f>
        <v>1007</v>
      </c>
      <c r="B14" s="13" t="str">
        <f>IFERROR(INDEX(Listen!$K$2:$K$31,ROW()-7),"")</f>
        <v>Nina Vogel</v>
      </c>
      <c r="C14" s="13" t="str">
        <f>IFERROR(INDEX(Listen!$L$2:$L$31,ROW()-7),"")</f>
        <v>Büro</v>
      </c>
      <c r="D14" s="12">
        <f>IFERROR(INDEX(Listen!$M$2:$M$31,ROW()-7),"")</f>
        <v>25</v>
      </c>
      <c r="E14" s="14" t="s">
        <v>17</v>
      </c>
      <c r="F14" s="15" t="s">
        <v>6</v>
      </c>
      <c r="G14" s="15" t="s">
        <v>6</v>
      </c>
      <c r="H14" s="15" t="s">
        <v>6</v>
      </c>
      <c r="I14" s="15" t="s">
        <v>6</v>
      </c>
      <c r="J14" s="15" t="s">
        <v>6</v>
      </c>
      <c r="K14" s="14" t="s">
        <v>17</v>
      </c>
      <c r="L14" s="14" t="s">
        <v>17</v>
      </c>
      <c r="M14" s="15" t="s">
        <v>6</v>
      </c>
      <c r="N14" s="15" t="s">
        <v>6</v>
      </c>
      <c r="O14" s="15" t="s">
        <v>6</v>
      </c>
      <c r="P14" s="15" t="s">
        <v>6</v>
      </c>
      <c r="Q14" s="15" t="s">
        <v>6</v>
      </c>
      <c r="R14" s="14" t="s">
        <v>17</v>
      </c>
      <c r="S14" s="14" t="s">
        <v>17</v>
      </c>
      <c r="T14" s="15" t="s">
        <v>6</v>
      </c>
      <c r="U14" s="15" t="s">
        <v>6</v>
      </c>
      <c r="V14" s="15" t="s">
        <v>6</v>
      </c>
      <c r="W14" s="15" t="s">
        <v>6</v>
      </c>
      <c r="X14" s="15" t="s">
        <v>6</v>
      </c>
      <c r="Y14" s="14" t="s">
        <v>17</v>
      </c>
      <c r="Z14" s="14" t="s">
        <v>17</v>
      </c>
      <c r="AA14" s="15" t="s">
        <v>6</v>
      </c>
      <c r="AB14" s="15" t="s">
        <v>6</v>
      </c>
      <c r="AC14" s="15" t="s">
        <v>6</v>
      </c>
      <c r="AD14" s="15" t="s">
        <v>6</v>
      </c>
      <c r="AE14" s="15" t="s">
        <v>6</v>
      </c>
      <c r="AF14" s="14" t="s">
        <v>17</v>
      </c>
      <c r="AG14" s="14" t="s">
        <v>17</v>
      </c>
      <c r="AH14" s="15" t="s">
        <v>6</v>
      </c>
      <c r="AI14" s="15" t="s">
        <v>6</v>
      </c>
      <c r="AJ14" s="18">
        <f>AK14*Listen!$F$2+AL14*Listen!$F$3+AM14*Listen!$F$4+AN14*Listen!$F$5+AO14*Listen!$F$6+AP14*Listen!$F$7+AQ14*Listen!$F$8</f>
        <v>165</v>
      </c>
      <c r="AK14" s="19">
        <f t="shared" si="0"/>
        <v>22</v>
      </c>
      <c r="AL14" s="19">
        <f t="shared" si="1"/>
        <v>0</v>
      </c>
      <c r="AM14" s="19">
        <f t="shared" si="2"/>
        <v>0</v>
      </c>
      <c r="AN14" s="19">
        <f t="shared" si="3"/>
        <v>0</v>
      </c>
      <c r="AO14" s="19">
        <f t="shared" si="4"/>
        <v>9</v>
      </c>
      <c r="AP14" s="19">
        <f t="shared" si="5"/>
        <v>0</v>
      </c>
      <c r="AQ14" s="19">
        <f t="shared" si="6"/>
        <v>0</v>
      </c>
      <c r="AR14" s="20"/>
    </row>
    <row r="15" spans="1:44" ht="20.100000000000001" customHeight="1" x14ac:dyDescent="0.25">
      <c r="A15" s="21" t="str">
        <f>IFERROR(INDEX(Listen!$J$2:$J$31,ROW()-7),"")</f>
        <v>1008</v>
      </c>
      <c r="B15" s="22" t="str">
        <f>IFERROR(INDEX(Listen!$K$2:$K$31,ROW()-7),"")</f>
        <v>Leon König</v>
      </c>
      <c r="C15" s="22" t="str">
        <f>IFERROR(INDEX(Listen!$L$2:$L$31,ROW()-7),"")</f>
        <v>Lager</v>
      </c>
      <c r="D15" s="21">
        <f>IFERROR(INDEX(Listen!$M$2:$M$31,ROW()-7),"")</f>
        <v>40</v>
      </c>
      <c r="E15" s="14" t="s">
        <v>17</v>
      </c>
      <c r="F15" s="16" t="s">
        <v>8</v>
      </c>
      <c r="G15" s="15" t="s">
        <v>6</v>
      </c>
      <c r="H15" s="15" t="s">
        <v>6</v>
      </c>
      <c r="I15" s="16" t="s">
        <v>8</v>
      </c>
      <c r="J15" s="15" t="s">
        <v>6</v>
      </c>
      <c r="K15" s="15" t="s">
        <v>6</v>
      </c>
      <c r="L15" s="14" t="s">
        <v>17</v>
      </c>
      <c r="M15" s="15" t="s">
        <v>6</v>
      </c>
      <c r="N15" s="15" t="s">
        <v>6</v>
      </c>
      <c r="O15" s="16" t="s">
        <v>8</v>
      </c>
      <c r="P15" s="15" t="s">
        <v>6</v>
      </c>
      <c r="Q15" s="15" t="s">
        <v>6</v>
      </c>
      <c r="R15" s="15" t="s">
        <v>6</v>
      </c>
      <c r="S15" s="14" t="s">
        <v>17</v>
      </c>
      <c r="T15" s="15" t="s">
        <v>6</v>
      </c>
      <c r="U15" s="16" t="s">
        <v>8</v>
      </c>
      <c r="V15" s="15" t="s">
        <v>6</v>
      </c>
      <c r="W15" s="15" t="s">
        <v>6</v>
      </c>
      <c r="X15" s="16" t="s">
        <v>8</v>
      </c>
      <c r="Y15" s="15" t="s">
        <v>6</v>
      </c>
      <c r="Z15" s="14" t="s">
        <v>17</v>
      </c>
      <c r="AA15" s="16" t="s">
        <v>8</v>
      </c>
      <c r="AB15" s="15" t="s">
        <v>6</v>
      </c>
      <c r="AC15" s="15" t="s">
        <v>6</v>
      </c>
      <c r="AD15" s="16" t="s">
        <v>8</v>
      </c>
      <c r="AE15" s="15" t="s">
        <v>6</v>
      </c>
      <c r="AF15" s="15" t="s">
        <v>6</v>
      </c>
      <c r="AG15" s="14" t="s">
        <v>17</v>
      </c>
      <c r="AH15" s="15" t="s">
        <v>6</v>
      </c>
      <c r="AI15" s="15" t="s">
        <v>6</v>
      </c>
      <c r="AJ15" s="23">
        <f>AK15*Listen!$F$2+AL15*Listen!$F$3+AM15*Listen!$F$4+AN15*Listen!$F$5+AO15*Listen!$F$6+AP15*Listen!$F$7+AQ15*Listen!$F$8</f>
        <v>195</v>
      </c>
      <c r="AK15" s="24">
        <f t="shared" si="0"/>
        <v>19</v>
      </c>
      <c r="AL15" s="24">
        <f t="shared" si="1"/>
        <v>7</v>
      </c>
      <c r="AM15" s="24">
        <f t="shared" si="2"/>
        <v>0</v>
      </c>
      <c r="AN15" s="24">
        <f t="shared" si="3"/>
        <v>0</v>
      </c>
      <c r="AO15" s="24">
        <f t="shared" si="4"/>
        <v>5</v>
      </c>
      <c r="AP15" s="24">
        <f t="shared" si="5"/>
        <v>0</v>
      </c>
      <c r="AQ15" s="24">
        <f t="shared" si="6"/>
        <v>0</v>
      </c>
      <c r="AR15" s="4"/>
    </row>
    <row r="16" spans="1:44" ht="20.100000000000001" customHeight="1" x14ac:dyDescent="0.25">
      <c r="A16" s="12" t="str">
        <f>IFERROR(INDEX(Listen!$J$2:$J$31,ROW()-7),"")</f>
        <v>1009</v>
      </c>
      <c r="B16" s="13" t="str">
        <f>IFERROR(INDEX(Listen!$K$2:$K$31,ROW()-7),"")</f>
        <v>Sophie Braun</v>
      </c>
      <c r="C16" s="13" t="str">
        <f>IFERROR(INDEX(Listen!$L$2:$L$31,ROW()-7),"")</f>
        <v>Service</v>
      </c>
      <c r="D16" s="12">
        <f>IFERROR(INDEX(Listen!$M$2:$M$31,ROW()-7),"")</f>
        <v>30</v>
      </c>
      <c r="E16" s="16" t="s">
        <v>8</v>
      </c>
      <c r="F16" s="25" t="s">
        <v>10</v>
      </c>
      <c r="G16" s="14" t="s">
        <v>17</v>
      </c>
      <c r="H16" s="15" t="s">
        <v>6</v>
      </c>
      <c r="I16" s="16" t="s">
        <v>8</v>
      </c>
      <c r="J16" s="25" t="s">
        <v>10</v>
      </c>
      <c r="K16" s="14" t="s">
        <v>17</v>
      </c>
      <c r="L16" s="15" t="s">
        <v>6</v>
      </c>
      <c r="M16" s="16" t="s">
        <v>8</v>
      </c>
      <c r="N16" s="25" t="s">
        <v>10</v>
      </c>
      <c r="O16" s="14" t="s">
        <v>17</v>
      </c>
      <c r="P16" s="15" t="s">
        <v>6</v>
      </c>
      <c r="Q16" s="16" t="s">
        <v>8</v>
      </c>
      <c r="R16" s="25" t="s">
        <v>10</v>
      </c>
      <c r="S16" s="14" t="s">
        <v>17</v>
      </c>
      <c r="T16" s="15" t="s">
        <v>6</v>
      </c>
      <c r="U16" s="16" t="s">
        <v>8</v>
      </c>
      <c r="V16" s="25" t="s">
        <v>10</v>
      </c>
      <c r="W16" s="14" t="s">
        <v>17</v>
      </c>
      <c r="X16" s="15" t="s">
        <v>6</v>
      </c>
      <c r="Y16" s="16" t="s">
        <v>8</v>
      </c>
      <c r="Z16" s="14" t="s">
        <v>17</v>
      </c>
      <c r="AA16" s="14" t="s">
        <v>17</v>
      </c>
      <c r="AB16" s="15" t="s">
        <v>6</v>
      </c>
      <c r="AC16" s="16" t="s">
        <v>8</v>
      </c>
      <c r="AD16" s="25" t="s">
        <v>10</v>
      </c>
      <c r="AE16" s="14" t="s">
        <v>17</v>
      </c>
      <c r="AF16" s="15" t="s">
        <v>6</v>
      </c>
      <c r="AG16" s="16" t="s">
        <v>8</v>
      </c>
      <c r="AH16" s="25" t="s">
        <v>10</v>
      </c>
      <c r="AI16" s="14" t="s">
        <v>17</v>
      </c>
      <c r="AJ16" s="18">
        <f>AK16*Listen!$F$2+AL16*Listen!$F$3+AM16*Listen!$F$4+AN16*Listen!$F$5+AO16*Listen!$F$6+AP16*Listen!$F$7+AQ16*Listen!$F$8</f>
        <v>165</v>
      </c>
      <c r="AK16" s="19">
        <f t="shared" si="0"/>
        <v>7</v>
      </c>
      <c r="AL16" s="19">
        <f t="shared" si="1"/>
        <v>8</v>
      </c>
      <c r="AM16" s="19">
        <f t="shared" si="2"/>
        <v>7</v>
      </c>
      <c r="AN16" s="19">
        <f t="shared" si="3"/>
        <v>0</v>
      </c>
      <c r="AO16" s="19">
        <f t="shared" si="4"/>
        <v>9</v>
      </c>
      <c r="AP16" s="19">
        <f t="shared" si="5"/>
        <v>0</v>
      </c>
      <c r="AQ16" s="19">
        <f t="shared" si="6"/>
        <v>0</v>
      </c>
      <c r="AR16" s="20"/>
    </row>
    <row r="17" spans="1:44" ht="20.100000000000001" customHeight="1" x14ac:dyDescent="0.25">
      <c r="A17" s="21" t="str">
        <f>IFERROR(INDEX(Listen!$J$2:$J$31,ROW()-7),"")</f>
        <v>1010</v>
      </c>
      <c r="B17" s="22" t="str">
        <f>IFERROR(INDEX(Listen!$K$2:$K$31,ROW()-7),"")</f>
        <v>Max Neumann</v>
      </c>
      <c r="C17" s="22" t="str">
        <f>IFERROR(INDEX(Listen!$L$2:$L$31,ROW()-7),"")</f>
        <v>Produktion</v>
      </c>
      <c r="D17" s="21">
        <f>IFERROR(INDEX(Listen!$M$2:$M$31,ROW()-7),"")</f>
        <v>40</v>
      </c>
      <c r="E17" s="15" t="s">
        <v>6</v>
      </c>
      <c r="F17" s="16" t="s">
        <v>8</v>
      </c>
      <c r="G17" s="25" t="s">
        <v>10</v>
      </c>
      <c r="H17" s="25" t="s">
        <v>10</v>
      </c>
      <c r="I17" s="14" t="s">
        <v>17</v>
      </c>
      <c r="J17" s="15" t="s">
        <v>6</v>
      </c>
      <c r="K17" s="16" t="s">
        <v>8</v>
      </c>
      <c r="L17" s="25" t="s">
        <v>10</v>
      </c>
      <c r="M17" s="25" t="s">
        <v>10</v>
      </c>
      <c r="N17" s="14" t="s">
        <v>17</v>
      </c>
      <c r="O17" s="15" t="s">
        <v>6</v>
      </c>
      <c r="P17" s="16" t="s">
        <v>8</v>
      </c>
      <c r="Q17" s="25" t="s">
        <v>10</v>
      </c>
      <c r="R17" s="25" t="s">
        <v>10</v>
      </c>
      <c r="S17" s="14" t="s">
        <v>17</v>
      </c>
      <c r="T17" s="15" t="s">
        <v>6</v>
      </c>
      <c r="U17" s="16" t="s">
        <v>8</v>
      </c>
      <c r="V17" s="25" t="s">
        <v>10</v>
      </c>
      <c r="W17" s="25" t="s">
        <v>10</v>
      </c>
      <c r="X17" s="14" t="s">
        <v>17</v>
      </c>
      <c r="Y17" s="15" t="s">
        <v>6</v>
      </c>
      <c r="Z17" s="16" t="s">
        <v>8</v>
      </c>
      <c r="AA17" s="25" t="s">
        <v>10</v>
      </c>
      <c r="AB17" s="25" t="s">
        <v>10</v>
      </c>
      <c r="AC17" s="14" t="s">
        <v>17</v>
      </c>
      <c r="AD17" s="15" t="s">
        <v>6</v>
      </c>
      <c r="AE17" s="16" t="s">
        <v>8</v>
      </c>
      <c r="AF17" s="25" t="s">
        <v>10</v>
      </c>
      <c r="AG17" s="25" t="s">
        <v>10</v>
      </c>
      <c r="AH17" s="14" t="s">
        <v>17</v>
      </c>
      <c r="AI17" s="15" t="s">
        <v>6</v>
      </c>
      <c r="AJ17" s="23">
        <f>AK17*Listen!$F$2+AL17*Listen!$F$3+AM17*Listen!$F$4+AN17*Listen!$F$5+AO17*Listen!$F$6+AP17*Listen!$F$7+AQ17*Listen!$F$8</f>
        <v>187.5</v>
      </c>
      <c r="AK17" s="24">
        <f t="shared" si="0"/>
        <v>7</v>
      </c>
      <c r="AL17" s="24">
        <f t="shared" si="1"/>
        <v>6</v>
      </c>
      <c r="AM17" s="24">
        <f t="shared" si="2"/>
        <v>12</v>
      </c>
      <c r="AN17" s="24">
        <f t="shared" si="3"/>
        <v>0</v>
      </c>
      <c r="AO17" s="24">
        <f t="shared" si="4"/>
        <v>6</v>
      </c>
      <c r="AP17" s="24">
        <f t="shared" si="5"/>
        <v>0</v>
      </c>
      <c r="AQ17" s="24">
        <f t="shared" si="6"/>
        <v>0</v>
      </c>
      <c r="AR17" s="4"/>
    </row>
    <row r="18" spans="1:44" ht="20.100000000000001" customHeight="1" x14ac:dyDescent="0.25">
      <c r="A18" s="12" t="str">
        <f>IFERROR(INDEX(Listen!$J$2:$J$31,ROW()-7),"")</f>
        <v>1011</v>
      </c>
      <c r="B18" s="13" t="str">
        <f>IFERROR(INDEX(Listen!$K$2:$K$31,ROW()-7),"")</f>
        <v>Clara Wolf</v>
      </c>
      <c r="C18" s="13" t="str">
        <f>IFERROR(INDEX(Listen!$L$2:$L$31,ROW()-7),"")</f>
        <v>Verkauf</v>
      </c>
      <c r="D18" s="12">
        <f>IFERROR(INDEX(Listen!$M$2:$M$31,ROW()-7),"")</f>
        <v>30</v>
      </c>
      <c r="E18" s="14" t="s">
        <v>17</v>
      </c>
      <c r="F18" s="15" t="s">
        <v>6</v>
      </c>
      <c r="G18" s="16" t="s">
        <v>8</v>
      </c>
      <c r="H18" s="15" t="s">
        <v>6</v>
      </c>
      <c r="I18" s="16" t="s">
        <v>8</v>
      </c>
      <c r="J18" s="15" t="s">
        <v>6</v>
      </c>
      <c r="K18" s="15" t="s">
        <v>6</v>
      </c>
      <c r="L18" s="14" t="s">
        <v>17</v>
      </c>
      <c r="M18" s="16" t="s">
        <v>8</v>
      </c>
      <c r="N18" s="15" t="s">
        <v>6</v>
      </c>
      <c r="O18" s="16" t="s">
        <v>8</v>
      </c>
      <c r="P18" s="15" t="s">
        <v>6</v>
      </c>
      <c r="Q18" s="16" t="s">
        <v>8</v>
      </c>
      <c r="R18" s="15" t="s">
        <v>6</v>
      </c>
      <c r="S18" s="14" t="s">
        <v>17</v>
      </c>
      <c r="T18" s="15" t="s">
        <v>6</v>
      </c>
      <c r="U18" s="16" t="s">
        <v>8</v>
      </c>
      <c r="V18" s="15" t="s">
        <v>6</v>
      </c>
      <c r="W18" s="16" t="s">
        <v>8</v>
      </c>
      <c r="X18" s="15" t="s">
        <v>6</v>
      </c>
      <c r="Y18" s="15" t="s">
        <v>6</v>
      </c>
      <c r="Z18" s="14" t="s">
        <v>17</v>
      </c>
      <c r="AA18" s="16" t="s">
        <v>8</v>
      </c>
      <c r="AB18" s="15" t="s">
        <v>6</v>
      </c>
      <c r="AC18" s="16" t="s">
        <v>8</v>
      </c>
      <c r="AD18" s="15" t="s">
        <v>6</v>
      </c>
      <c r="AE18" s="16" t="s">
        <v>8</v>
      </c>
      <c r="AF18" s="15" t="s">
        <v>6</v>
      </c>
      <c r="AG18" s="14" t="s">
        <v>17</v>
      </c>
      <c r="AH18" s="15" t="s">
        <v>6</v>
      </c>
      <c r="AI18" s="16" t="s">
        <v>8</v>
      </c>
      <c r="AJ18" s="18">
        <f>AK18*Listen!$F$2+AL18*Listen!$F$3+AM18*Listen!$F$4+AN18*Listen!$F$5+AO18*Listen!$F$6+AP18*Listen!$F$7+AQ18*Listen!$F$8</f>
        <v>195</v>
      </c>
      <c r="AK18" s="19">
        <f t="shared" si="0"/>
        <v>15</v>
      </c>
      <c r="AL18" s="19">
        <f t="shared" si="1"/>
        <v>11</v>
      </c>
      <c r="AM18" s="19">
        <f t="shared" si="2"/>
        <v>0</v>
      </c>
      <c r="AN18" s="19">
        <f t="shared" si="3"/>
        <v>0</v>
      </c>
      <c r="AO18" s="19">
        <f t="shared" si="4"/>
        <v>5</v>
      </c>
      <c r="AP18" s="19">
        <f t="shared" si="5"/>
        <v>0</v>
      </c>
      <c r="AQ18" s="19">
        <f t="shared" si="6"/>
        <v>0</v>
      </c>
      <c r="AR18" s="20"/>
    </row>
    <row r="19" spans="1:44" ht="20.100000000000001" customHeight="1" x14ac:dyDescent="0.25">
      <c r="A19" s="21" t="str">
        <f>IFERROR(INDEX(Listen!$J$2:$J$31,ROW()-7),"")</f>
        <v>1012</v>
      </c>
      <c r="B19" s="22" t="str">
        <f>IFERROR(INDEX(Listen!$K$2:$K$31,ROW()-7),"")</f>
        <v>Felix Hartmann</v>
      </c>
      <c r="C19" s="22" t="str">
        <f>IFERROR(INDEX(Listen!$L$2:$L$31,ROW()-7),"")</f>
        <v>Service</v>
      </c>
      <c r="D19" s="21">
        <f>IFERROR(INDEX(Listen!$M$2:$M$31,ROW()-7),"")</f>
        <v>40</v>
      </c>
      <c r="E19" s="15" t="s">
        <v>6</v>
      </c>
      <c r="F19" s="16" t="s">
        <v>8</v>
      </c>
      <c r="G19" s="25" t="s">
        <v>10</v>
      </c>
      <c r="H19" s="14" t="s">
        <v>17</v>
      </c>
      <c r="I19" s="15" t="s">
        <v>6</v>
      </c>
      <c r="J19" s="26" t="s">
        <v>37</v>
      </c>
      <c r="K19" s="25" t="s">
        <v>10</v>
      </c>
      <c r="L19" s="14" t="s">
        <v>17</v>
      </c>
      <c r="M19" s="15" t="s">
        <v>6</v>
      </c>
      <c r="N19" s="16" t="s">
        <v>8</v>
      </c>
      <c r="O19" s="25" t="s">
        <v>10</v>
      </c>
      <c r="P19" s="14" t="s">
        <v>17</v>
      </c>
      <c r="Q19" s="15" t="s">
        <v>6</v>
      </c>
      <c r="R19" s="16" t="s">
        <v>8</v>
      </c>
      <c r="S19" s="14" t="s">
        <v>17</v>
      </c>
      <c r="T19" s="14" t="s">
        <v>17</v>
      </c>
      <c r="U19" s="15" t="s">
        <v>6</v>
      </c>
      <c r="V19" s="16" t="s">
        <v>8</v>
      </c>
      <c r="W19" s="25" t="s">
        <v>10</v>
      </c>
      <c r="X19" s="14" t="s">
        <v>17</v>
      </c>
      <c r="Y19" s="15" t="s">
        <v>6</v>
      </c>
      <c r="Z19" s="16" t="s">
        <v>8</v>
      </c>
      <c r="AA19" s="25" t="s">
        <v>10</v>
      </c>
      <c r="AB19" s="14" t="s">
        <v>17</v>
      </c>
      <c r="AC19" s="15" t="s">
        <v>6</v>
      </c>
      <c r="AD19" s="16" t="s">
        <v>8</v>
      </c>
      <c r="AE19" s="25" t="s">
        <v>10</v>
      </c>
      <c r="AF19" s="14" t="s">
        <v>17</v>
      </c>
      <c r="AG19" s="15" t="s">
        <v>6</v>
      </c>
      <c r="AH19" s="16" t="s">
        <v>8</v>
      </c>
      <c r="AI19" s="25" t="s">
        <v>10</v>
      </c>
      <c r="AJ19" s="23">
        <f>AK19*Listen!$F$2+AL19*Listen!$F$3+AM19*Listen!$F$4+AN19*Listen!$F$5+AO19*Listen!$F$6+AP19*Listen!$F$7+AQ19*Listen!$F$8</f>
        <v>165</v>
      </c>
      <c r="AK19" s="24">
        <f t="shared" si="0"/>
        <v>8</v>
      </c>
      <c r="AL19" s="24">
        <f t="shared" si="1"/>
        <v>7</v>
      </c>
      <c r="AM19" s="24">
        <f t="shared" si="2"/>
        <v>7</v>
      </c>
      <c r="AN19" s="24">
        <f t="shared" si="3"/>
        <v>0</v>
      </c>
      <c r="AO19" s="24">
        <f t="shared" si="4"/>
        <v>8</v>
      </c>
      <c r="AP19" s="24">
        <f t="shared" si="5"/>
        <v>0</v>
      </c>
      <c r="AQ19" s="24">
        <f t="shared" si="6"/>
        <v>1</v>
      </c>
      <c r="AR19" s="4"/>
    </row>
    <row r="20" spans="1:44" ht="20.100000000000001" customHeight="1" x14ac:dyDescent="0.25">
      <c r="A20" s="12" t="str">
        <f>IFERROR(INDEX(Listen!$J$2:$J$31,ROW()-7),"")</f>
        <v>1013</v>
      </c>
      <c r="B20" s="13" t="str">
        <f>IFERROR(INDEX(Listen!$K$2:$K$31,ROW()-7),"")</f>
        <v>Emma Schneider</v>
      </c>
      <c r="C20" s="13" t="str">
        <f>IFERROR(INDEX(Listen!$L$2:$L$31,ROW()-7),"")</f>
        <v>Lager</v>
      </c>
      <c r="D20" s="12">
        <f>IFERROR(INDEX(Listen!$M$2:$M$31,ROW()-7),"")</f>
        <v>35</v>
      </c>
      <c r="E20" s="14" t="s">
        <v>17</v>
      </c>
      <c r="F20" s="15" t="s">
        <v>6</v>
      </c>
      <c r="G20" s="16" t="s">
        <v>8</v>
      </c>
      <c r="H20" s="15" t="s">
        <v>6</v>
      </c>
      <c r="I20" s="15" t="s">
        <v>6</v>
      </c>
      <c r="J20" s="16" t="s">
        <v>8</v>
      </c>
      <c r="K20" s="14" t="s">
        <v>17</v>
      </c>
      <c r="L20" s="14" t="s">
        <v>17</v>
      </c>
      <c r="M20" s="16" t="s">
        <v>8</v>
      </c>
      <c r="N20" s="15" t="s">
        <v>6</v>
      </c>
      <c r="O20" s="15" t="s">
        <v>6</v>
      </c>
      <c r="P20" s="16" t="s">
        <v>8</v>
      </c>
      <c r="Q20" s="15" t="s">
        <v>6</v>
      </c>
      <c r="R20" s="14" t="s">
        <v>17</v>
      </c>
      <c r="S20" s="14" t="s">
        <v>17</v>
      </c>
      <c r="T20" s="15" t="s">
        <v>6</v>
      </c>
      <c r="U20" s="15" t="s">
        <v>6</v>
      </c>
      <c r="V20" s="16" t="s">
        <v>8</v>
      </c>
      <c r="W20" s="15" t="s">
        <v>6</v>
      </c>
      <c r="X20" s="15" t="s">
        <v>6</v>
      </c>
      <c r="Y20" s="14" t="s">
        <v>17</v>
      </c>
      <c r="Z20" s="14" t="s">
        <v>17</v>
      </c>
      <c r="AA20" s="15" t="s">
        <v>6</v>
      </c>
      <c r="AB20" s="16" t="s">
        <v>8</v>
      </c>
      <c r="AC20" s="15" t="s">
        <v>6</v>
      </c>
      <c r="AD20" s="15" t="s">
        <v>6</v>
      </c>
      <c r="AE20" s="16" t="s">
        <v>8</v>
      </c>
      <c r="AF20" s="14" t="s">
        <v>17</v>
      </c>
      <c r="AG20" s="14" t="s">
        <v>17</v>
      </c>
      <c r="AH20" s="16" t="s">
        <v>8</v>
      </c>
      <c r="AI20" s="15" t="s">
        <v>6</v>
      </c>
      <c r="AJ20" s="18">
        <f>AK20*Listen!$F$2+AL20*Listen!$F$3+AM20*Listen!$F$4+AN20*Listen!$F$5+AO20*Listen!$F$6+AP20*Listen!$F$7+AQ20*Listen!$F$8</f>
        <v>165</v>
      </c>
      <c r="AK20" s="19">
        <f t="shared" si="0"/>
        <v>14</v>
      </c>
      <c r="AL20" s="19">
        <f t="shared" si="1"/>
        <v>8</v>
      </c>
      <c r="AM20" s="19">
        <f t="shared" si="2"/>
        <v>0</v>
      </c>
      <c r="AN20" s="19">
        <f t="shared" si="3"/>
        <v>0</v>
      </c>
      <c r="AO20" s="19">
        <f t="shared" si="4"/>
        <v>9</v>
      </c>
      <c r="AP20" s="19">
        <f t="shared" si="5"/>
        <v>0</v>
      </c>
      <c r="AQ20" s="19">
        <f t="shared" si="6"/>
        <v>0</v>
      </c>
      <c r="AR20" s="20"/>
    </row>
    <row r="21" spans="1:44" ht="20.100000000000001" customHeight="1" x14ac:dyDescent="0.25">
      <c r="A21" s="21" t="str">
        <f>IFERROR(INDEX(Listen!$J$2:$J$31,ROW()-7),"")</f>
        <v>1014</v>
      </c>
      <c r="B21" s="22" t="str">
        <f>IFERROR(INDEX(Listen!$K$2:$K$31,ROW()-7),"")</f>
        <v>Noah Fischer</v>
      </c>
      <c r="C21" s="22" t="str">
        <f>IFERROR(INDEX(Listen!$L$2:$L$31,ROW()-7),"")</f>
        <v>Produktion</v>
      </c>
      <c r="D21" s="21">
        <f>IFERROR(INDEX(Listen!$M$2:$M$31,ROW()-7),"")</f>
        <v>40</v>
      </c>
      <c r="E21" s="14" t="s">
        <v>17</v>
      </c>
      <c r="F21" s="15" t="s">
        <v>6</v>
      </c>
      <c r="G21" s="16" t="s">
        <v>8</v>
      </c>
      <c r="H21" s="25" t="s">
        <v>10</v>
      </c>
      <c r="I21" s="25" t="s">
        <v>10</v>
      </c>
      <c r="J21" s="14" t="s">
        <v>17</v>
      </c>
      <c r="K21" s="15" t="s">
        <v>6</v>
      </c>
      <c r="L21" s="16" t="s">
        <v>8</v>
      </c>
      <c r="M21" s="25" t="s">
        <v>10</v>
      </c>
      <c r="N21" s="25" t="s">
        <v>10</v>
      </c>
      <c r="O21" s="14" t="s">
        <v>17</v>
      </c>
      <c r="P21" s="15" t="s">
        <v>6</v>
      </c>
      <c r="Q21" s="16" t="s">
        <v>8</v>
      </c>
      <c r="R21" s="25" t="s">
        <v>10</v>
      </c>
      <c r="S21" s="25" t="s">
        <v>10</v>
      </c>
      <c r="T21" s="14" t="s">
        <v>17</v>
      </c>
      <c r="U21" s="15" t="s">
        <v>6</v>
      </c>
      <c r="V21" s="16" t="s">
        <v>8</v>
      </c>
      <c r="W21" s="25" t="s">
        <v>10</v>
      </c>
      <c r="X21" s="25" t="s">
        <v>10</v>
      </c>
      <c r="Y21" s="14" t="s">
        <v>17</v>
      </c>
      <c r="Z21" s="15" t="s">
        <v>6</v>
      </c>
      <c r="AA21" s="16" t="s">
        <v>8</v>
      </c>
      <c r="AB21" s="25" t="s">
        <v>10</v>
      </c>
      <c r="AC21" s="25" t="s">
        <v>10</v>
      </c>
      <c r="AD21" s="14" t="s">
        <v>17</v>
      </c>
      <c r="AE21" s="15" t="s">
        <v>6</v>
      </c>
      <c r="AF21" s="16" t="s">
        <v>8</v>
      </c>
      <c r="AG21" s="25" t="s">
        <v>10</v>
      </c>
      <c r="AH21" s="25" t="s">
        <v>10</v>
      </c>
      <c r="AI21" s="14" t="s">
        <v>17</v>
      </c>
      <c r="AJ21" s="23">
        <f>AK21*Listen!$F$2+AL21*Listen!$F$3+AM21*Listen!$F$4+AN21*Listen!$F$5+AO21*Listen!$F$6+AP21*Listen!$F$7+AQ21*Listen!$F$8</f>
        <v>180</v>
      </c>
      <c r="AK21" s="24">
        <f t="shared" si="0"/>
        <v>6</v>
      </c>
      <c r="AL21" s="24">
        <f t="shared" si="1"/>
        <v>6</v>
      </c>
      <c r="AM21" s="24">
        <f t="shared" si="2"/>
        <v>12</v>
      </c>
      <c r="AN21" s="24">
        <f t="shared" si="3"/>
        <v>0</v>
      </c>
      <c r="AO21" s="24">
        <f t="shared" si="4"/>
        <v>7</v>
      </c>
      <c r="AP21" s="24">
        <f t="shared" si="5"/>
        <v>0</v>
      </c>
      <c r="AQ21" s="24">
        <f t="shared" si="6"/>
        <v>0</v>
      </c>
      <c r="AR21" s="4"/>
    </row>
    <row r="22" spans="1:44" ht="20.100000000000001" customHeight="1" x14ac:dyDescent="0.25">
      <c r="A22" s="12" t="str">
        <f>IFERROR(INDEX(Listen!$J$2:$J$31,ROW()-7),"")</f>
        <v>1015</v>
      </c>
      <c r="B22" s="13" t="str">
        <f>IFERROR(INDEX(Listen!$K$2:$K$31,ROW()-7),"")</f>
        <v>Laura Zimmer</v>
      </c>
      <c r="C22" s="13" t="str">
        <f>IFERROR(INDEX(Listen!$L$2:$L$31,ROW()-7),"")</f>
        <v>Verkauf</v>
      </c>
      <c r="D22" s="12">
        <f>IFERROR(INDEX(Listen!$M$2:$M$31,ROW()-7),"")</f>
        <v>20</v>
      </c>
      <c r="E22" s="14" t="s">
        <v>17</v>
      </c>
      <c r="F22" s="15" t="s">
        <v>6</v>
      </c>
      <c r="G22" s="16" t="s">
        <v>8</v>
      </c>
      <c r="H22" s="15" t="s">
        <v>6</v>
      </c>
      <c r="I22" s="16" t="s">
        <v>8</v>
      </c>
      <c r="J22" s="15" t="s">
        <v>6</v>
      </c>
      <c r="K22" s="14" t="s">
        <v>17</v>
      </c>
      <c r="L22" s="14" t="s">
        <v>17</v>
      </c>
      <c r="M22" s="16" t="s">
        <v>8</v>
      </c>
      <c r="N22" s="15" t="s">
        <v>6</v>
      </c>
      <c r="O22" s="16" t="s">
        <v>8</v>
      </c>
      <c r="P22" s="15" t="s">
        <v>6</v>
      </c>
      <c r="Q22" s="16" t="s">
        <v>8</v>
      </c>
      <c r="R22" s="14" t="s">
        <v>17</v>
      </c>
      <c r="S22" s="14" t="s">
        <v>17</v>
      </c>
      <c r="T22" s="15" t="s">
        <v>6</v>
      </c>
      <c r="U22" s="16" t="s">
        <v>8</v>
      </c>
      <c r="V22" s="15" t="s">
        <v>6</v>
      </c>
      <c r="W22" s="16" t="s">
        <v>8</v>
      </c>
      <c r="X22" s="15" t="s">
        <v>6</v>
      </c>
      <c r="Y22" s="14" t="s">
        <v>17</v>
      </c>
      <c r="Z22" s="14" t="s">
        <v>17</v>
      </c>
      <c r="AA22" s="16" t="s">
        <v>8</v>
      </c>
      <c r="AB22" s="15" t="s">
        <v>6</v>
      </c>
      <c r="AC22" s="16" t="s">
        <v>8</v>
      </c>
      <c r="AD22" s="15" t="s">
        <v>6</v>
      </c>
      <c r="AE22" s="16" t="s">
        <v>8</v>
      </c>
      <c r="AF22" s="14" t="s">
        <v>17</v>
      </c>
      <c r="AG22" s="14" t="s">
        <v>17</v>
      </c>
      <c r="AH22" s="15" t="s">
        <v>6</v>
      </c>
      <c r="AI22" s="16" t="s">
        <v>8</v>
      </c>
      <c r="AJ22" s="18">
        <f>AK22*Listen!$F$2+AL22*Listen!$F$3+AM22*Listen!$F$4+AN22*Listen!$F$5+AO22*Listen!$F$6+AP22*Listen!$F$7+AQ22*Listen!$F$8</f>
        <v>165</v>
      </c>
      <c r="AK22" s="19">
        <f t="shared" si="0"/>
        <v>11</v>
      </c>
      <c r="AL22" s="19">
        <f t="shared" si="1"/>
        <v>11</v>
      </c>
      <c r="AM22" s="19">
        <f t="shared" si="2"/>
        <v>0</v>
      </c>
      <c r="AN22" s="19">
        <f t="shared" si="3"/>
        <v>0</v>
      </c>
      <c r="AO22" s="19">
        <f t="shared" si="4"/>
        <v>9</v>
      </c>
      <c r="AP22" s="19">
        <f t="shared" si="5"/>
        <v>0</v>
      </c>
      <c r="AQ22" s="19">
        <f t="shared" si="6"/>
        <v>0</v>
      </c>
      <c r="AR22" s="20"/>
    </row>
    <row r="23" spans="1:44" ht="20.100000000000001" customHeight="1" x14ac:dyDescent="0.25">
      <c r="A23" s="21">
        <f>IFERROR(INDEX(Listen!$J$2:$J$31,ROW()-7),"")</f>
        <v>0</v>
      </c>
      <c r="B23" s="22">
        <f>IFERROR(INDEX(Listen!$K$2:$K$31,ROW()-7),"")</f>
        <v>0</v>
      </c>
      <c r="C23" s="22">
        <f>IFERROR(INDEX(Listen!$L$2:$L$31,ROW()-7),"")</f>
        <v>0</v>
      </c>
      <c r="D23" s="21">
        <f>IFERROR(INDEX(Listen!$M$2:$M$31,ROW()-7),"")</f>
        <v>0</v>
      </c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3">
        <f>AK23*Listen!$F$2+AL23*Listen!$F$3+AM23*Listen!$F$4+AN23*Listen!$F$5+AO23*Listen!$F$6+AP23*Listen!$F$7+AQ23*Listen!$F$8</f>
        <v>0</v>
      </c>
      <c r="AK23" s="24">
        <f t="shared" si="0"/>
        <v>0</v>
      </c>
      <c r="AL23" s="24">
        <f t="shared" si="1"/>
        <v>0</v>
      </c>
      <c r="AM23" s="24">
        <f t="shared" si="2"/>
        <v>0</v>
      </c>
      <c r="AN23" s="24">
        <f t="shared" si="3"/>
        <v>0</v>
      </c>
      <c r="AO23" s="24">
        <f t="shared" si="4"/>
        <v>0</v>
      </c>
      <c r="AP23" s="24">
        <f t="shared" si="5"/>
        <v>0</v>
      </c>
      <c r="AQ23" s="24">
        <f t="shared" si="6"/>
        <v>0</v>
      </c>
      <c r="AR23" s="4"/>
    </row>
    <row r="24" spans="1:44" ht="20.100000000000001" customHeight="1" x14ac:dyDescent="0.25">
      <c r="A24" s="12">
        <f>IFERROR(INDEX(Listen!$J$2:$J$31,ROW()-7),"")</f>
        <v>0</v>
      </c>
      <c r="B24" s="13">
        <f>IFERROR(INDEX(Listen!$K$2:$K$31,ROW()-7),"")</f>
        <v>0</v>
      </c>
      <c r="C24" s="13">
        <f>IFERROR(INDEX(Listen!$L$2:$L$31,ROW()-7),"")</f>
        <v>0</v>
      </c>
      <c r="D24" s="12">
        <f>IFERROR(INDEX(Listen!$M$2:$M$31,ROW()-7),"")</f>
        <v>0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8">
        <f>AK24*Listen!$F$2+AL24*Listen!$F$3+AM24*Listen!$F$4+AN24*Listen!$F$5+AO24*Listen!$F$6+AP24*Listen!$F$7+AQ24*Listen!$F$8</f>
        <v>0</v>
      </c>
      <c r="AK24" s="19">
        <f t="shared" si="0"/>
        <v>0</v>
      </c>
      <c r="AL24" s="19">
        <f t="shared" si="1"/>
        <v>0</v>
      </c>
      <c r="AM24" s="19">
        <f t="shared" si="2"/>
        <v>0</v>
      </c>
      <c r="AN24" s="19">
        <f t="shared" si="3"/>
        <v>0</v>
      </c>
      <c r="AO24" s="19">
        <f t="shared" si="4"/>
        <v>0</v>
      </c>
      <c r="AP24" s="19">
        <f t="shared" si="5"/>
        <v>0</v>
      </c>
      <c r="AQ24" s="19">
        <f t="shared" si="6"/>
        <v>0</v>
      </c>
      <c r="AR24" s="20"/>
    </row>
    <row r="25" spans="1:44" ht="20.100000000000001" customHeight="1" x14ac:dyDescent="0.25">
      <c r="A25" s="21">
        <f>IFERROR(INDEX(Listen!$J$2:$J$31,ROW()-7),"")</f>
        <v>0</v>
      </c>
      <c r="B25" s="22">
        <f>IFERROR(INDEX(Listen!$K$2:$K$31,ROW()-7),"")</f>
        <v>0</v>
      </c>
      <c r="C25" s="22">
        <f>IFERROR(INDEX(Listen!$L$2:$L$31,ROW()-7),"")</f>
        <v>0</v>
      </c>
      <c r="D25" s="21">
        <f>IFERROR(INDEX(Listen!$M$2:$M$31,ROW()-7),"")</f>
        <v>0</v>
      </c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3">
        <f>AK25*Listen!$F$2+AL25*Listen!$F$3+AM25*Listen!$F$4+AN25*Listen!$F$5+AO25*Listen!$F$6+AP25*Listen!$F$7+AQ25*Listen!$F$8</f>
        <v>0</v>
      </c>
      <c r="AK25" s="24">
        <f t="shared" si="0"/>
        <v>0</v>
      </c>
      <c r="AL25" s="24">
        <f t="shared" si="1"/>
        <v>0</v>
      </c>
      <c r="AM25" s="24">
        <f t="shared" si="2"/>
        <v>0</v>
      </c>
      <c r="AN25" s="24">
        <f t="shared" si="3"/>
        <v>0</v>
      </c>
      <c r="AO25" s="24">
        <f t="shared" si="4"/>
        <v>0</v>
      </c>
      <c r="AP25" s="24">
        <f t="shared" si="5"/>
        <v>0</v>
      </c>
      <c r="AQ25" s="24">
        <f t="shared" si="6"/>
        <v>0</v>
      </c>
      <c r="AR25" s="4"/>
    </row>
    <row r="26" spans="1:44" ht="20.100000000000001" customHeight="1" x14ac:dyDescent="0.25">
      <c r="A26" s="12">
        <f>IFERROR(INDEX(Listen!$J$2:$J$31,ROW()-7),"")</f>
        <v>0</v>
      </c>
      <c r="B26" s="13">
        <f>IFERROR(INDEX(Listen!$K$2:$K$31,ROW()-7),"")</f>
        <v>0</v>
      </c>
      <c r="C26" s="13">
        <f>IFERROR(INDEX(Listen!$L$2:$L$31,ROW()-7),"")</f>
        <v>0</v>
      </c>
      <c r="D26" s="12">
        <f>IFERROR(INDEX(Listen!$M$2:$M$31,ROW()-7),"")</f>
        <v>0</v>
      </c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8">
        <f>AK26*Listen!$F$2+AL26*Listen!$F$3+AM26*Listen!$F$4+AN26*Listen!$F$5+AO26*Listen!$F$6+AP26*Listen!$F$7+AQ26*Listen!$F$8</f>
        <v>0</v>
      </c>
      <c r="AK26" s="19">
        <f t="shared" si="0"/>
        <v>0</v>
      </c>
      <c r="AL26" s="19">
        <f t="shared" si="1"/>
        <v>0</v>
      </c>
      <c r="AM26" s="19">
        <f t="shared" si="2"/>
        <v>0</v>
      </c>
      <c r="AN26" s="19">
        <f t="shared" si="3"/>
        <v>0</v>
      </c>
      <c r="AO26" s="19">
        <f t="shared" si="4"/>
        <v>0</v>
      </c>
      <c r="AP26" s="19">
        <f t="shared" si="5"/>
        <v>0</v>
      </c>
      <c r="AQ26" s="19">
        <f t="shared" si="6"/>
        <v>0</v>
      </c>
      <c r="AR26" s="20"/>
    </row>
    <row r="27" spans="1:44" ht="20.100000000000001" customHeight="1" x14ac:dyDescent="0.25">
      <c r="A27" s="21">
        <f>IFERROR(INDEX(Listen!$J$2:$J$31,ROW()-7),"")</f>
        <v>0</v>
      </c>
      <c r="B27" s="22">
        <f>IFERROR(INDEX(Listen!$K$2:$K$31,ROW()-7),"")</f>
        <v>0</v>
      </c>
      <c r="C27" s="22">
        <f>IFERROR(INDEX(Listen!$L$2:$L$31,ROW()-7),"")</f>
        <v>0</v>
      </c>
      <c r="D27" s="21">
        <f>IFERROR(INDEX(Listen!$M$2:$M$31,ROW()-7),"")</f>
        <v>0</v>
      </c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3">
        <f>AK27*Listen!$F$2+AL27*Listen!$F$3+AM27*Listen!$F$4+AN27*Listen!$F$5+AO27*Listen!$F$6+AP27*Listen!$F$7+AQ27*Listen!$F$8</f>
        <v>0</v>
      </c>
      <c r="AK27" s="24">
        <f t="shared" si="0"/>
        <v>0</v>
      </c>
      <c r="AL27" s="24">
        <f t="shared" si="1"/>
        <v>0</v>
      </c>
      <c r="AM27" s="24">
        <f t="shared" si="2"/>
        <v>0</v>
      </c>
      <c r="AN27" s="24">
        <f t="shared" si="3"/>
        <v>0</v>
      </c>
      <c r="AO27" s="24">
        <f t="shared" si="4"/>
        <v>0</v>
      </c>
      <c r="AP27" s="24">
        <f t="shared" si="5"/>
        <v>0</v>
      </c>
      <c r="AQ27" s="24">
        <f t="shared" si="6"/>
        <v>0</v>
      </c>
      <c r="AR27" s="4"/>
    </row>
    <row r="28" spans="1:44" ht="20.100000000000001" customHeight="1" x14ac:dyDescent="0.25">
      <c r="A28" s="12">
        <f>IFERROR(INDEX(Listen!$J$2:$J$31,ROW()-7),"")</f>
        <v>0</v>
      </c>
      <c r="B28" s="13">
        <f>IFERROR(INDEX(Listen!$K$2:$K$31,ROW()-7),"")</f>
        <v>0</v>
      </c>
      <c r="C28" s="13">
        <f>IFERROR(INDEX(Listen!$L$2:$L$31,ROW()-7),"")</f>
        <v>0</v>
      </c>
      <c r="D28" s="12">
        <f>IFERROR(INDEX(Listen!$M$2:$M$31,ROW()-7),"")</f>
        <v>0</v>
      </c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8">
        <f>AK28*Listen!$F$2+AL28*Listen!$F$3+AM28*Listen!$F$4+AN28*Listen!$F$5+AO28*Listen!$F$6+AP28*Listen!$F$7+AQ28*Listen!$F$8</f>
        <v>0</v>
      </c>
      <c r="AK28" s="19">
        <f t="shared" si="0"/>
        <v>0</v>
      </c>
      <c r="AL28" s="19">
        <f t="shared" si="1"/>
        <v>0</v>
      </c>
      <c r="AM28" s="19">
        <f t="shared" si="2"/>
        <v>0</v>
      </c>
      <c r="AN28" s="19">
        <f t="shared" si="3"/>
        <v>0</v>
      </c>
      <c r="AO28" s="19">
        <f t="shared" si="4"/>
        <v>0</v>
      </c>
      <c r="AP28" s="19">
        <f t="shared" si="5"/>
        <v>0</v>
      </c>
      <c r="AQ28" s="19">
        <f t="shared" si="6"/>
        <v>0</v>
      </c>
      <c r="AR28" s="20"/>
    </row>
    <row r="29" spans="1:44" ht="20.100000000000001" customHeight="1" x14ac:dyDescent="0.25">
      <c r="A29" s="21">
        <f>IFERROR(INDEX(Listen!$J$2:$J$31,ROW()-7),"")</f>
        <v>0</v>
      </c>
      <c r="B29" s="22">
        <f>IFERROR(INDEX(Listen!$K$2:$K$31,ROW()-7),"")</f>
        <v>0</v>
      </c>
      <c r="C29" s="22">
        <f>IFERROR(INDEX(Listen!$L$2:$L$31,ROW()-7),"")</f>
        <v>0</v>
      </c>
      <c r="D29" s="21">
        <f>IFERROR(INDEX(Listen!$M$2:$M$31,ROW()-7),"")</f>
        <v>0</v>
      </c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3">
        <f>AK29*Listen!$F$2+AL29*Listen!$F$3+AM29*Listen!$F$4+AN29*Listen!$F$5+AO29*Listen!$F$6+AP29*Listen!$F$7+AQ29*Listen!$F$8</f>
        <v>0</v>
      </c>
      <c r="AK29" s="24">
        <f t="shared" si="0"/>
        <v>0</v>
      </c>
      <c r="AL29" s="24">
        <f t="shared" si="1"/>
        <v>0</v>
      </c>
      <c r="AM29" s="24">
        <f t="shared" si="2"/>
        <v>0</v>
      </c>
      <c r="AN29" s="24">
        <f t="shared" si="3"/>
        <v>0</v>
      </c>
      <c r="AO29" s="24">
        <f t="shared" si="4"/>
        <v>0</v>
      </c>
      <c r="AP29" s="24">
        <f t="shared" si="5"/>
        <v>0</v>
      </c>
      <c r="AQ29" s="24">
        <f t="shared" si="6"/>
        <v>0</v>
      </c>
      <c r="AR29" s="4"/>
    </row>
    <row r="30" spans="1:44" ht="20.100000000000001" customHeight="1" x14ac:dyDescent="0.25">
      <c r="A30" s="12">
        <f>IFERROR(INDEX(Listen!$J$2:$J$31,ROW()-7),"")</f>
        <v>0</v>
      </c>
      <c r="B30" s="13">
        <f>IFERROR(INDEX(Listen!$K$2:$K$31,ROW()-7),"")</f>
        <v>0</v>
      </c>
      <c r="C30" s="13">
        <f>IFERROR(INDEX(Listen!$L$2:$L$31,ROW()-7),"")</f>
        <v>0</v>
      </c>
      <c r="D30" s="12">
        <f>IFERROR(INDEX(Listen!$M$2:$M$31,ROW()-7),"")</f>
        <v>0</v>
      </c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8">
        <f>AK30*Listen!$F$2+AL30*Listen!$F$3+AM30*Listen!$F$4+AN30*Listen!$F$5+AO30*Listen!$F$6+AP30*Listen!$F$7+AQ30*Listen!$F$8</f>
        <v>0</v>
      </c>
      <c r="AK30" s="19">
        <f t="shared" si="0"/>
        <v>0</v>
      </c>
      <c r="AL30" s="19">
        <f t="shared" si="1"/>
        <v>0</v>
      </c>
      <c r="AM30" s="19">
        <f t="shared" si="2"/>
        <v>0</v>
      </c>
      <c r="AN30" s="19">
        <f t="shared" si="3"/>
        <v>0</v>
      </c>
      <c r="AO30" s="19">
        <f t="shared" si="4"/>
        <v>0</v>
      </c>
      <c r="AP30" s="19">
        <f t="shared" si="5"/>
        <v>0</v>
      </c>
      <c r="AQ30" s="19">
        <f t="shared" si="6"/>
        <v>0</v>
      </c>
      <c r="AR30" s="20"/>
    </row>
    <row r="31" spans="1:44" ht="20.100000000000001" customHeight="1" x14ac:dyDescent="0.25">
      <c r="A31" s="21">
        <f>IFERROR(INDEX(Listen!$J$2:$J$31,ROW()-7),"")</f>
        <v>0</v>
      </c>
      <c r="B31" s="22">
        <f>IFERROR(INDEX(Listen!$K$2:$K$31,ROW()-7),"")</f>
        <v>0</v>
      </c>
      <c r="C31" s="22">
        <f>IFERROR(INDEX(Listen!$L$2:$L$31,ROW()-7),"")</f>
        <v>0</v>
      </c>
      <c r="D31" s="21">
        <f>IFERROR(INDEX(Listen!$M$2:$M$31,ROW()-7),"")</f>
        <v>0</v>
      </c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3">
        <f>AK31*Listen!$F$2+AL31*Listen!$F$3+AM31*Listen!$F$4+AN31*Listen!$F$5+AO31*Listen!$F$6+AP31*Listen!$F$7+AQ31*Listen!$F$8</f>
        <v>0</v>
      </c>
      <c r="AK31" s="24">
        <f t="shared" si="0"/>
        <v>0</v>
      </c>
      <c r="AL31" s="24">
        <f t="shared" si="1"/>
        <v>0</v>
      </c>
      <c r="AM31" s="24">
        <f t="shared" si="2"/>
        <v>0</v>
      </c>
      <c r="AN31" s="24">
        <f t="shared" si="3"/>
        <v>0</v>
      </c>
      <c r="AO31" s="24">
        <f t="shared" si="4"/>
        <v>0</v>
      </c>
      <c r="AP31" s="24">
        <f t="shared" si="5"/>
        <v>0</v>
      </c>
      <c r="AQ31" s="24">
        <f t="shared" si="6"/>
        <v>0</v>
      </c>
      <c r="AR31" s="4"/>
    </row>
    <row r="32" spans="1:44" ht="20.100000000000001" customHeight="1" x14ac:dyDescent="0.25">
      <c r="A32" s="12">
        <f>IFERROR(INDEX(Listen!$J$2:$J$31,ROW()-7),"")</f>
        <v>0</v>
      </c>
      <c r="B32" s="13">
        <f>IFERROR(INDEX(Listen!$K$2:$K$31,ROW()-7),"")</f>
        <v>0</v>
      </c>
      <c r="C32" s="13">
        <f>IFERROR(INDEX(Listen!$L$2:$L$31,ROW()-7),"")</f>
        <v>0</v>
      </c>
      <c r="D32" s="12">
        <f>IFERROR(INDEX(Listen!$M$2:$M$31,ROW()-7),"")</f>
        <v>0</v>
      </c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8">
        <f>AK32*Listen!$F$2+AL32*Listen!$F$3+AM32*Listen!$F$4+AN32*Listen!$F$5+AO32*Listen!$F$6+AP32*Listen!$F$7+AQ32*Listen!$F$8</f>
        <v>0</v>
      </c>
      <c r="AK32" s="19">
        <f t="shared" si="0"/>
        <v>0</v>
      </c>
      <c r="AL32" s="19">
        <f t="shared" si="1"/>
        <v>0</v>
      </c>
      <c r="AM32" s="19">
        <f t="shared" si="2"/>
        <v>0</v>
      </c>
      <c r="AN32" s="19">
        <f t="shared" si="3"/>
        <v>0</v>
      </c>
      <c r="AO32" s="19">
        <f t="shared" si="4"/>
        <v>0</v>
      </c>
      <c r="AP32" s="19">
        <f t="shared" si="5"/>
        <v>0</v>
      </c>
      <c r="AQ32" s="19">
        <f t="shared" si="6"/>
        <v>0</v>
      </c>
      <c r="AR32" s="20"/>
    </row>
    <row r="33" spans="1:44" ht="20.100000000000001" customHeight="1" x14ac:dyDescent="0.25">
      <c r="A33" s="21">
        <f>IFERROR(INDEX(Listen!$J$2:$J$31,ROW()-7),"")</f>
        <v>0</v>
      </c>
      <c r="B33" s="22">
        <f>IFERROR(INDEX(Listen!$K$2:$K$31,ROW()-7),"")</f>
        <v>0</v>
      </c>
      <c r="C33" s="22">
        <f>IFERROR(INDEX(Listen!$L$2:$L$31,ROW()-7),"")</f>
        <v>0</v>
      </c>
      <c r="D33" s="21">
        <f>IFERROR(INDEX(Listen!$M$2:$M$31,ROW()-7),"")</f>
        <v>0</v>
      </c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3">
        <f>AK33*Listen!$F$2+AL33*Listen!$F$3+AM33*Listen!$F$4+AN33*Listen!$F$5+AO33*Listen!$F$6+AP33*Listen!$F$7+AQ33*Listen!$F$8</f>
        <v>0</v>
      </c>
      <c r="AK33" s="24">
        <f t="shared" si="0"/>
        <v>0</v>
      </c>
      <c r="AL33" s="24">
        <f t="shared" si="1"/>
        <v>0</v>
      </c>
      <c r="AM33" s="24">
        <f t="shared" si="2"/>
        <v>0</v>
      </c>
      <c r="AN33" s="24">
        <f t="shared" si="3"/>
        <v>0</v>
      </c>
      <c r="AO33" s="24">
        <f t="shared" si="4"/>
        <v>0</v>
      </c>
      <c r="AP33" s="24">
        <f t="shared" si="5"/>
        <v>0</v>
      </c>
      <c r="AQ33" s="24">
        <f t="shared" si="6"/>
        <v>0</v>
      </c>
      <c r="AR33" s="4"/>
    </row>
    <row r="34" spans="1:44" ht="20.100000000000001" customHeight="1" x14ac:dyDescent="0.25">
      <c r="A34" s="12">
        <f>IFERROR(INDEX(Listen!$J$2:$J$31,ROW()-7),"")</f>
        <v>0</v>
      </c>
      <c r="B34" s="13">
        <f>IFERROR(INDEX(Listen!$K$2:$K$31,ROW()-7),"")</f>
        <v>0</v>
      </c>
      <c r="C34" s="13">
        <f>IFERROR(INDEX(Listen!$L$2:$L$31,ROW()-7),"")</f>
        <v>0</v>
      </c>
      <c r="D34" s="12">
        <f>IFERROR(INDEX(Listen!$M$2:$M$31,ROW()-7),"")</f>
        <v>0</v>
      </c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8">
        <f>AK34*Listen!$F$2+AL34*Listen!$F$3+AM34*Listen!$F$4+AN34*Listen!$F$5+AO34*Listen!$F$6+AP34*Listen!$F$7+AQ34*Listen!$F$8</f>
        <v>0</v>
      </c>
      <c r="AK34" s="19">
        <f t="shared" si="0"/>
        <v>0</v>
      </c>
      <c r="AL34" s="19">
        <f t="shared" si="1"/>
        <v>0</v>
      </c>
      <c r="AM34" s="19">
        <f t="shared" si="2"/>
        <v>0</v>
      </c>
      <c r="AN34" s="19">
        <f t="shared" si="3"/>
        <v>0</v>
      </c>
      <c r="AO34" s="19">
        <f t="shared" si="4"/>
        <v>0</v>
      </c>
      <c r="AP34" s="19">
        <f t="shared" si="5"/>
        <v>0</v>
      </c>
      <c r="AQ34" s="19">
        <f t="shared" si="6"/>
        <v>0</v>
      </c>
      <c r="AR34" s="20"/>
    </row>
    <row r="35" spans="1:44" ht="20.100000000000001" customHeight="1" x14ac:dyDescent="0.25">
      <c r="A35" s="21">
        <f>IFERROR(INDEX(Listen!$J$2:$J$31,ROW()-7),"")</f>
        <v>0</v>
      </c>
      <c r="B35" s="22">
        <f>IFERROR(INDEX(Listen!$K$2:$K$31,ROW()-7),"")</f>
        <v>0</v>
      </c>
      <c r="C35" s="22">
        <f>IFERROR(INDEX(Listen!$L$2:$L$31,ROW()-7),"")</f>
        <v>0</v>
      </c>
      <c r="D35" s="21">
        <f>IFERROR(INDEX(Listen!$M$2:$M$31,ROW()-7),"")</f>
        <v>0</v>
      </c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3">
        <f>AK35*Listen!$F$2+AL35*Listen!$F$3+AM35*Listen!$F$4+AN35*Listen!$F$5+AO35*Listen!$F$6+AP35*Listen!$F$7+AQ35*Listen!$F$8</f>
        <v>0</v>
      </c>
      <c r="AK35" s="24">
        <f t="shared" si="0"/>
        <v>0</v>
      </c>
      <c r="AL35" s="24">
        <f t="shared" si="1"/>
        <v>0</v>
      </c>
      <c r="AM35" s="24">
        <f t="shared" si="2"/>
        <v>0</v>
      </c>
      <c r="AN35" s="24">
        <f t="shared" si="3"/>
        <v>0</v>
      </c>
      <c r="AO35" s="24">
        <f t="shared" si="4"/>
        <v>0</v>
      </c>
      <c r="AP35" s="24">
        <f t="shared" si="5"/>
        <v>0</v>
      </c>
      <c r="AQ35" s="24">
        <f t="shared" si="6"/>
        <v>0</v>
      </c>
      <c r="AR35" s="4"/>
    </row>
    <row r="36" spans="1:44" ht="20.100000000000001" customHeight="1" x14ac:dyDescent="0.25">
      <c r="A36" s="12">
        <f>IFERROR(INDEX(Listen!$J$2:$J$31,ROW()-7),"")</f>
        <v>0</v>
      </c>
      <c r="B36" s="13">
        <f>IFERROR(INDEX(Listen!$K$2:$K$31,ROW()-7),"")</f>
        <v>0</v>
      </c>
      <c r="C36" s="13">
        <f>IFERROR(INDEX(Listen!$L$2:$L$31,ROW()-7),"")</f>
        <v>0</v>
      </c>
      <c r="D36" s="12">
        <f>IFERROR(INDEX(Listen!$M$2:$M$31,ROW()-7),"")</f>
        <v>0</v>
      </c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8">
        <f>AK36*Listen!$F$2+AL36*Listen!$F$3+AM36*Listen!$F$4+AN36*Listen!$F$5+AO36*Listen!$F$6+AP36*Listen!$F$7+AQ36*Listen!$F$8</f>
        <v>0</v>
      </c>
      <c r="AK36" s="19">
        <f t="shared" si="0"/>
        <v>0</v>
      </c>
      <c r="AL36" s="19">
        <f t="shared" si="1"/>
        <v>0</v>
      </c>
      <c r="AM36" s="19">
        <f t="shared" si="2"/>
        <v>0</v>
      </c>
      <c r="AN36" s="19">
        <f t="shared" si="3"/>
        <v>0</v>
      </c>
      <c r="AO36" s="19">
        <f t="shared" si="4"/>
        <v>0</v>
      </c>
      <c r="AP36" s="19">
        <f t="shared" si="5"/>
        <v>0</v>
      </c>
      <c r="AQ36" s="19">
        <f t="shared" si="6"/>
        <v>0</v>
      </c>
      <c r="AR36" s="20"/>
    </row>
    <row r="37" spans="1:44" ht="20.100000000000001" customHeight="1" x14ac:dyDescent="0.25">
      <c r="A37" s="21">
        <f>IFERROR(INDEX(Listen!$J$2:$J$31,ROW()-7),"")</f>
        <v>0</v>
      </c>
      <c r="B37" s="22">
        <f>IFERROR(INDEX(Listen!$K$2:$K$31,ROW()-7),"")</f>
        <v>0</v>
      </c>
      <c r="C37" s="22">
        <f>IFERROR(INDEX(Listen!$L$2:$L$31,ROW()-7),"")</f>
        <v>0</v>
      </c>
      <c r="D37" s="21">
        <f>IFERROR(INDEX(Listen!$M$2:$M$31,ROW()-7),"")</f>
        <v>0</v>
      </c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3">
        <f>AK37*Listen!$F$2+AL37*Listen!$F$3+AM37*Listen!$F$4+AN37*Listen!$F$5+AO37*Listen!$F$6+AP37*Listen!$F$7+AQ37*Listen!$F$8</f>
        <v>0</v>
      </c>
      <c r="AK37" s="24">
        <f t="shared" si="0"/>
        <v>0</v>
      </c>
      <c r="AL37" s="24">
        <f t="shared" si="1"/>
        <v>0</v>
      </c>
      <c r="AM37" s="24">
        <f t="shared" si="2"/>
        <v>0</v>
      </c>
      <c r="AN37" s="24">
        <f t="shared" si="3"/>
        <v>0</v>
      </c>
      <c r="AO37" s="24">
        <f t="shared" si="4"/>
        <v>0</v>
      </c>
      <c r="AP37" s="24">
        <f t="shared" si="5"/>
        <v>0</v>
      </c>
      <c r="AQ37" s="24">
        <f t="shared" si="6"/>
        <v>0</v>
      </c>
      <c r="AR37" s="4"/>
    </row>
    <row r="38" spans="1:44" ht="20.100000000000001" customHeight="1" x14ac:dyDescent="0.25"/>
    <row r="39" spans="1:44" ht="20.100000000000001" customHeight="1" x14ac:dyDescent="0.25"/>
    <row r="40" spans="1:44" ht="20.100000000000001" customHeight="1" x14ac:dyDescent="0.25">
      <c r="A40" s="1" t="s">
        <v>13</v>
      </c>
      <c r="B40" s="31" t="s">
        <v>39</v>
      </c>
      <c r="C40" s="29"/>
      <c r="D40" s="29"/>
      <c r="E40" s="29"/>
      <c r="F40" s="29"/>
      <c r="G40" s="29"/>
      <c r="H40" s="29"/>
    </row>
  </sheetData>
  <autoFilter ref="A7:D37" xr:uid="{00000000-0009-0000-0000-000000000000}"/>
  <mergeCells count="4">
    <mergeCell ref="AJ2:AO2"/>
    <mergeCell ref="B2:H2"/>
    <mergeCell ref="C4:H4"/>
    <mergeCell ref="B40:H40"/>
  </mergeCells>
  <conditionalFormatting sqref="E6:AI7">
    <cfRule type="expression" dxfId="8" priority="8">
      <formula>OR(E$6="Sa",E$6="So")</formula>
    </cfRule>
  </conditionalFormatting>
  <conditionalFormatting sqref="E8:AI37">
    <cfRule type="expression" dxfId="7" priority="1">
      <formula>E8="F"</formula>
    </cfRule>
    <cfRule type="expression" dxfId="6" priority="2">
      <formula>E8="S"</formula>
    </cfRule>
    <cfRule type="expression" dxfId="5" priority="3">
      <formula>E8="N"</formula>
    </cfRule>
    <cfRule type="expression" dxfId="4" priority="4">
      <formula>E8="B"</formula>
    </cfRule>
    <cfRule type="expression" dxfId="3" priority="5">
      <formula>E8="O"</formula>
    </cfRule>
    <cfRule type="expression" dxfId="2" priority="6">
      <formula>E8="U"</formula>
    </cfRule>
    <cfRule type="expression" dxfId="1" priority="7">
      <formula>E8="K"</formula>
    </cfRule>
    <cfRule type="expression" dxfId="0" priority="9">
      <formula>E$7=""</formula>
    </cfRule>
  </conditionalFormatting>
  <pageMargins left="0.25" right="0.25" top="0.4" bottom="0.4" header="0.3" footer="0.3"/>
  <pageSetup paperSize="9" fitToWidth="2" fitToHeight="0"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Listen!$P$2:$P$13</xm:f>
          </x14:formula1>
          <xm:sqref>C3</xm:sqref>
        </x14:dataValidation>
        <x14:dataValidation type="list" allowBlank="1" showInputMessage="1" showErrorMessage="1" errorTitle="Ungültiger Eintrag" error="Erlaubt sind nur die Codes aus der Liste 'Listen'." promptTitle="Schichtcode" prompt="Bitte einen gültigen Code aus der Liste auswählen." xr:uid="{00000000-0002-0000-0000-000001000000}">
          <x14:formula1>
            <xm:f>Listen!$A$2:$A$8</xm:f>
          </x14:formula1>
          <xm:sqref>E8:AI37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6"/>
  <sheetViews>
    <sheetView showGridLines="0" workbookViewId="0"/>
  </sheetViews>
  <sheetFormatPr baseColWidth="10" defaultColWidth="9.140625" defaultRowHeight="15" x14ac:dyDescent="0.25"/>
  <cols>
    <col min="1" max="1" width="10.7109375" customWidth="1"/>
    <col min="2" max="2" width="18.7109375" customWidth="1"/>
    <col min="3" max="4" width="10.7109375" customWidth="1"/>
    <col min="5" max="6" width="14.7109375" customWidth="1"/>
    <col min="7" max="7" width="18.7109375" customWidth="1"/>
    <col min="10" max="10" width="12.7109375" customWidth="1"/>
    <col min="11" max="11" width="22.7109375" customWidth="1"/>
    <col min="12" max="12" width="16.7109375" customWidth="1"/>
    <col min="13" max="13" width="18.7109375" customWidth="1"/>
    <col min="16" max="16" width="14.7109375" customWidth="1"/>
  </cols>
  <sheetData>
    <row r="1" spans="1:16" x14ac:dyDescent="0.25">
      <c r="A1" s="11" t="s">
        <v>40</v>
      </c>
      <c r="B1" s="11" t="s">
        <v>41</v>
      </c>
      <c r="C1" s="11" t="s">
        <v>42</v>
      </c>
      <c r="D1" s="11" t="s">
        <v>43</v>
      </c>
      <c r="E1" s="11" t="s">
        <v>44</v>
      </c>
      <c r="F1" s="11" t="s">
        <v>45</v>
      </c>
      <c r="G1" s="11" t="s">
        <v>46</v>
      </c>
      <c r="J1" s="11" t="s">
        <v>24</v>
      </c>
      <c r="K1" s="11" t="s">
        <v>47</v>
      </c>
      <c r="L1" s="11" t="s">
        <v>26</v>
      </c>
      <c r="M1" s="11" t="s">
        <v>48</v>
      </c>
      <c r="P1" s="11" t="s">
        <v>49</v>
      </c>
    </row>
    <row r="2" spans="1:16" x14ac:dyDescent="0.25">
      <c r="A2" s="15" t="s">
        <v>6</v>
      </c>
      <c r="B2" s="15" t="s">
        <v>7</v>
      </c>
      <c r="C2" s="21" t="s">
        <v>50</v>
      </c>
      <c r="D2" s="21" t="s">
        <v>51</v>
      </c>
      <c r="E2" s="21">
        <v>0.5</v>
      </c>
      <c r="F2" s="21">
        <v>7.5</v>
      </c>
      <c r="G2" s="15" t="s">
        <v>28</v>
      </c>
      <c r="J2" s="21" t="s">
        <v>52</v>
      </c>
      <c r="K2" s="22" t="s">
        <v>53</v>
      </c>
      <c r="L2" s="22" t="s">
        <v>54</v>
      </c>
      <c r="M2" s="21">
        <v>40</v>
      </c>
      <c r="P2" s="22" t="s">
        <v>55</v>
      </c>
    </row>
    <row r="3" spans="1:16" x14ac:dyDescent="0.25">
      <c r="A3" s="16" t="s">
        <v>8</v>
      </c>
      <c r="B3" s="16" t="s">
        <v>9</v>
      </c>
      <c r="C3" s="21" t="s">
        <v>51</v>
      </c>
      <c r="D3" s="21" t="s">
        <v>56</v>
      </c>
      <c r="E3" s="21">
        <v>0.5</v>
      </c>
      <c r="F3" s="21">
        <v>7.5</v>
      </c>
      <c r="G3" s="16" t="s">
        <v>29</v>
      </c>
      <c r="J3" s="21" t="s">
        <v>57</v>
      </c>
      <c r="K3" s="22" t="s">
        <v>58</v>
      </c>
      <c r="L3" s="22" t="s">
        <v>59</v>
      </c>
      <c r="M3" s="21">
        <v>40</v>
      </c>
      <c r="P3" s="22" t="s">
        <v>60</v>
      </c>
    </row>
    <row r="4" spans="1:16" x14ac:dyDescent="0.25">
      <c r="A4" s="25" t="s">
        <v>10</v>
      </c>
      <c r="B4" s="25" t="s">
        <v>11</v>
      </c>
      <c r="C4" s="21" t="s">
        <v>56</v>
      </c>
      <c r="D4" s="21" t="s">
        <v>50</v>
      </c>
      <c r="E4" s="21">
        <v>0.5</v>
      </c>
      <c r="F4" s="21">
        <v>7.5</v>
      </c>
      <c r="G4" s="25" t="s">
        <v>30</v>
      </c>
      <c r="J4" s="21" t="s">
        <v>61</v>
      </c>
      <c r="K4" s="22" t="s">
        <v>62</v>
      </c>
      <c r="L4" s="22" t="s">
        <v>63</v>
      </c>
      <c r="M4" s="21">
        <v>30</v>
      </c>
      <c r="P4" s="22" t="s">
        <v>3</v>
      </c>
    </row>
    <row r="5" spans="1:16" x14ac:dyDescent="0.25">
      <c r="A5" s="27" t="s">
        <v>15</v>
      </c>
      <c r="B5" s="27" t="s">
        <v>16</v>
      </c>
      <c r="C5" s="21" t="s">
        <v>64</v>
      </c>
      <c r="D5" s="21" t="s">
        <v>65</v>
      </c>
      <c r="E5" s="21">
        <v>0.5</v>
      </c>
      <c r="F5" s="21">
        <v>7.5</v>
      </c>
      <c r="G5" s="27" t="s">
        <v>16</v>
      </c>
      <c r="J5" s="21" t="s">
        <v>66</v>
      </c>
      <c r="K5" s="22" t="s">
        <v>67</v>
      </c>
      <c r="L5" s="22" t="s">
        <v>68</v>
      </c>
      <c r="M5" s="21">
        <v>40</v>
      </c>
      <c r="P5" s="22" t="s">
        <v>69</v>
      </c>
    </row>
    <row r="6" spans="1:16" x14ac:dyDescent="0.25">
      <c r="A6" s="14" t="s">
        <v>17</v>
      </c>
      <c r="B6" s="14" t="s">
        <v>18</v>
      </c>
      <c r="C6" s="21"/>
      <c r="D6" s="21"/>
      <c r="E6" s="21">
        <v>0</v>
      </c>
      <c r="F6" s="21">
        <v>0</v>
      </c>
      <c r="G6" s="14" t="s">
        <v>18</v>
      </c>
      <c r="J6" s="21" t="s">
        <v>70</v>
      </c>
      <c r="K6" s="22" t="s">
        <v>71</v>
      </c>
      <c r="L6" s="22" t="s">
        <v>54</v>
      </c>
      <c r="M6" s="21">
        <v>35</v>
      </c>
      <c r="P6" s="22" t="s">
        <v>72</v>
      </c>
    </row>
    <row r="7" spans="1:16" x14ac:dyDescent="0.25">
      <c r="A7" s="17" t="s">
        <v>34</v>
      </c>
      <c r="B7" s="17" t="s">
        <v>31</v>
      </c>
      <c r="C7" s="21"/>
      <c r="D7" s="21"/>
      <c r="E7" s="21">
        <v>0</v>
      </c>
      <c r="F7" s="21">
        <v>0</v>
      </c>
      <c r="G7" s="17" t="s">
        <v>31</v>
      </c>
      <c r="J7" s="21" t="s">
        <v>73</v>
      </c>
      <c r="K7" s="22" t="s">
        <v>74</v>
      </c>
      <c r="L7" s="22" t="s">
        <v>75</v>
      </c>
      <c r="M7" s="21">
        <v>40</v>
      </c>
      <c r="P7" s="22" t="s">
        <v>76</v>
      </c>
    </row>
    <row r="8" spans="1:16" x14ac:dyDescent="0.25">
      <c r="A8" s="26" t="s">
        <v>37</v>
      </c>
      <c r="B8" s="26" t="s">
        <v>32</v>
      </c>
      <c r="C8" s="21"/>
      <c r="D8" s="21"/>
      <c r="E8" s="21">
        <v>0</v>
      </c>
      <c r="F8" s="21">
        <v>0</v>
      </c>
      <c r="G8" s="26" t="s">
        <v>32</v>
      </c>
      <c r="J8" s="21" t="s">
        <v>77</v>
      </c>
      <c r="K8" s="22" t="s">
        <v>78</v>
      </c>
      <c r="L8" s="22" t="s">
        <v>63</v>
      </c>
      <c r="M8" s="21">
        <v>25</v>
      </c>
      <c r="P8" s="22" t="s">
        <v>79</v>
      </c>
    </row>
    <row r="9" spans="1:16" x14ac:dyDescent="0.25">
      <c r="J9" s="21" t="s">
        <v>80</v>
      </c>
      <c r="K9" s="22" t="s">
        <v>81</v>
      </c>
      <c r="L9" s="22" t="s">
        <v>59</v>
      </c>
      <c r="M9" s="21">
        <v>40</v>
      </c>
      <c r="P9" s="22" t="s">
        <v>82</v>
      </c>
    </row>
    <row r="10" spans="1:16" x14ac:dyDescent="0.25">
      <c r="A10" s="1" t="s">
        <v>13</v>
      </c>
      <c r="B10" s="31" t="s">
        <v>83</v>
      </c>
      <c r="C10" s="29"/>
      <c r="D10" s="29"/>
      <c r="E10" s="29"/>
      <c r="F10" s="29"/>
      <c r="G10" s="29"/>
      <c r="J10" s="21" t="s">
        <v>84</v>
      </c>
      <c r="K10" s="22" t="s">
        <v>85</v>
      </c>
      <c r="L10" s="22" t="s">
        <v>68</v>
      </c>
      <c r="M10" s="21">
        <v>30</v>
      </c>
      <c r="P10" s="22" t="s">
        <v>86</v>
      </c>
    </row>
    <row r="11" spans="1:16" x14ac:dyDescent="0.25">
      <c r="J11" s="21" t="s">
        <v>87</v>
      </c>
      <c r="K11" s="22" t="s">
        <v>88</v>
      </c>
      <c r="L11" s="22" t="s">
        <v>75</v>
      </c>
      <c r="M11" s="21">
        <v>40</v>
      </c>
      <c r="P11" s="22" t="s">
        <v>89</v>
      </c>
    </row>
    <row r="12" spans="1:16" x14ac:dyDescent="0.25">
      <c r="J12" s="21" t="s">
        <v>90</v>
      </c>
      <c r="K12" s="22" t="s">
        <v>91</v>
      </c>
      <c r="L12" s="22" t="s">
        <v>54</v>
      </c>
      <c r="M12" s="21">
        <v>30</v>
      </c>
      <c r="P12" s="22" t="s">
        <v>92</v>
      </c>
    </row>
    <row r="13" spans="1:16" x14ac:dyDescent="0.25">
      <c r="J13" s="21" t="s">
        <v>93</v>
      </c>
      <c r="K13" s="22" t="s">
        <v>94</v>
      </c>
      <c r="L13" s="22" t="s">
        <v>68</v>
      </c>
      <c r="M13" s="21">
        <v>40</v>
      </c>
      <c r="P13" s="22" t="s">
        <v>95</v>
      </c>
    </row>
    <row r="14" spans="1:16" x14ac:dyDescent="0.25">
      <c r="J14" s="21" t="s">
        <v>96</v>
      </c>
      <c r="K14" s="22" t="s">
        <v>97</v>
      </c>
      <c r="L14" s="22" t="s">
        <v>59</v>
      </c>
      <c r="M14" s="21">
        <v>35</v>
      </c>
    </row>
    <row r="15" spans="1:16" x14ac:dyDescent="0.25">
      <c r="J15" s="21" t="s">
        <v>98</v>
      </c>
      <c r="K15" s="22" t="s">
        <v>99</v>
      </c>
      <c r="L15" s="22" t="s">
        <v>75</v>
      </c>
      <c r="M15" s="21">
        <v>40</v>
      </c>
    </row>
    <row r="16" spans="1:16" x14ac:dyDescent="0.25">
      <c r="J16" s="21" t="s">
        <v>100</v>
      </c>
      <c r="K16" s="22" t="s">
        <v>101</v>
      </c>
      <c r="L16" s="22" t="s">
        <v>54</v>
      </c>
      <c r="M16" s="21">
        <v>20</v>
      </c>
    </row>
  </sheetData>
  <mergeCells count="1">
    <mergeCell ref="B10:G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Einsatzplanung</vt:lpstr>
      <vt:lpstr>Listen</vt:lpstr>
      <vt:lpstr>Einsatzplanung!Títulos_a_imprimir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created xsi:type="dcterms:W3CDTF">2026-03-06T08:24:12Z</dcterms:created>
  <dcterms:modified xsi:type="dcterms:W3CDTF">2026-03-06T10:33:17Z</dcterms:modified>
</cp:coreProperties>
</file>