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Generador\"/>
    </mc:Choice>
  </mc:AlternateContent>
  <xr:revisionPtr revIDLastSave="0" documentId="8_{43A61900-216E-418A-93E7-A03D9F7C8F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Uebersicht" sheetId="1" r:id="rId1"/>
    <sheet name="Buchungen" sheetId="2" r:id="rId2"/>
    <sheet name="Einstellungen" sheetId="3" r:id="rId3"/>
    <sheet name="Anlagen_AfA" sheetId="4" r:id="rId4"/>
  </sheets>
  <definedNames>
    <definedName name="_xlnm._FilterDatabase" localSheetId="3" hidden="1">Anlagen_AfA!$A$2:$R$120</definedName>
    <definedName name="_xlnm._FilterDatabase" localSheetId="1" hidden="1">Buchungen!$A$2:$Q$300</definedName>
    <definedName name="Kategorien">Einstellungen!$I$3:$I$20</definedName>
    <definedName name="Kontenliste">Einstellungen!$M$3:$M$5</definedName>
    <definedName name="Statusliste">Einstellungen!$K$3:$K$6</definedName>
    <definedName name="Unterkategorien">Einstellungen!$J$3:$J$20</definedName>
    <definedName name="Vorgangsarten">Einstellungen!$H$3:$H$6</definedName>
    <definedName name="Zahlungsarten">Einstellungen!$L$3:$L$7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20" i="4" l="1"/>
  <c r="Q120" i="4"/>
  <c r="P120" i="4"/>
  <c r="O120" i="4"/>
  <c r="N120" i="4"/>
  <c r="M120" i="4"/>
  <c r="L120" i="4"/>
  <c r="K120" i="4"/>
  <c r="H120" i="4"/>
  <c r="A120" i="4"/>
  <c r="R119" i="4"/>
  <c r="Q119" i="4"/>
  <c r="P119" i="4"/>
  <c r="O119" i="4"/>
  <c r="N119" i="4"/>
  <c r="M119" i="4"/>
  <c r="L119" i="4"/>
  <c r="K119" i="4"/>
  <c r="H119" i="4"/>
  <c r="A119" i="4"/>
  <c r="R118" i="4"/>
  <c r="Q118" i="4"/>
  <c r="P118" i="4"/>
  <c r="O118" i="4"/>
  <c r="N118" i="4"/>
  <c r="M118" i="4"/>
  <c r="L118" i="4"/>
  <c r="K118" i="4"/>
  <c r="H118" i="4"/>
  <c r="A118" i="4"/>
  <c r="R117" i="4"/>
  <c r="Q117" i="4"/>
  <c r="P117" i="4"/>
  <c r="O117" i="4"/>
  <c r="N117" i="4"/>
  <c r="M117" i="4"/>
  <c r="L117" i="4"/>
  <c r="K117" i="4"/>
  <c r="H117" i="4"/>
  <c r="A117" i="4"/>
  <c r="R116" i="4"/>
  <c r="Q116" i="4"/>
  <c r="P116" i="4"/>
  <c r="O116" i="4"/>
  <c r="N116" i="4"/>
  <c r="M116" i="4"/>
  <c r="L116" i="4"/>
  <c r="K116" i="4"/>
  <c r="H116" i="4"/>
  <c r="A116" i="4"/>
  <c r="R115" i="4"/>
  <c r="Q115" i="4"/>
  <c r="P115" i="4"/>
  <c r="O115" i="4"/>
  <c r="N115" i="4"/>
  <c r="M115" i="4"/>
  <c r="L115" i="4"/>
  <c r="K115" i="4"/>
  <c r="H115" i="4"/>
  <c r="A115" i="4"/>
  <c r="R114" i="4"/>
  <c r="Q114" i="4"/>
  <c r="P114" i="4"/>
  <c r="O114" i="4"/>
  <c r="N114" i="4"/>
  <c r="M114" i="4"/>
  <c r="L114" i="4"/>
  <c r="K114" i="4"/>
  <c r="H114" i="4"/>
  <c r="A114" i="4"/>
  <c r="R113" i="4"/>
  <c r="Q113" i="4"/>
  <c r="P113" i="4"/>
  <c r="O113" i="4"/>
  <c r="N113" i="4"/>
  <c r="M113" i="4"/>
  <c r="L113" i="4"/>
  <c r="K113" i="4"/>
  <c r="H113" i="4"/>
  <c r="A113" i="4"/>
  <c r="R112" i="4"/>
  <c r="Q112" i="4"/>
  <c r="P112" i="4"/>
  <c r="O112" i="4"/>
  <c r="N112" i="4"/>
  <c r="M112" i="4"/>
  <c r="L112" i="4"/>
  <c r="K112" i="4"/>
  <c r="H112" i="4"/>
  <c r="A112" i="4"/>
  <c r="R111" i="4"/>
  <c r="Q111" i="4"/>
  <c r="P111" i="4"/>
  <c r="O111" i="4"/>
  <c r="N111" i="4"/>
  <c r="M111" i="4"/>
  <c r="L111" i="4"/>
  <c r="K111" i="4"/>
  <c r="H111" i="4"/>
  <c r="A111" i="4"/>
  <c r="R110" i="4"/>
  <c r="Q110" i="4"/>
  <c r="P110" i="4"/>
  <c r="O110" i="4"/>
  <c r="N110" i="4"/>
  <c r="M110" i="4"/>
  <c r="L110" i="4"/>
  <c r="K110" i="4"/>
  <c r="H110" i="4"/>
  <c r="A110" i="4"/>
  <c r="R109" i="4"/>
  <c r="Q109" i="4"/>
  <c r="P109" i="4"/>
  <c r="O109" i="4"/>
  <c r="N109" i="4"/>
  <c r="M109" i="4"/>
  <c r="L109" i="4"/>
  <c r="K109" i="4"/>
  <c r="H109" i="4"/>
  <c r="A109" i="4"/>
  <c r="R108" i="4"/>
  <c r="Q108" i="4"/>
  <c r="P108" i="4"/>
  <c r="O108" i="4"/>
  <c r="N108" i="4"/>
  <c r="M108" i="4"/>
  <c r="L108" i="4"/>
  <c r="K108" i="4"/>
  <c r="H108" i="4"/>
  <c r="A108" i="4"/>
  <c r="R107" i="4"/>
  <c r="Q107" i="4"/>
  <c r="P107" i="4"/>
  <c r="O107" i="4"/>
  <c r="N107" i="4"/>
  <c r="M107" i="4"/>
  <c r="L107" i="4"/>
  <c r="K107" i="4"/>
  <c r="H107" i="4"/>
  <c r="A107" i="4"/>
  <c r="R106" i="4"/>
  <c r="Q106" i="4"/>
  <c r="P106" i="4"/>
  <c r="O106" i="4"/>
  <c r="N106" i="4"/>
  <c r="M106" i="4"/>
  <c r="L106" i="4"/>
  <c r="K106" i="4"/>
  <c r="H106" i="4"/>
  <c r="A106" i="4"/>
  <c r="R105" i="4"/>
  <c r="Q105" i="4"/>
  <c r="P105" i="4"/>
  <c r="O105" i="4"/>
  <c r="N105" i="4"/>
  <c r="M105" i="4"/>
  <c r="L105" i="4"/>
  <c r="K105" i="4"/>
  <c r="H105" i="4"/>
  <c r="A105" i="4"/>
  <c r="R104" i="4"/>
  <c r="Q104" i="4"/>
  <c r="P104" i="4"/>
  <c r="O104" i="4"/>
  <c r="N104" i="4"/>
  <c r="M104" i="4"/>
  <c r="L104" i="4"/>
  <c r="K104" i="4"/>
  <c r="H104" i="4"/>
  <c r="A104" i="4"/>
  <c r="R103" i="4"/>
  <c r="Q103" i="4"/>
  <c r="P103" i="4"/>
  <c r="O103" i="4"/>
  <c r="N103" i="4"/>
  <c r="M103" i="4"/>
  <c r="L103" i="4"/>
  <c r="K103" i="4"/>
  <c r="H103" i="4"/>
  <c r="A103" i="4"/>
  <c r="R102" i="4"/>
  <c r="Q102" i="4"/>
  <c r="P102" i="4"/>
  <c r="O102" i="4"/>
  <c r="N102" i="4"/>
  <c r="M102" i="4"/>
  <c r="L102" i="4"/>
  <c r="K102" i="4"/>
  <c r="H102" i="4"/>
  <c r="A102" i="4"/>
  <c r="R101" i="4"/>
  <c r="Q101" i="4"/>
  <c r="P101" i="4"/>
  <c r="O101" i="4"/>
  <c r="N101" i="4"/>
  <c r="M101" i="4"/>
  <c r="L101" i="4"/>
  <c r="K101" i="4"/>
  <c r="H101" i="4"/>
  <c r="A101" i="4"/>
  <c r="R100" i="4"/>
  <c r="Q100" i="4"/>
  <c r="P100" i="4"/>
  <c r="O100" i="4"/>
  <c r="N100" i="4"/>
  <c r="M100" i="4"/>
  <c r="L100" i="4"/>
  <c r="K100" i="4"/>
  <c r="H100" i="4"/>
  <c r="A100" i="4"/>
  <c r="R99" i="4"/>
  <c r="Q99" i="4"/>
  <c r="P99" i="4"/>
  <c r="O99" i="4"/>
  <c r="N99" i="4"/>
  <c r="M99" i="4"/>
  <c r="L99" i="4"/>
  <c r="K99" i="4"/>
  <c r="H99" i="4"/>
  <c r="A99" i="4"/>
  <c r="R98" i="4"/>
  <c r="Q98" i="4"/>
  <c r="P98" i="4"/>
  <c r="O98" i="4"/>
  <c r="N98" i="4"/>
  <c r="M98" i="4"/>
  <c r="L98" i="4"/>
  <c r="K98" i="4"/>
  <c r="H98" i="4"/>
  <c r="A98" i="4"/>
  <c r="R97" i="4"/>
  <c r="Q97" i="4"/>
  <c r="P97" i="4"/>
  <c r="O97" i="4"/>
  <c r="N97" i="4"/>
  <c r="M97" i="4"/>
  <c r="L97" i="4"/>
  <c r="K97" i="4"/>
  <c r="H97" i="4"/>
  <c r="A97" i="4"/>
  <c r="R96" i="4"/>
  <c r="Q96" i="4"/>
  <c r="P96" i="4"/>
  <c r="O96" i="4"/>
  <c r="N96" i="4"/>
  <c r="M96" i="4"/>
  <c r="L96" i="4"/>
  <c r="K96" i="4"/>
  <c r="H96" i="4"/>
  <c r="A96" i="4"/>
  <c r="R95" i="4"/>
  <c r="Q95" i="4"/>
  <c r="P95" i="4"/>
  <c r="O95" i="4"/>
  <c r="N95" i="4"/>
  <c r="M95" i="4"/>
  <c r="L95" i="4"/>
  <c r="K95" i="4"/>
  <c r="H95" i="4"/>
  <c r="A95" i="4"/>
  <c r="R94" i="4"/>
  <c r="Q94" i="4"/>
  <c r="P94" i="4"/>
  <c r="O94" i="4"/>
  <c r="N94" i="4"/>
  <c r="M94" i="4"/>
  <c r="L94" i="4"/>
  <c r="K94" i="4"/>
  <c r="H94" i="4"/>
  <c r="A94" i="4"/>
  <c r="R93" i="4"/>
  <c r="Q93" i="4"/>
  <c r="P93" i="4"/>
  <c r="O93" i="4"/>
  <c r="N93" i="4"/>
  <c r="M93" i="4"/>
  <c r="L93" i="4"/>
  <c r="K93" i="4"/>
  <c r="H93" i="4"/>
  <c r="A93" i="4"/>
  <c r="R92" i="4"/>
  <c r="Q92" i="4"/>
  <c r="P92" i="4"/>
  <c r="O92" i="4"/>
  <c r="N92" i="4"/>
  <c r="M92" i="4"/>
  <c r="L92" i="4"/>
  <c r="K92" i="4"/>
  <c r="H92" i="4"/>
  <c r="A92" i="4"/>
  <c r="R91" i="4"/>
  <c r="Q91" i="4"/>
  <c r="P91" i="4"/>
  <c r="O91" i="4"/>
  <c r="N91" i="4"/>
  <c r="M91" i="4"/>
  <c r="L91" i="4"/>
  <c r="K91" i="4"/>
  <c r="H91" i="4"/>
  <c r="A91" i="4"/>
  <c r="R90" i="4"/>
  <c r="Q90" i="4"/>
  <c r="P90" i="4"/>
  <c r="O90" i="4"/>
  <c r="N90" i="4"/>
  <c r="M90" i="4"/>
  <c r="L90" i="4"/>
  <c r="K90" i="4"/>
  <c r="H90" i="4"/>
  <c r="A90" i="4"/>
  <c r="R89" i="4"/>
  <c r="Q89" i="4"/>
  <c r="P89" i="4"/>
  <c r="O89" i="4"/>
  <c r="N89" i="4"/>
  <c r="M89" i="4"/>
  <c r="L89" i="4"/>
  <c r="K89" i="4"/>
  <c r="H89" i="4"/>
  <c r="A89" i="4"/>
  <c r="R88" i="4"/>
  <c r="Q88" i="4"/>
  <c r="P88" i="4"/>
  <c r="O88" i="4"/>
  <c r="N88" i="4"/>
  <c r="M88" i="4"/>
  <c r="L88" i="4"/>
  <c r="K88" i="4"/>
  <c r="H88" i="4"/>
  <c r="A88" i="4"/>
  <c r="R87" i="4"/>
  <c r="Q87" i="4"/>
  <c r="P87" i="4"/>
  <c r="O87" i="4"/>
  <c r="N87" i="4"/>
  <c r="M87" i="4"/>
  <c r="L87" i="4"/>
  <c r="K87" i="4"/>
  <c r="H87" i="4"/>
  <c r="A87" i="4"/>
  <c r="R86" i="4"/>
  <c r="Q86" i="4"/>
  <c r="P86" i="4"/>
  <c r="O86" i="4"/>
  <c r="N86" i="4"/>
  <c r="M86" i="4"/>
  <c r="L86" i="4"/>
  <c r="K86" i="4"/>
  <c r="H86" i="4"/>
  <c r="A86" i="4"/>
  <c r="R85" i="4"/>
  <c r="Q85" i="4"/>
  <c r="P85" i="4"/>
  <c r="O85" i="4"/>
  <c r="N85" i="4"/>
  <c r="M85" i="4"/>
  <c r="L85" i="4"/>
  <c r="K85" i="4"/>
  <c r="H85" i="4"/>
  <c r="A85" i="4"/>
  <c r="R84" i="4"/>
  <c r="Q84" i="4"/>
  <c r="P84" i="4"/>
  <c r="O84" i="4"/>
  <c r="N84" i="4"/>
  <c r="M84" i="4"/>
  <c r="L84" i="4"/>
  <c r="K84" i="4"/>
  <c r="H84" i="4"/>
  <c r="A84" i="4"/>
  <c r="R83" i="4"/>
  <c r="Q83" i="4"/>
  <c r="P83" i="4"/>
  <c r="O83" i="4"/>
  <c r="N83" i="4"/>
  <c r="M83" i="4"/>
  <c r="L83" i="4"/>
  <c r="K83" i="4"/>
  <c r="H83" i="4"/>
  <c r="A83" i="4"/>
  <c r="R82" i="4"/>
  <c r="Q82" i="4"/>
  <c r="P82" i="4"/>
  <c r="O82" i="4"/>
  <c r="N82" i="4"/>
  <c r="M82" i="4"/>
  <c r="L82" i="4"/>
  <c r="K82" i="4"/>
  <c r="H82" i="4"/>
  <c r="A82" i="4"/>
  <c r="R81" i="4"/>
  <c r="Q81" i="4"/>
  <c r="P81" i="4"/>
  <c r="O81" i="4"/>
  <c r="N81" i="4"/>
  <c r="M81" i="4"/>
  <c r="L81" i="4"/>
  <c r="K81" i="4"/>
  <c r="H81" i="4"/>
  <c r="A81" i="4"/>
  <c r="R80" i="4"/>
  <c r="Q80" i="4"/>
  <c r="P80" i="4"/>
  <c r="O80" i="4"/>
  <c r="N80" i="4"/>
  <c r="M80" i="4"/>
  <c r="L80" i="4"/>
  <c r="K80" i="4"/>
  <c r="H80" i="4"/>
  <c r="A80" i="4"/>
  <c r="R79" i="4"/>
  <c r="Q79" i="4"/>
  <c r="P79" i="4"/>
  <c r="O79" i="4"/>
  <c r="N79" i="4"/>
  <c r="M79" i="4"/>
  <c r="L79" i="4"/>
  <c r="K79" i="4"/>
  <c r="H79" i="4"/>
  <c r="A79" i="4"/>
  <c r="R78" i="4"/>
  <c r="Q78" i="4"/>
  <c r="P78" i="4"/>
  <c r="O78" i="4"/>
  <c r="N78" i="4"/>
  <c r="M78" i="4"/>
  <c r="L78" i="4"/>
  <c r="K78" i="4"/>
  <c r="H78" i="4"/>
  <c r="A78" i="4"/>
  <c r="R77" i="4"/>
  <c r="Q77" i="4"/>
  <c r="P77" i="4"/>
  <c r="O77" i="4"/>
  <c r="N77" i="4"/>
  <c r="M77" i="4"/>
  <c r="L77" i="4"/>
  <c r="K77" i="4"/>
  <c r="H77" i="4"/>
  <c r="A77" i="4"/>
  <c r="R76" i="4"/>
  <c r="Q76" i="4"/>
  <c r="P76" i="4"/>
  <c r="O76" i="4"/>
  <c r="N76" i="4"/>
  <c r="M76" i="4"/>
  <c r="L76" i="4"/>
  <c r="K76" i="4"/>
  <c r="H76" i="4"/>
  <c r="A76" i="4"/>
  <c r="R75" i="4"/>
  <c r="Q75" i="4"/>
  <c r="P75" i="4"/>
  <c r="O75" i="4"/>
  <c r="N75" i="4"/>
  <c r="M75" i="4"/>
  <c r="L75" i="4"/>
  <c r="K75" i="4"/>
  <c r="H75" i="4"/>
  <c r="A75" i="4"/>
  <c r="R74" i="4"/>
  <c r="Q74" i="4"/>
  <c r="P74" i="4"/>
  <c r="O74" i="4"/>
  <c r="N74" i="4"/>
  <c r="M74" i="4"/>
  <c r="L74" i="4"/>
  <c r="K74" i="4"/>
  <c r="H74" i="4"/>
  <c r="A74" i="4"/>
  <c r="R73" i="4"/>
  <c r="Q73" i="4"/>
  <c r="P73" i="4"/>
  <c r="O73" i="4"/>
  <c r="N73" i="4"/>
  <c r="M73" i="4"/>
  <c r="L73" i="4"/>
  <c r="K73" i="4"/>
  <c r="H73" i="4"/>
  <c r="A73" i="4"/>
  <c r="R72" i="4"/>
  <c r="Q72" i="4"/>
  <c r="P72" i="4"/>
  <c r="O72" i="4"/>
  <c r="N72" i="4"/>
  <c r="M72" i="4"/>
  <c r="L72" i="4"/>
  <c r="K72" i="4"/>
  <c r="H72" i="4"/>
  <c r="A72" i="4"/>
  <c r="R71" i="4"/>
  <c r="Q71" i="4"/>
  <c r="P71" i="4"/>
  <c r="O71" i="4"/>
  <c r="N71" i="4"/>
  <c r="M71" i="4"/>
  <c r="L71" i="4"/>
  <c r="K71" i="4"/>
  <c r="H71" i="4"/>
  <c r="A71" i="4"/>
  <c r="R70" i="4"/>
  <c r="Q70" i="4"/>
  <c r="P70" i="4"/>
  <c r="O70" i="4"/>
  <c r="N70" i="4"/>
  <c r="M70" i="4"/>
  <c r="L70" i="4"/>
  <c r="K70" i="4"/>
  <c r="H70" i="4"/>
  <c r="A70" i="4"/>
  <c r="R69" i="4"/>
  <c r="Q69" i="4"/>
  <c r="P69" i="4"/>
  <c r="O69" i="4"/>
  <c r="N69" i="4"/>
  <c r="M69" i="4"/>
  <c r="L69" i="4"/>
  <c r="K69" i="4"/>
  <c r="H69" i="4"/>
  <c r="A69" i="4"/>
  <c r="R68" i="4"/>
  <c r="Q68" i="4"/>
  <c r="P68" i="4"/>
  <c r="O68" i="4"/>
  <c r="N68" i="4"/>
  <c r="M68" i="4"/>
  <c r="L68" i="4"/>
  <c r="K68" i="4"/>
  <c r="H68" i="4"/>
  <c r="A68" i="4"/>
  <c r="R67" i="4"/>
  <c r="Q67" i="4"/>
  <c r="P67" i="4"/>
  <c r="O67" i="4"/>
  <c r="N67" i="4"/>
  <c r="M67" i="4"/>
  <c r="L67" i="4"/>
  <c r="K67" i="4"/>
  <c r="H67" i="4"/>
  <c r="A67" i="4"/>
  <c r="R66" i="4"/>
  <c r="Q66" i="4"/>
  <c r="P66" i="4"/>
  <c r="O66" i="4"/>
  <c r="N66" i="4"/>
  <c r="M66" i="4"/>
  <c r="L66" i="4"/>
  <c r="K66" i="4"/>
  <c r="H66" i="4"/>
  <c r="A66" i="4"/>
  <c r="R65" i="4"/>
  <c r="Q65" i="4"/>
  <c r="P65" i="4"/>
  <c r="O65" i="4"/>
  <c r="N65" i="4"/>
  <c r="M65" i="4"/>
  <c r="L65" i="4"/>
  <c r="K65" i="4"/>
  <c r="H65" i="4"/>
  <c r="A65" i="4"/>
  <c r="R64" i="4"/>
  <c r="Q64" i="4"/>
  <c r="P64" i="4"/>
  <c r="O64" i="4"/>
  <c r="N64" i="4"/>
  <c r="M64" i="4"/>
  <c r="L64" i="4"/>
  <c r="K64" i="4"/>
  <c r="H64" i="4"/>
  <c r="A64" i="4"/>
  <c r="R63" i="4"/>
  <c r="Q63" i="4"/>
  <c r="P63" i="4"/>
  <c r="O63" i="4"/>
  <c r="N63" i="4"/>
  <c r="M63" i="4"/>
  <c r="L63" i="4"/>
  <c r="K63" i="4"/>
  <c r="H63" i="4"/>
  <c r="A63" i="4"/>
  <c r="R62" i="4"/>
  <c r="Q62" i="4"/>
  <c r="P62" i="4"/>
  <c r="O62" i="4"/>
  <c r="N62" i="4"/>
  <c r="M62" i="4"/>
  <c r="L62" i="4"/>
  <c r="K62" i="4"/>
  <c r="H62" i="4"/>
  <c r="A62" i="4"/>
  <c r="R61" i="4"/>
  <c r="Q61" i="4"/>
  <c r="P61" i="4"/>
  <c r="O61" i="4"/>
  <c r="N61" i="4"/>
  <c r="M61" i="4"/>
  <c r="L61" i="4"/>
  <c r="K61" i="4"/>
  <c r="H61" i="4"/>
  <c r="A61" i="4"/>
  <c r="R60" i="4"/>
  <c r="Q60" i="4"/>
  <c r="P60" i="4"/>
  <c r="O60" i="4"/>
  <c r="N60" i="4"/>
  <c r="M60" i="4"/>
  <c r="L60" i="4"/>
  <c r="K60" i="4"/>
  <c r="H60" i="4"/>
  <c r="A60" i="4"/>
  <c r="R59" i="4"/>
  <c r="Q59" i="4"/>
  <c r="P59" i="4"/>
  <c r="O59" i="4"/>
  <c r="N59" i="4"/>
  <c r="M59" i="4"/>
  <c r="L59" i="4"/>
  <c r="K59" i="4"/>
  <c r="H59" i="4"/>
  <c r="A59" i="4"/>
  <c r="R58" i="4"/>
  <c r="Q58" i="4"/>
  <c r="P58" i="4"/>
  <c r="O58" i="4"/>
  <c r="N58" i="4"/>
  <c r="M58" i="4"/>
  <c r="L58" i="4"/>
  <c r="K58" i="4"/>
  <c r="H58" i="4"/>
  <c r="A58" i="4"/>
  <c r="R57" i="4"/>
  <c r="Q57" i="4"/>
  <c r="P57" i="4"/>
  <c r="O57" i="4"/>
  <c r="N57" i="4"/>
  <c r="M57" i="4"/>
  <c r="L57" i="4"/>
  <c r="K57" i="4"/>
  <c r="H57" i="4"/>
  <c r="A57" i="4"/>
  <c r="R56" i="4"/>
  <c r="Q56" i="4"/>
  <c r="P56" i="4"/>
  <c r="O56" i="4"/>
  <c r="N56" i="4"/>
  <c r="M56" i="4"/>
  <c r="L56" i="4"/>
  <c r="K56" i="4"/>
  <c r="H56" i="4"/>
  <c r="A56" i="4"/>
  <c r="R55" i="4"/>
  <c r="Q55" i="4"/>
  <c r="P55" i="4"/>
  <c r="O55" i="4"/>
  <c r="N55" i="4"/>
  <c r="M55" i="4"/>
  <c r="L55" i="4"/>
  <c r="K55" i="4"/>
  <c r="H55" i="4"/>
  <c r="A55" i="4"/>
  <c r="R54" i="4"/>
  <c r="Q54" i="4"/>
  <c r="P54" i="4"/>
  <c r="O54" i="4"/>
  <c r="N54" i="4"/>
  <c r="M54" i="4"/>
  <c r="L54" i="4"/>
  <c r="K54" i="4"/>
  <c r="H54" i="4"/>
  <c r="A54" i="4"/>
  <c r="R53" i="4"/>
  <c r="Q53" i="4"/>
  <c r="P53" i="4"/>
  <c r="O53" i="4"/>
  <c r="N53" i="4"/>
  <c r="M53" i="4"/>
  <c r="L53" i="4"/>
  <c r="K53" i="4"/>
  <c r="H53" i="4"/>
  <c r="A53" i="4"/>
  <c r="R52" i="4"/>
  <c r="Q52" i="4"/>
  <c r="P52" i="4"/>
  <c r="O52" i="4"/>
  <c r="N52" i="4"/>
  <c r="M52" i="4"/>
  <c r="L52" i="4"/>
  <c r="K52" i="4"/>
  <c r="H52" i="4"/>
  <c r="A52" i="4"/>
  <c r="R51" i="4"/>
  <c r="Q51" i="4"/>
  <c r="P51" i="4"/>
  <c r="O51" i="4"/>
  <c r="N51" i="4"/>
  <c r="M51" i="4"/>
  <c r="L51" i="4"/>
  <c r="K51" i="4"/>
  <c r="H51" i="4"/>
  <c r="A51" i="4"/>
  <c r="R50" i="4"/>
  <c r="Q50" i="4"/>
  <c r="P50" i="4"/>
  <c r="O50" i="4"/>
  <c r="N50" i="4"/>
  <c r="M50" i="4"/>
  <c r="L50" i="4"/>
  <c r="K50" i="4"/>
  <c r="H50" i="4"/>
  <c r="A50" i="4"/>
  <c r="R49" i="4"/>
  <c r="Q49" i="4"/>
  <c r="P49" i="4"/>
  <c r="O49" i="4"/>
  <c r="N49" i="4"/>
  <c r="M49" i="4"/>
  <c r="L49" i="4"/>
  <c r="K49" i="4"/>
  <c r="H49" i="4"/>
  <c r="A49" i="4"/>
  <c r="R48" i="4"/>
  <c r="Q48" i="4"/>
  <c r="P48" i="4"/>
  <c r="O48" i="4"/>
  <c r="N48" i="4"/>
  <c r="M48" i="4"/>
  <c r="L48" i="4"/>
  <c r="K48" i="4"/>
  <c r="H48" i="4"/>
  <c r="A48" i="4"/>
  <c r="R47" i="4"/>
  <c r="Q47" i="4"/>
  <c r="P47" i="4"/>
  <c r="O47" i="4"/>
  <c r="N47" i="4"/>
  <c r="M47" i="4"/>
  <c r="L47" i="4"/>
  <c r="K47" i="4"/>
  <c r="H47" i="4"/>
  <c r="A47" i="4"/>
  <c r="R46" i="4"/>
  <c r="Q46" i="4"/>
  <c r="P46" i="4"/>
  <c r="O46" i="4"/>
  <c r="N46" i="4"/>
  <c r="M46" i="4"/>
  <c r="L46" i="4"/>
  <c r="K46" i="4"/>
  <c r="H46" i="4"/>
  <c r="A46" i="4"/>
  <c r="R45" i="4"/>
  <c r="Q45" i="4"/>
  <c r="P45" i="4"/>
  <c r="O45" i="4"/>
  <c r="N45" i="4"/>
  <c r="M45" i="4"/>
  <c r="L45" i="4"/>
  <c r="K45" i="4"/>
  <c r="H45" i="4"/>
  <c r="A45" i="4"/>
  <c r="R44" i="4"/>
  <c r="Q44" i="4"/>
  <c r="P44" i="4"/>
  <c r="O44" i="4"/>
  <c r="N44" i="4"/>
  <c r="M44" i="4"/>
  <c r="L44" i="4"/>
  <c r="K44" i="4"/>
  <c r="H44" i="4"/>
  <c r="A44" i="4"/>
  <c r="R43" i="4"/>
  <c r="Q43" i="4"/>
  <c r="P43" i="4"/>
  <c r="O43" i="4"/>
  <c r="N43" i="4"/>
  <c r="M43" i="4"/>
  <c r="L43" i="4"/>
  <c r="K43" i="4"/>
  <c r="H43" i="4"/>
  <c r="A43" i="4"/>
  <c r="R42" i="4"/>
  <c r="Q42" i="4"/>
  <c r="P42" i="4"/>
  <c r="O42" i="4"/>
  <c r="N42" i="4"/>
  <c r="M42" i="4"/>
  <c r="L42" i="4"/>
  <c r="K42" i="4"/>
  <c r="H42" i="4"/>
  <c r="A42" i="4"/>
  <c r="R41" i="4"/>
  <c r="Q41" i="4"/>
  <c r="P41" i="4"/>
  <c r="O41" i="4"/>
  <c r="N41" i="4"/>
  <c r="M41" i="4"/>
  <c r="L41" i="4"/>
  <c r="K41" i="4"/>
  <c r="H41" i="4"/>
  <c r="A41" i="4"/>
  <c r="R40" i="4"/>
  <c r="Q40" i="4"/>
  <c r="P40" i="4"/>
  <c r="O40" i="4"/>
  <c r="N40" i="4"/>
  <c r="M40" i="4"/>
  <c r="L40" i="4"/>
  <c r="K40" i="4"/>
  <c r="H40" i="4"/>
  <c r="A40" i="4"/>
  <c r="R39" i="4"/>
  <c r="Q39" i="4"/>
  <c r="P39" i="4"/>
  <c r="O39" i="4"/>
  <c r="N39" i="4"/>
  <c r="M39" i="4"/>
  <c r="L39" i="4"/>
  <c r="K39" i="4"/>
  <c r="H39" i="4"/>
  <c r="A39" i="4"/>
  <c r="R38" i="4"/>
  <c r="Q38" i="4"/>
  <c r="P38" i="4"/>
  <c r="O38" i="4"/>
  <c r="N38" i="4"/>
  <c r="M38" i="4"/>
  <c r="L38" i="4"/>
  <c r="K38" i="4"/>
  <c r="H38" i="4"/>
  <c r="A38" i="4"/>
  <c r="R37" i="4"/>
  <c r="Q37" i="4"/>
  <c r="P37" i="4"/>
  <c r="O37" i="4"/>
  <c r="N37" i="4"/>
  <c r="M37" i="4"/>
  <c r="L37" i="4"/>
  <c r="K37" i="4"/>
  <c r="H37" i="4"/>
  <c r="A37" i="4"/>
  <c r="R36" i="4"/>
  <c r="Q36" i="4"/>
  <c r="P36" i="4"/>
  <c r="O36" i="4"/>
  <c r="N36" i="4"/>
  <c r="M36" i="4"/>
  <c r="L36" i="4"/>
  <c r="K36" i="4"/>
  <c r="H36" i="4"/>
  <c r="A36" i="4"/>
  <c r="R35" i="4"/>
  <c r="Q35" i="4"/>
  <c r="P35" i="4"/>
  <c r="O35" i="4"/>
  <c r="N35" i="4"/>
  <c r="M35" i="4"/>
  <c r="L35" i="4"/>
  <c r="K35" i="4"/>
  <c r="H35" i="4"/>
  <c r="A35" i="4"/>
  <c r="R34" i="4"/>
  <c r="Q34" i="4"/>
  <c r="P34" i="4"/>
  <c r="O34" i="4"/>
  <c r="N34" i="4"/>
  <c r="M34" i="4"/>
  <c r="L34" i="4"/>
  <c r="K34" i="4"/>
  <c r="H34" i="4"/>
  <c r="A34" i="4"/>
  <c r="R33" i="4"/>
  <c r="Q33" i="4"/>
  <c r="P33" i="4"/>
  <c r="O33" i="4"/>
  <c r="N33" i="4"/>
  <c r="M33" i="4"/>
  <c r="L33" i="4"/>
  <c r="K33" i="4"/>
  <c r="H33" i="4"/>
  <c r="A33" i="4"/>
  <c r="R32" i="4"/>
  <c r="Q32" i="4"/>
  <c r="P32" i="4"/>
  <c r="O32" i="4"/>
  <c r="N32" i="4"/>
  <c r="M32" i="4"/>
  <c r="L32" i="4"/>
  <c r="K32" i="4"/>
  <c r="H32" i="4"/>
  <c r="A32" i="4"/>
  <c r="R31" i="4"/>
  <c r="Q31" i="4"/>
  <c r="P31" i="4"/>
  <c r="O31" i="4"/>
  <c r="N31" i="4"/>
  <c r="M31" i="4"/>
  <c r="L31" i="4"/>
  <c r="K31" i="4"/>
  <c r="H31" i="4"/>
  <c r="A31" i="4"/>
  <c r="R30" i="4"/>
  <c r="Q30" i="4"/>
  <c r="P30" i="4"/>
  <c r="O30" i="4"/>
  <c r="N30" i="4"/>
  <c r="M30" i="4"/>
  <c r="L30" i="4"/>
  <c r="K30" i="4"/>
  <c r="H30" i="4"/>
  <c r="A30" i="4"/>
  <c r="R29" i="4"/>
  <c r="Q29" i="4"/>
  <c r="P29" i="4"/>
  <c r="O29" i="4"/>
  <c r="N29" i="4"/>
  <c r="M29" i="4"/>
  <c r="L29" i="4"/>
  <c r="K29" i="4"/>
  <c r="H29" i="4"/>
  <c r="A29" i="4"/>
  <c r="R28" i="4"/>
  <c r="Q28" i="4"/>
  <c r="P28" i="4"/>
  <c r="O28" i="4"/>
  <c r="N28" i="4"/>
  <c r="M28" i="4"/>
  <c r="L28" i="4"/>
  <c r="K28" i="4"/>
  <c r="H28" i="4"/>
  <c r="A28" i="4"/>
  <c r="R27" i="4"/>
  <c r="Q27" i="4"/>
  <c r="P27" i="4"/>
  <c r="O27" i="4"/>
  <c r="N27" i="4"/>
  <c r="M27" i="4"/>
  <c r="L27" i="4"/>
  <c r="K27" i="4"/>
  <c r="H27" i="4"/>
  <c r="A27" i="4"/>
  <c r="R26" i="4"/>
  <c r="Q26" i="4"/>
  <c r="P26" i="4"/>
  <c r="O26" i="4"/>
  <c r="N26" i="4"/>
  <c r="M26" i="4"/>
  <c r="L26" i="4"/>
  <c r="K26" i="4"/>
  <c r="H26" i="4"/>
  <c r="A26" i="4"/>
  <c r="R25" i="4"/>
  <c r="Q25" i="4"/>
  <c r="P25" i="4"/>
  <c r="O25" i="4"/>
  <c r="N25" i="4"/>
  <c r="M25" i="4"/>
  <c r="L25" i="4"/>
  <c r="K25" i="4"/>
  <c r="H25" i="4"/>
  <c r="A25" i="4"/>
  <c r="R24" i="4"/>
  <c r="Q24" i="4"/>
  <c r="P24" i="4"/>
  <c r="O24" i="4"/>
  <c r="N24" i="4"/>
  <c r="M24" i="4"/>
  <c r="L24" i="4"/>
  <c r="K24" i="4"/>
  <c r="H24" i="4"/>
  <c r="A24" i="4"/>
  <c r="R23" i="4"/>
  <c r="Q23" i="4"/>
  <c r="P23" i="4"/>
  <c r="O23" i="4"/>
  <c r="N23" i="4"/>
  <c r="M23" i="4"/>
  <c r="L23" i="4"/>
  <c r="K23" i="4"/>
  <c r="H23" i="4"/>
  <c r="A23" i="4"/>
  <c r="R22" i="4"/>
  <c r="Q22" i="4"/>
  <c r="P22" i="4"/>
  <c r="O22" i="4"/>
  <c r="N22" i="4"/>
  <c r="M22" i="4"/>
  <c r="L22" i="4"/>
  <c r="K22" i="4"/>
  <c r="H22" i="4"/>
  <c r="A22" i="4"/>
  <c r="R21" i="4"/>
  <c r="Q21" i="4"/>
  <c r="P21" i="4"/>
  <c r="O21" i="4"/>
  <c r="N21" i="4"/>
  <c r="M21" i="4"/>
  <c r="L21" i="4"/>
  <c r="K21" i="4"/>
  <c r="H21" i="4"/>
  <c r="A21" i="4"/>
  <c r="R20" i="4"/>
  <c r="Q20" i="4"/>
  <c r="P20" i="4"/>
  <c r="O20" i="4"/>
  <c r="N20" i="4"/>
  <c r="M20" i="4"/>
  <c r="L20" i="4"/>
  <c r="K20" i="4"/>
  <c r="H20" i="4"/>
  <c r="A20" i="4"/>
  <c r="R19" i="4"/>
  <c r="Q19" i="4"/>
  <c r="P19" i="4"/>
  <c r="O19" i="4"/>
  <c r="N19" i="4"/>
  <c r="M19" i="4"/>
  <c r="L19" i="4"/>
  <c r="K19" i="4"/>
  <c r="H19" i="4"/>
  <c r="A19" i="4"/>
  <c r="R18" i="4"/>
  <c r="Q18" i="4"/>
  <c r="P18" i="4"/>
  <c r="O18" i="4"/>
  <c r="N18" i="4"/>
  <c r="M18" i="4"/>
  <c r="L18" i="4"/>
  <c r="K18" i="4"/>
  <c r="H18" i="4"/>
  <c r="A18" i="4"/>
  <c r="R17" i="4"/>
  <c r="Q17" i="4"/>
  <c r="P17" i="4"/>
  <c r="O17" i="4"/>
  <c r="N17" i="4"/>
  <c r="M17" i="4"/>
  <c r="L17" i="4"/>
  <c r="K17" i="4"/>
  <c r="H17" i="4"/>
  <c r="A17" i="4"/>
  <c r="R16" i="4"/>
  <c r="Q16" i="4"/>
  <c r="P16" i="4"/>
  <c r="O16" i="4"/>
  <c r="N16" i="4"/>
  <c r="M16" i="4"/>
  <c r="L16" i="4"/>
  <c r="K16" i="4"/>
  <c r="H16" i="4"/>
  <c r="A16" i="4"/>
  <c r="R15" i="4"/>
  <c r="Q15" i="4"/>
  <c r="P15" i="4"/>
  <c r="O15" i="4"/>
  <c r="N15" i="4"/>
  <c r="M15" i="4"/>
  <c r="L15" i="4"/>
  <c r="K15" i="4"/>
  <c r="H15" i="4"/>
  <c r="A15" i="4"/>
  <c r="R14" i="4"/>
  <c r="Q14" i="4"/>
  <c r="P14" i="4"/>
  <c r="O14" i="4"/>
  <c r="N14" i="4"/>
  <c r="M14" i="4"/>
  <c r="L14" i="4"/>
  <c r="K14" i="4"/>
  <c r="H14" i="4"/>
  <c r="A14" i="4"/>
  <c r="R13" i="4"/>
  <c r="Q13" i="4"/>
  <c r="P13" i="4"/>
  <c r="O13" i="4"/>
  <c r="N13" i="4"/>
  <c r="M13" i="4"/>
  <c r="L13" i="4"/>
  <c r="K13" i="4"/>
  <c r="H13" i="4"/>
  <c r="A13" i="4"/>
  <c r="R12" i="4"/>
  <c r="Q12" i="4"/>
  <c r="P12" i="4"/>
  <c r="O12" i="4"/>
  <c r="N12" i="4"/>
  <c r="M12" i="4"/>
  <c r="L12" i="4"/>
  <c r="K12" i="4"/>
  <c r="H12" i="4"/>
  <c r="A12" i="4"/>
  <c r="R11" i="4"/>
  <c r="Q11" i="4"/>
  <c r="P11" i="4"/>
  <c r="O11" i="4"/>
  <c r="N11" i="4"/>
  <c r="M11" i="4"/>
  <c r="L11" i="4"/>
  <c r="K11" i="4"/>
  <c r="H11" i="4"/>
  <c r="A11" i="4"/>
  <c r="R10" i="4"/>
  <c r="Q10" i="4"/>
  <c r="P10" i="4"/>
  <c r="O10" i="4"/>
  <c r="N10" i="4"/>
  <c r="M10" i="4"/>
  <c r="L10" i="4"/>
  <c r="K10" i="4"/>
  <c r="H10" i="4"/>
  <c r="A10" i="4"/>
  <c r="R9" i="4"/>
  <c r="Q9" i="4"/>
  <c r="P9" i="4"/>
  <c r="O9" i="4"/>
  <c r="N9" i="4"/>
  <c r="M9" i="4"/>
  <c r="L9" i="4"/>
  <c r="K9" i="4"/>
  <c r="H9" i="4"/>
  <c r="A9" i="4"/>
  <c r="R8" i="4"/>
  <c r="Q8" i="4"/>
  <c r="P8" i="4"/>
  <c r="O8" i="4"/>
  <c r="N8" i="4"/>
  <c r="M8" i="4"/>
  <c r="L8" i="4"/>
  <c r="K8" i="4"/>
  <c r="H8" i="4"/>
  <c r="A8" i="4"/>
  <c r="R7" i="4"/>
  <c r="Q7" i="4"/>
  <c r="P7" i="4"/>
  <c r="O7" i="4"/>
  <c r="N7" i="4"/>
  <c r="M7" i="4"/>
  <c r="L7" i="4"/>
  <c r="K7" i="4"/>
  <c r="H7" i="4"/>
  <c r="A7" i="4"/>
  <c r="M6" i="4"/>
  <c r="L6" i="4"/>
  <c r="H6" i="4"/>
  <c r="A6" i="4"/>
  <c r="M5" i="4"/>
  <c r="N5" i="4" s="1"/>
  <c r="L5" i="4"/>
  <c r="R5" i="4" s="1"/>
  <c r="K5" i="4"/>
  <c r="H5" i="4"/>
  <c r="A5" i="4"/>
  <c r="M4" i="4"/>
  <c r="L4" i="4"/>
  <c r="K4" i="4"/>
  <c r="N4" i="4" s="1"/>
  <c r="H4" i="4"/>
  <c r="A4" i="4"/>
  <c r="R3" i="4"/>
  <c r="N3" i="4"/>
  <c r="M3" i="4"/>
  <c r="L3" i="4"/>
  <c r="O3" i="4" s="1"/>
  <c r="P3" i="4" s="1"/>
  <c r="Q3" i="4" s="1"/>
  <c r="K3" i="4"/>
  <c r="H3" i="4"/>
  <c r="A3" i="4"/>
  <c r="O300" i="2"/>
  <c r="D300" i="2"/>
  <c r="C300" i="2"/>
  <c r="A300" i="2"/>
  <c r="O299" i="2"/>
  <c r="D299" i="2"/>
  <c r="C299" i="2"/>
  <c r="A299" i="2"/>
  <c r="O298" i="2"/>
  <c r="D298" i="2"/>
  <c r="C298" i="2"/>
  <c r="A298" i="2"/>
  <c r="O297" i="2"/>
  <c r="D297" i="2"/>
  <c r="C297" i="2"/>
  <c r="A297" i="2"/>
  <c r="O296" i="2"/>
  <c r="D296" i="2"/>
  <c r="C296" i="2"/>
  <c r="A296" i="2"/>
  <c r="O295" i="2"/>
  <c r="D295" i="2"/>
  <c r="C295" i="2"/>
  <c r="A295" i="2"/>
  <c r="O294" i="2"/>
  <c r="D294" i="2"/>
  <c r="C294" i="2"/>
  <c r="A294" i="2"/>
  <c r="O293" i="2"/>
  <c r="D293" i="2"/>
  <c r="C293" i="2"/>
  <c r="A293" i="2"/>
  <c r="O292" i="2"/>
  <c r="D292" i="2"/>
  <c r="C292" i="2"/>
  <c r="A292" i="2"/>
  <c r="O291" i="2"/>
  <c r="D291" i="2"/>
  <c r="C291" i="2"/>
  <c r="A291" i="2"/>
  <c r="O290" i="2"/>
  <c r="D290" i="2"/>
  <c r="C290" i="2"/>
  <c r="A290" i="2"/>
  <c r="O289" i="2"/>
  <c r="D289" i="2"/>
  <c r="C289" i="2"/>
  <c r="A289" i="2"/>
  <c r="O288" i="2"/>
  <c r="D288" i="2"/>
  <c r="C288" i="2"/>
  <c r="A288" i="2"/>
  <c r="O287" i="2"/>
  <c r="D287" i="2"/>
  <c r="C287" i="2"/>
  <c r="A287" i="2"/>
  <c r="O286" i="2"/>
  <c r="D286" i="2"/>
  <c r="C286" i="2"/>
  <c r="A286" i="2"/>
  <c r="O285" i="2"/>
  <c r="D285" i="2"/>
  <c r="C285" i="2"/>
  <c r="A285" i="2"/>
  <c r="O284" i="2"/>
  <c r="D284" i="2"/>
  <c r="C284" i="2"/>
  <c r="A284" i="2"/>
  <c r="O283" i="2"/>
  <c r="D283" i="2"/>
  <c r="C283" i="2"/>
  <c r="A283" i="2"/>
  <c r="O282" i="2"/>
  <c r="D282" i="2"/>
  <c r="C282" i="2"/>
  <c r="A282" i="2"/>
  <c r="O281" i="2"/>
  <c r="D281" i="2"/>
  <c r="C281" i="2"/>
  <c r="A281" i="2"/>
  <c r="O280" i="2"/>
  <c r="D280" i="2"/>
  <c r="C280" i="2"/>
  <c r="A280" i="2"/>
  <c r="O279" i="2"/>
  <c r="D279" i="2"/>
  <c r="C279" i="2"/>
  <c r="A279" i="2"/>
  <c r="O278" i="2"/>
  <c r="D278" i="2"/>
  <c r="C278" i="2"/>
  <c r="A278" i="2"/>
  <c r="O277" i="2"/>
  <c r="D277" i="2"/>
  <c r="C277" i="2"/>
  <c r="A277" i="2"/>
  <c r="O276" i="2"/>
  <c r="D276" i="2"/>
  <c r="C276" i="2"/>
  <c r="A276" i="2"/>
  <c r="O275" i="2"/>
  <c r="D275" i="2"/>
  <c r="C275" i="2"/>
  <c r="A275" i="2"/>
  <c r="O274" i="2"/>
  <c r="D274" i="2"/>
  <c r="C274" i="2"/>
  <c r="A274" i="2"/>
  <c r="O273" i="2"/>
  <c r="D273" i="2"/>
  <c r="C273" i="2"/>
  <c r="A273" i="2"/>
  <c r="O272" i="2"/>
  <c r="D272" i="2"/>
  <c r="C272" i="2"/>
  <c r="A272" i="2"/>
  <c r="O271" i="2"/>
  <c r="D271" i="2"/>
  <c r="C271" i="2"/>
  <c r="A271" i="2"/>
  <c r="O270" i="2"/>
  <c r="D270" i="2"/>
  <c r="C270" i="2"/>
  <c r="A270" i="2"/>
  <c r="O269" i="2"/>
  <c r="D269" i="2"/>
  <c r="C269" i="2"/>
  <c r="A269" i="2"/>
  <c r="O268" i="2"/>
  <c r="D268" i="2"/>
  <c r="C268" i="2"/>
  <c r="A268" i="2"/>
  <c r="O267" i="2"/>
  <c r="D267" i="2"/>
  <c r="C267" i="2"/>
  <c r="A267" i="2"/>
  <c r="O266" i="2"/>
  <c r="D266" i="2"/>
  <c r="C266" i="2"/>
  <c r="A266" i="2"/>
  <c r="O265" i="2"/>
  <c r="D265" i="2"/>
  <c r="C265" i="2"/>
  <c r="A265" i="2"/>
  <c r="O264" i="2"/>
  <c r="D264" i="2"/>
  <c r="C264" i="2"/>
  <c r="A264" i="2"/>
  <c r="O263" i="2"/>
  <c r="D263" i="2"/>
  <c r="C263" i="2"/>
  <c r="A263" i="2"/>
  <c r="O262" i="2"/>
  <c r="D262" i="2"/>
  <c r="C262" i="2"/>
  <c r="A262" i="2"/>
  <c r="O261" i="2"/>
  <c r="D261" i="2"/>
  <c r="C261" i="2"/>
  <c r="A261" i="2"/>
  <c r="O260" i="2"/>
  <c r="D260" i="2"/>
  <c r="C260" i="2"/>
  <c r="A260" i="2"/>
  <c r="O259" i="2"/>
  <c r="D259" i="2"/>
  <c r="C259" i="2"/>
  <c r="A259" i="2"/>
  <c r="O258" i="2"/>
  <c r="D258" i="2"/>
  <c r="C258" i="2"/>
  <c r="A258" i="2"/>
  <c r="O257" i="2"/>
  <c r="D257" i="2"/>
  <c r="C257" i="2"/>
  <c r="A257" i="2"/>
  <c r="O256" i="2"/>
  <c r="D256" i="2"/>
  <c r="C256" i="2"/>
  <c r="A256" i="2"/>
  <c r="O255" i="2"/>
  <c r="D255" i="2"/>
  <c r="C255" i="2"/>
  <c r="A255" i="2"/>
  <c r="O254" i="2"/>
  <c r="D254" i="2"/>
  <c r="C254" i="2"/>
  <c r="A254" i="2"/>
  <c r="O253" i="2"/>
  <c r="D253" i="2"/>
  <c r="C253" i="2"/>
  <c r="A253" i="2"/>
  <c r="O252" i="2"/>
  <c r="D252" i="2"/>
  <c r="C252" i="2"/>
  <c r="A252" i="2"/>
  <c r="O251" i="2"/>
  <c r="D251" i="2"/>
  <c r="C251" i="2"/>
  <c r="A251" i="2"/>
  <c r="O250" i="2"/>
  <c r="D250" i="2"/>
  <c r="C250" i="2"/>
  <c r="A250" i="2"/>
  <c r="O249" i="2"/>
  <c r="D249" i="2"/>
  <c r="C249" i="2"/>
  <c r="A249" i="2"/>
  <c r="O248" i="2"/>
  <c r="D248" i="2"/>
  <c r="C248" i="2"/>
  <c r="A248" i="2"/>
  <c r="O247" i="2"/>
  <c r="D247" i="2"/>
  <c r="C247" i="2"/>
  <c r="A247" i="2"/>
  <c r="O246" i="2"/>
  <c r="D246" i="2"/>
  <c r="C246" i="2"/>
  <c r="A246" i="2"/>
  <c r="O245" i="2"/>
  <c r="D245" i="2"/>
  <c r="C245" i="2"/>
  <c r="A245" i="2"/>
  <c r="O244" i="2"/>
  <c r="D244" i="2"/>
  <c r="C244" i="2"/>
  <c r="A244" i="2"/>
  <c r="O243" i="2"/>
  <c r="D243" i="2"/>
  <c r="C243" i="2"/>
  <c r="A243" i="2"/>
  <c r="O242" i="2"/>
  <c r="D242" i="2"/>
  <c r="C242" i="2"/>
  <c r="A242" i="2"/>
  <c r="O241" i="2"/>
  <c r="D241" i="2"/>
  <c r="C241" i="2"/>
  <c r="A241" i="2"/>
  <c r="O240" i="2"/>
  <c r="D240" i="2"/>
  <c r="C240" i="2"/>
  <c r="A240" i="2"/>
  <c r="O239" i="2"/>
  <c r="D239" i="2"/>
  <c r="C239" i="2"/>
  <c r="A239" i="2"/>
  <c r="O238" i="2"/>
  <c r="D238" i="2"/>
  <c r="C238" i="2"/>
  <c r="A238" i="2"/>
  <c r="O237" i="2"/>
  <c r="D237" i="2"/>
  <c r="C237" i="2"/>
  <c r="A237" i="2"/>
  <c r="O236" i="2"/>
  <c r="D236" i="2"/>
  <c r="C236" i="2"/>
  <c r="A236" i="2"/>
  <c r="O235" i="2"/>
  <c r="D235" i="2"/>
  <c r="C235" i="2"/>
  <c r="A235" i="2"/>
  <c r="O234" i="2"/>
  <c r="D234" i="2"/>
  <c r="C234" i="2"/>
  <c r="A234" i="2"/>
  <c r="O233" i="2"/>
  <c r="D233" i="2"/>
  <c r="C233" i="2"/>
  <c r="A233" i="2"/>
  <c r="O232" i="2"/>
  <c r="D232" i="2"/>
  <c r="C232" i="2"/>
  <c r="A232" i="2"/>
  <c r="O231" i="2"/>
  <c r="D231" i="2"/>
  <c r="C231" i="2"/>
  <c r="A231" i="2"/>
  <c r="O230" i="2"/>
  <c r="D230" i="2"/>
  <c r="C230" i="2"/>
  <c r="A230" i="2"/>
  <c r="O229" i="2"/>
  <c r="D229" i="2"/>
  <c r="C229" i="2"/>
  <c r="A229" i="2"/>
  <c r="O228" i="2"/>
  <c r="D228" i="2"/>
  <c r="C228" i="2"/>
  <c r="A228" i="2"/>
  <c r="O227" i="2"/>
  <c r="D227" i="2"/>
  <c r="C227" i="2"/>
  <c r="A227" i="2"/>
  <c r="O226" i="2"/>
  <c r="D226" i="2"/>
  <c r="C226" i="2"/>
  <c r="A226" i="2"/>
  <c r="O225" i="2"/>
  <c r="D225" i="2"/>
  <c r="C225" i="2"/>
  <c r="A225" i="2"/>
  <c r="O224" i="2"/>
  <c r="D224" i="2"/>
  <c r="C224" i="2"/>
  <c r="A224" i="2"/>
  <c r="O223" i="2"/>
  <c r="D223" i="2"/>
  <c r="C223" i="2"/>
  <c r="A223" i="2"/>
  <c r="O222" i="2"/>
  <c r="D222" i="2"/>
  <c r="C222" i="2"/>
  <c r="A222" i="2"/>
  <c r="O221" i="2"/>
  <c r="D221" i="2"/>
  <c r="C221" i="2"/>
  <c r="A221" i="2"/>
  <c r="O220" i="2"/>
  <c r="D220" i="2"/>
  <c r="C220" i="2"/>
  <c r="A220" i="2"/>
  <c r="O219" i="2"/>
  <c r="D219" i="2"/>
  <c r="C219" i="2"/>
  <c r="A219" i="2"/>
  <c r="O218" i="2"/>
  <c r="D218" i="2"/>
  <c r="C218" i="2"/>
  <c r="A218" i="2"/>
  <c r="O217" i="2"/>
  <c r="D217" i="2"/>
  <c r="C217" i="2"/>
  <c r="A217" i="2"/>
  <c r="O216" i="2"/>
  <c r="D216" i="2"/>
  <c r="C216" i="2"/>
  <c r="A216" i="2"/>
  <c r="O215" i="2"/>
  <c r="D215" i="2"/>
  <c r="C215" i="2"/>
  <c r="A215" i="2"/>
  <c r="O214" i="2"/>
  <c r="D214" i="2"/>
  <c r="C214" i="2"/>
  <c r="A214" i="2"/>
  <c r="O213" i="2"/>
  <c r="D213" i="2"/>
  <c r="C213" i="2"/>
  <c r="A213" i="2"/>
  <c r="O212" i="2"/>
  <c r="D212" i="2"/>
  <c r="C212" i="2"/>
  <c r="A212" i="2"/>
  <c r="O211" i="2"/>
  <c r="D211" i="2"/>
  <c r="C211" i="2"/>
  <c r="A211" i="2"/>
  <c r="O210" i="2"/>
  <c r="D210" i="2"/>
  <c r="C210" i="2"/>
  <c r="A210" i="2"/>
  <c r="O209" i="2"/>
  <c r="D209" i="2"/>
  <c r="C209" i="2"/>
  <c r="A209" i="2"/>
  <c r="O208" i="2"/>
  <c r="D208" i="2"/>
  <c r="C208" i="2"/>
  <c r="A208" i="2"/>
  <c r="O207" i="2"/>
  <c r="D207" i="2"/>
  <c r="C207" i="2"/>
  <c r="A207" i="2"/>
  <c r="O206" i="2"/>
  <c r="D206" i="2"/>
  <c r="C206" i="2"/>
  <c r="A206" i="2"/>
  <c r="O205" i="2"/>
  <c r="D205" i="2"/>
  <c r="C205" i="2"/>
  <c r="A205" i="2"/>
  <c r="O204" i="2"/>
  <c r="D204" i="2"/>
  <c r="C204" i="2"/>
  <c r="A204" i="2"/>
  <c r="O203" i="2"/>
  <c r="D203" i="2"/>
  <c r="C203" i="2"/>
  <c r="A203" i="2"/>
  <c r="O202" i="2"/>
  <c r="D202" i="2"/>
  <c r="C202" i="2"/>
  <c r="A202" i="2"/>
  <c r="O201" i="2"/>
  <c r="D201" i="2"/>
  <c r="C201" i="2"/>
  <c r="A201" i="2"/>
  <c r="O200" i="2"/>
  <c r="D200" i="2"/>
  <c r="C200" i="2"/>
  <c r="A200" i="2"/>
  <c r="O199" i="2"/>
  <c r="D199" i="2"/>
  <c r="C199" i="2"/>
  <c r="A199" i="2"/>
  <c r="O198" i="2"/>
  <c r="D198" i="2"/>
  <c r="C198" i="2"/>
  <c r="A198" i="2"/>
  <c r="O197" i="2"/>
  <c r="D197" i="2"/>
  <c r="C197" i="2"/>
  <c r="A197" i="2"/>
  <c r="O196" i="2"/>
  <c r="D196" i="2"/>
  <c r="C196" i="2"/>
  <c r="A196" i="2"/>
  <c r="O195" i="2"/>
  <c r="D195" i="2"/>
  <c r="C195" i="2"/>
  <c r="A195" i="2"/>
  <c r="O194" i="2"/>
  <c r="D194" i="2"/>
  <c r="C194" i="2"/>
  <c r="A194" i="2"/>
  <c r="O193" i="2"/>
  <c r="D193" i="2"/>
  <c r="C193" i="2"/>
  <c r="A193" i="2"/>
  <c r="O192" i="2"/>
  <c r="D192" i="2"/>
  <c r="C192" i="2"/>
  <c r="A192" i="2"/>
  <c r="O191" i="2"/>
  <c r="D191" i="2"/>
  <c r="C191" i="2"/>
  <c r="A191" i="2"/>
  <c r="O190" i="2"/>
  <c r="D190" i="2"/>
  <c r="C190" i="2"/>
  <c r="A190" i="2"/>
  <c r="O189" i="2"/>
  <c r="D189" i="2"/>
  <c r="C189" i="2"/>
  <c r="A189" i="2"/>
  <c r="O188" i="2"/>
  <c r="D188" i="2"/>
  <c r="C188" i="2"/>
  <c r="A188" i="2"/>
  <c r="O187" i="2"/>
  <c r="D187" i="2"/>
  <c r="C187" i="2"/>
  <c r="A187" i="2"/>
  <c r="O186" i="2"/>
  <c r="D186" i="2"/>
  <c r="C186" i="2"/>
  <c r="A186" i="2"/>
  <c r="O185" i="2"/>
  <c r="D185" i="2"/>
  <c r="C185" i="2"/>
  <c r="A185" i="2"/>
  <c r="O184" i="2"/>
  <c r="D184" i="2"/>
  <c r="C184" i="2"/>
  <c r="A184" i="2"/>
  <c r="O183" i="2"/>
  <c r="D183" i="2"/>
  <c r="C183" i="2"/>
  <c r="A183" i="2"/>
  <c r="O182" i="2"/>
  <c r="D182" i="2"/>
  <c r="C182" i="2"/>
  <c r="A182" i="2"/>
  <c r="O181" i="2"/>
  <c r="D181" i="2"/>
  <c r="C181" i="2"/>
  <c r="A181" i="2"/>
  <c r="O180" i="2"/>
  <c r="D180" i="2"/>
  <c r="C180" i="2"/>
  <c r="A180" i="2"/>
  <c r="O179" i="2"/>
  <c r="D179" i="2"/>
  <c r="C179" i="2"/>
  <c r="A179" i="2"/>
  <c r="O178" i="2"/>
  <c r="D178" i="2"/>
  <c r="C178" i="2"/>
  <c r="A178" i="2"/>
  <c r="O177" i="2"/>
  <c r="D177" i="2"/>
  <c r="C177" i="2"/>
  <c r="A177" i="2"/>
  <c r="O176" i="2"/>
  <c r="D176" i="2"/>
  <c r="C176" i="2"/>
  <c r="A176" i="2"/>
  <c r="O175" i="2"/>
  <c r="D175" i="2"/>
  <c r="C175" i="2"/>
  <c r="A175" i="2"/>
  <c r="O174" i="2"/>
  <c r="D174" i="2"/>
  <c r="C174" i="2"/>
  <c r="A174" i="2"/>
  <c r="O173" i="2"/>
  <c r="D173" i="2"/>
  <c r="C173" i="2"/>
  <c r="A173" i="2"/>
  <c r="O172" i="2"/>
  <c r="D172" i="2"/>
  <c r="C172" i="2"/>
  <c r="A172" i="2"/>
  <c r="O171" i="2"/>
  <c r="D171" i="2"/>
  <c r="C171" i="2"/>
  <c r="A171" i="2"/>
  <c r="O170" i="2"/>
  <c r="D170" i="2"/>
  <c r="C170" i="2"/>
  <c r="A170" i="2"/>
  <c r="O169" i="2"/>
  <c r="D169" i="2"/>
  <c r="C169" i="2"/>
  <c r="A169" i="2"/>
  <c r="O168" i="2"/>
  <c r="D168" i="2"/>
  <c r="C168" i="2"/>
  <c r="A168" i="2"/>
  <c r="O167" i="2"/>
  <c r="D167" i="2"/>
  <c r="C167" i="2"/>
  <c r="A167" i="2"/>
  <c r="O166" i="2"/>
  <c r="D166" i="2"/>
  <c r="C166" i="2"/>
  <c r="A166" i="2"/>
  <c r="O165" i="2"/>
  <c r="D165" i="2"/>
  <c r="C165" i="2"/>
  <c r="A165" i="2"/>
  <c r="O164" i="2"/>
  <c r="D164" i="2"/>
  <c r="C164" i="2"/>
  <c r="A164" i="2"/>
  <c r="O163" i="2"/>
  <c r="D163" i="2"/>
  <c r="C163" i="2"/>
  <c r="A163" i="2"/>
  <c r="O162" i="2"/>
  <c r="D162" i="2"/>
  <c r="C162" i="2"/>
  <c r="A162" i="2"/>
  <c r="O161" i="2"/>
  <c r="D161" i="2"/>
  <c r="C161" i="2"/>
  <c r="A161" i="2"/>
  <c r="O160" i="2"/>
  <c r="D160" i="2"/>
  <c r="C160" i="2"/>
  <c r="A160" i="2"/>
  <c r="O159" i="2"/>
  <c r="D159" i="2"/>
  <c r="C159" i="2"/>
  <c r="A159" i="2"/>
  <c r="O158" i="2"/>
  <c r="D158" i="2"/>
  <c r="C158" i="2"/>
  <c r="A158" i="2"/>
  <c r="O157" i="2"/>
  <c r="D157" i="2"/>
  <c r="C157" i="2"/>
  <c r="A157" i="2"/>
  <c r="O156" i="2"/>
  <c r="D156" i="2"/>
  <c r="C156" i="2"/>
  <c r="A156" i="2"/>
  <c r="O155" i="2"/>
  <c r="D155" i="2"/>
  <c r="C155" i="2"/>
  <c r="A155" i="2"/>
  <c r="O154" i="2"/>
  <c r="D154" i="2"/>
  <c r="C154" i="2"/>
  <c r="A154" i="2"/>
  <c r="O153" i="2"/>
  <c r="D153" i="2"/>
  <c r="C153" i="2"/>
  <c r="A153" i="2"/>
  <c r="O152" i="2"/>
  <c r="D152" i="2"/>
  <c r="C152" i="2"/>
  <c r="A152" i="2"/>
  <c r="O151" i="2"/>
  <c r="D151" i="2"/>
  <c r="C151" i="2"/>
  <c r="A151" i="2"/>
  <c r="O150" i="2"/>
  <c r="D150" i="2"/>
  <c r="C150" i="2"/>
  <c r="A150" i="2"/>
  <c r="O149" i="2"/>
  <c r="D149" i="2"/>
  <c r="C149" i="2"/>
  <c r="A149" i="2"/>
  <c r="O148" i="2"/>
  <c r="D148" i="2"/>
  <c r="C148" i="2"/>
  <c r="A148" i="2"/>
  <c r="O147" i="2"/>
  <c r="D147" i="2"/>
  <c r="C147" i="2"/>
  <c r="A147" i="2"/>
  <c r="O146" i="2"/>
  <c r="D146" i="2"/>
  <c r="C146" i="2"/>
  <c r="A146" i="2"/>
  <c r="O145" i="2"/>
  <c r="D145" i="2"/>
  <c r="C145" i="2"/>
  <c r="A145" i="2"/>
  <c r="O144" i="2"/>
  <c r="D144" i="2"/>
  <c r="C144" i="2"/>
  <c r="A144" i="2"/>
  <c r="O143" i="2"/>
  <c r="D143" i="2"/>
  <c r="C143" i="2"/>
  <c r="A143" i="2"/>
  <c r="O142" i="2"/>
  <c r="D142" i="2"/>
  <c r="C142" i="2"/>
  <c r="A142" i="2"/>
  <c r="O141" i="2"/>
  <c r="D141" i="2"/>
  <c r="C141" i="2"/>
  <c r="A141" i="2"/>
  <c r="O140" i="2"/>
  <c r="D140" i="2"/>
  <c r="C140" i="2"/>
  <c r="A140" i="2"/>
  <c r="O139" i="2"/>
  <c r="D139" i="2"/>
  <c r="C139" i="2"/>
  <c r="A139" i="2"/>
  <c r="O138" i="2"/>
  <c r="D138" i="2"/>
  <c r="C138" i="2"/>
  <c r="A138" i="2"/>
  <c r="O137" i="2"/>
  <c r="D137" i="2"/>
  <c r="C137" i="2"/>
  <c r="A137" i="2"/>
  <c r="O136" i="2"/>
  <c r="D136" i="2"/>
  <c r="C136" i="2"/>
  <c r="A136" i="2"/>
  <c r="O135" i="2"/>
  <c r="D135" i="2"/>
  <c r="C135" i="2"/>
  <c r="A135" i="2"/>
  <c r="O134" i="2"/>
  <c r="D134" i="2"/>
  <c r="C134" i="2"/>
  <c r="A134" i="2"/>
  <c r="O133" i="2"/>
  <c r="D133" i="2"/>
  <c r="C133" i="2"/>
  <c r="A133" i="2"/>
  <c r="O132" i="2"/>
  <c r="D132" i="2"/>
  <c r="C132" i="2"/>
  <c r="A132" i="2"/>
  <c r="O131" i="2"/>
  <c r="D131" i="2"/>
  <c r="C131" i="2"/>
  <c r="A131" i="2"/>
  <c r="O130" i="2"/>
  <c r="D130" i="2"/>
  <c r="C130" i="2"/>
  <c r="A130" i="2"/>
  <c r="O129" i="2"/>
  <c r="D129" i="2"/>
  <c r="C129" i="2"/>
  <c r="A129" i="2"/>
  <c r="O128" i="2"/>
  <c r="D128" i="2"/>
  <c r="C128" i="2"/>
  <c r="A128" i="2"/>
  <c r="O127" i="2"/>
  <c r="D127" i="2"/>
  <c r="C127" i="2"/>
  <c r="A127" i="2"/>
  <c r="O126" i="2"/>
  <c r="D126" i="2"/>
  <c r="C126" i="2"/>
  <c r="A126" i="2"/>
  <c r="O125" i="2"/>
  <c r="D125" i="2"/>
  <c r="C125" i="2"/>
  <c r="A125" i="2"/>
  <c r="O124" i="2"/>
  <c r="D124" i="2"/>
  <c r="C124" i="2"/>
  <c r="A124" i="2"/>
  <c r="O123" i="2"/>
  <c r="D123" i="2"/>
  <c r="C123" i="2"/>
  <c r="A123" i="2"/>
  <c r="O122" i="2"/>
  <c r="D122" i="2"/>
  <c r="C122" i="2"/>
  <c r="A122" i="2"/>
  <c r="O121" i="2"/>
  <c r="D121" i="2"/>
  <c r="C121" i="2"/>
  <c r="A121" i="2"/>
  <c r="O120" i="2"/>
  <c r="D120" i="2"/>
  <c r="C120" i="2"/>
  <c r="A120" i="2"/>
  <c r="O119" i="2"/>
  <c r="D119" i="2"/>
  <c r="C119" i="2"/>
  <c r="A119" i="2"/>
  <c r="O118" i="2"/>
  <c r="D118" i="2"/>
  <c r="C118" i="2"/>
  <c r="A118" i="2"/>
  <c r="O117" i="2"/>
  <c r="D117" i="2"/>
  <c r="C117" i="2"/>
  <c r="A117" i="2"/>
  <c r="O116" i="2"/>
  <c r="D116" i="2"/>
  <c r="C116" i="2"/>
  <c r="A116" i="2"/>
  <c r="O115" i="2"/>
  <c r="D115" i="2"/>
  <c r="C115" i="2"/>
  <c r="A115" i="2"/>
  <c r="O114" i="2"/>
  <c r="D114" i="2"/>
  <c r="C114" i="2"/>
  <c r="A114" i="2"/>
  <c r="O113" i="2"/>
  <c r="D113" i="2"/>
  <c r="C113" i="2"/>
  <c r="A113" i="2"/>
  <c r="O112" i="2"/>
  <c r="D112" i="2"/>
  <c r="C112" i="2"/>
  <c r="A112" i="2"/>
  <c r="O111" i="2"/>
  <c r="D111" i="2"/>
  <c r="C111" i="2"/>
  <c r="A111" i="2"/>
  <c r="O110" i="2"/>
  <c r="D110" i="2"/>
  <c r="C110" i="2"/>
  <c r="A110" i="2"/>
  <c r="O109" i="2"/>
  <c r="D109" i="2"/>
  <c r="C109" i="2"/>
  <c r="A109" i="2"/>
  <c r="O108" i="2"/>
  <c r="D108" i="2"/>
  <c r="C108" i="2"/>
  <c r="A108" i="2"/>
  <c r="O107" i="2"/>
  <c r="D107" i="2"/>
  <c r="C107" i="2"/>
  <c r="A107" i="2"/>
  <c r="O106" i="2"/>
  <c r="D106" i="2"/>
  <c r="C106" i="2"/>
  <c r="A106" i="2"/>
  <c r="O105" i="2"/>
  <c r="D105" i="2"/>
  <c r="C105" i="2"/>
  <c r="A105" i="2"/>
  <c r="O104" i="2"/>
  <c r="D104" i="2"/>
  <c r="C104" i="2"/>
  <c r="A104" i="2"/>
  <c r="O103" i="2"/>
  <c r="D103" i="2"/>
  <c r="C103" i="2"/>
  <c r="A103" i="2"/>
  <c r="O102" i="2"/>
  <c r="D102" i="2"/>
  <c r="C102" i="2"/>
  <c r="A102" i="2"/>
  <c r="O101" i="2"/>
  <c r="D101" i="2"/>
  <c r="C101" i="2"/>
  <c r="A101" i="2"/>
  <c r="O100" i="2"/>
  <c r="D100" i="2"/>
  <c r="C100" i="2"/>
  <c r="A100" i="2"/>
  <c r="O99" i="2"/>
  <c r="D99" i="2"/>
  <c r="C99" i="2"/>
  <c r="A99" i="2"/>
  <c r="O98" i="2"/>
  <c r="D98" i="2"/>
  <c r="C98" i="2"/>
  <c r="A98" i="2"/>
  <c r="O97" i="2"/>
  <c r="D97" i="2"/>
  <c r="C97" i="2"/>
  <c r="A97" i="2"/>
  <c r="O96" i="2"/>
  <c r="D96" i="2"/>
  <c r="C96" i="2"/>
  <c r="A96" i="2"/>
  <c r="O95" i="2"/>
  <c r="D95" i="2"/>
  <c r="C95" i="2"/>
  <c r="A95" i="2"/>
  <c r="O94" i="2"/>
  <c r="D94" i="2"/>
  <c r="C94" i="2"/>
  <c r="A94" i="2"/>
  <c r="O93" i="2"/>
  <c r="D93" i="2"/>
  <c r="C93" i="2"/>
  <c r="A93" i="2"/>
  <c r="O92" i="2"/>
  <c r="D92" i="2"/>
  <c r="C92" i="2"/>
  <c r="A92" i="2"/>
  <c r="O91" i="2"/>
  <c r="D91" i="2"/>
  <c r="C91" i="2"/>
  <c r="A91" i="2"/>
  <c r="O90" i="2"/>
  <c r="D90" i="2"/>
  <c r="C90" i="2"/>
  <c r="A90" i="2"/>
  <c r="O89" i="2"/>
  <c r="D89" i="2"/>
  <c r="C89" i="2"/>
  <c r="A89" i="2"/>
  <c r="O88" i="2"/>
  <c r="D88" i="2"/>
  <c r="C88" i="2"/>
  <c r="A88" i="2"/>
  <c r="O87" i="2"/>
  <c r="D87" i="2"/>
  <c r="C87" i="2"/>
  <c r="A87" i="2"/>
  <c r="O86" i="2"/>
  <c r="D86" i="2"/>
  <c r="C86" i="2"/>
  <c r="A86" i="2"/>
  <c r="O85" i="2"/>
  <c r="D85" i="2"/>
  <c r="C85" i="2"/>
  <c r="A85" i="2"/>
  <c r="O84" i="2"/>
  <c r="D84" i="2"/>
  <c r="C84" i="2"/>
  <c r="A84" i="2"/>
  <c r="O83" i="2"/>
  <c r="D83" i="2"/>
  <c r="C83" i="2"/>
  <c r="A83" i="2"/>
  <c r="O82" i="2"/>
  <c r="D82" i="2"/>
  <c r="C82" i="2"/>
  <c r="A82" i="2"/>
  <c r="O81" i="2"/>
  <c r="D81" i="2"/>
  <c r="C81" i="2"/>
  <c r="A81" i="2"/>
  <c r="O80" i="2"/>
  <c r="D80" i="2"/>
  <c r="C80" i="2"/>
  <c r="A80" i="2"/>
  <c r="O79" i="2"/>
  <c r="D79" i="2"/>
  <c r="C79" i="2"/>
  <c r="A79" i="2"/>
  <c r="O78" i="2"/>
  <c r="D78" i="2"/>
  <c r="C78" i="2"/>
  <c r="A78" i="2"/>
  <c r="O77" i="2"/>
  <c r="D77" i="2"/>
  <c r="C77" i="2"/>
  <c r="A77" i="2"/>
  <c r="O76" i="2"/>
  <c r="D76" i="2"/>
  <c r="C76" i="2"/>
  <c r="A76" i="2"/>
  <c r="O75" i="2"/>
  <c r="D75" i="2"/>
  <c r="C75" i="2"/>
  <c r="A75" i="2"/>
  <c r="O74" i="2"/>
  <c r="D74" i="2"/>
  <c r="C74" i="2"/>
  <c r="A74" i="2"/>
  <c r="O73" i="2"/>
  <c r="D73" i="2"/>
  <c r="C73" i="2"/>
  <c r="A73" i="2"/>
  <c r="O72" i="2"/>
  <c r="D72" i="2"/>
  <c r="C72" i="2"/>
  <c r="A72" i="2"/>
  <c r="O71" i="2"/>
  <c r="D71" i="2"/>
  <c r="C71" i="2"/>
  <c r="A71" i="2"/>
  <c r="O70" i="2"/>
  <c r="D70" i="2"/>
  <c r="C70" i="2"/>
  <c r="A70" i="2"/>
  <c r="O69" i="2"/>
  <c r="D69" i="2"/>
  <c r="C69" i="2"/>
  <c r="A69" i="2"/>
  <c r="O68" i="2"/>
  <c r="D68" i="2"/>
  <c r="C68" i="2"/>
  <c r="A68" i="2"/>
  <c r="O67" i="2"/>
  <c r="D67" i="2"/>
  <c r="C67" i="2"/>
  <c r="A67" i="2"/>
  <c r="O66" i="2"/>
  <c r="D66" i="2"/>
  <c r="C66" i="2"/>
  <c r="A66" i="2"/>
  <c r="O65" i="2"/>
  <c r="D65" i="2"/>
  <c r="C65" i="2"/>
  <c r="A65" i="2"/>
  <c r="O64" i="2"/>
  <c r="D64" i="2"/>
  <c r="C64" i="2"/>
  <c r="A64" i="2"/>
  <c r="O63" i="2"/>
  <c r="D63" i="2"/>
  <c r="C63" i="2"/>
  <c r="A63" i="2"/>
  <c r="O62" i="2"/>
  <c r="D62" i="2"/>
  <c r="C62" i="2"/>
  <c r="A62" i="2"/>
  <c r="O61" i="2"/>
  <c r="D61" i="2"/>
  <c r="C61" i="2"/>
  <c r="A61" i="2"/>
  <c r="O60" i="2"/>
  <c r="D60" i="2"/>
  <c r="C60" i="2"/>
  <c r="A60" i="2"/>
  <c r="O59" i="2"/>
  <c r="D59" i="2"/>
  <c r="C59" i="2"/>
  <c r="A59" i="2"/>
  <c r="O58" i="2"/>
  <c r="D58" i="2"/>
  <c r="C58" i="2"/>
  <c r="A58" i="2"/>
  <c r="O57" i="2"/>
  <c r="D57" i="2"/>
  <c r="C57" i="2"/>
  <c r="A57" i="2"/>
  <c r="O56" i="2"/>
  <c r="D56" i="2"/>
  <c r="C56" i="2"/>
  <c r="A56" i="2"/>
  <c r="O55" i="2"/>
  <c r="D55" i="2"/>
  <c r="C55" i="2"/>
  <c r="A55" i="2"/>
  <c r="O54" i="2"/>
  <c r="D54" i="2"/>
  <c r="C54" i="2"/>
  <c r="A54" i="2"/>
  <c r="O53" i="2"/>
  <c r="D53" i="2"/>
  <c r="C53" i="2"/>
  <c r="A53" i="2"/>
  <c r="O52" i="2"/>
  <c r="D52" i="2"/>
  <c r="C52" i="2"/>
  <c r="A52" i="2"/>
  <c r="O51" i="2"/>
  <c r="D51" i="2"/>
  <c r="C51" i="2"/>
  <c r="A51" i="2"/>
  <c r="O50" i="2"/>
  <c r="D50" i="2"/>
  <c r="C50" i="2"/>
  <c r="A50" i="2"/>
  <c r="O49" i="2"/>
  <c r="D49" i="2"/>
  <c r="C49" i="2"/>
  <c r="A49" i="2"/>
  <c r="O48" i="2"/>
  <c r="D48" i="2"/>
  <c r="C48" i="2"/>
  <c r="A48" i="2"/>
  <c r="O47" i="2"/>
  <c r="D47" i="2"/>
  <c r="C47" i="2"/>
  <c r="A47" i="2"/>
  <c r="O46" i="2"/>
  <c r="D46" i="2"/>
  <c r="C46" i="2"/>
  <c r="A46" i="2"/>
  <c r="O45" i="2"/>
  <c r="D45" i="2"/>
  <c r="C45" i="2"/>
  <c r="A45" i="2"/>
  <c r="O44" i="2"/>
  <c r="D44" i="2"/>
  <c r="C44" i="2"/>
  <c r="A44" i="2"/>
  <c r="O43" i="2"/>
  <c r="D43" i="2"/>
  <c r="C43" i="2"/>
  <c r="A43" i="2"/>
  <c r="O42" i="2"/>
  <c r="D42" i="2"/>
  <c r="C42" i="2"/>
  <c r="A42" i="2"/>
  <c r="O41" i="2"/>
  <c r="D41" i="2"/>
  <c r="C41" i="2"/>
  <c r="A41" i="2"/>
  <c r="O40" i="2"/>
  <c r="D40" i="2"/>
  <c r="C40" i="2"/>
  <c r="A40" i="2"/>
  <c r="O39" i="2"/>
  <c r="D39" i="2"/>
  <c r="C39" i="2"/>
  <c r="A39" i="2"/>
  <c r="O38" i="2"/>
  <c r="D38" i="2"/>
  <c r="C38" i="2"/>
  <c r="A38" i="2"/>
  <c r="O37" i="2"/>
  <c r="D37" i="2"/>
  <c r="C37" i="2"/>
  <c r="A37" i="2"/>
  <c r="O36" i="2"/>
  <c r="D36" i="2"/>
  <c r="C36" i="2"/>
  <c r="A36" i="2"/>
  <c r="O35" i="2"/>
  <c r="D35" i="2"/>
  <c r="C35" i="2"/>
  <c r="A35" i="2"/>
  <c r="O34" i="2"/>
  <c r="D34" i="2"/>
  <c r="C34" i="2"/>
  <c r="A34" i="2"/>
  <c r="O33" i="2"/>
  <c r="D33" i="2"/>
  <c r="C33" i="2"/>
  <c r="A33" i="2"/>
  <c r="O32" i="2"/>
  <c r="D32" i="2"/>
  <c r="C32" i="2"/>
  <c r="A32" i="2"/>
  <c r="O31" i="2"/>
  <c r="D31" i="2"/>
  <c r="C31" i="2"/>
  <c r="A31" i="2"/>
  <c r="O30" i="2"/>
  <c r="D30" i="2"/>
  <c r="C30" i="2"/>
  <c r="A30" i="2"/>
  <c r="O29" i="2"/>
  <c r="D29" i="2"/>
  <c r="C29" i="2"/>
  <c r="A29" i="2"/>
  <c r="O28" i="2"/>
  <c r="D28" i="2"/>
  <c r="C28" i="2"/>
  <c r="A28" i="2"/>
  <c r="O27" i="2"/>
  <c r="D27" i="2"/>
  <c r="C27" i="2"/>
  <c r="A27" i="2"/>
  <c r="O26" i="2"/>
  <c r="D26" i="2"/>
  <c r="C26" i="2"/>
  <c r="A26" i="2"/>
  <c r="O25" i="2"/>
  <c r="D25" i="2"/>
  <c r="C25" i="2"/>
  <c r="A25" i="2"/>
  <c r="O24" i="2"/>
  <c r="D24" i="2"/>
  <c r="C24" i="2"/>
  <c r="A24" i="2"/>
  <c r="O23" i="2"/>
  <c r="D23" i="2"/>
  <c r="C23" i="2"/>
  <c r="A23" i="2"/>
  <c r="O22" i="2"/>
  <c r="D22" i="2"/>
  <c r="C22" i="2"/>
  <c r="A22" i="2"/>
  <c r="O21" i="2"/>
  <c r="D21" i="2"/>
  <c r="C21" i="2"/>
  <c r="A21" i="2"/>
  <c r="O20" i="2"/>
  <c r="D20" i="2"/>
  <c r="C20" i="2"/>
  <c r="A20" i="2"/>
  <c r="O19" i="2"/>
  <c r="D19" i="2"/>
  <c r="C19" i="2"/>
  <c r="A19" i="2"/>
  <c r="O18" i="2"/>
  <c r="D18" i="2"/>
  <c r="C18" i="2"/>
  <c r="A18" i="2"/>
  <c r="O17" i="2"/>
  <c r="D17" i="2"/>
  <c r="C17" i="2"/>
  <c r="A17" i="2"/>
  <c r="O16" i="2"/>
  <c r="D16" i="2"/>
  <c r="C16" i="2"/>
  <c r="A16" i="2"/>
  <c r="O15" i="2"/>
  <c r="D15" i="2"/>
  <c r="C15" i="2"/>
  <c r="A15" i="2"/>
  <c r="O14" i="2"/>
  <c r="D14" i="2"/>
  <c r="C14" i="2"/>
  <c r="A14" i="2"/>
  <c r="O13" i="2"/>
  <c r="D13" i="2"/>
  <c r="C13" i="2"/>
  <c r="A13" i="2"/>
  <c r="O12" i="2"/>
  <c r="D12" i="2"/>
  <c r="C12" i="2"/>
  <c r="A12" i="2"/>
  <c r="O11" i="2"/>
  <c r="D11" i="2"/>
  <c r="C11" i="2"/>
  <c r="A11" i="2"/>
  <c r="O10" i="2"/>
  <c r="D10" i="2"/>
  <c r="C10" i="2"/>
  <c r="A10" i="2"/>
  <c r="O9" i="2"/>
  <c r="D9" i="2"/>
  <c r="C9" i="2"/>
  <c r="A9" i="2"/>
  <c r="O8" i="2"/>
  <c r="D8" i="2"/>
  <c r="C8" i="2"/>
  <c r="A8" i="2"/>
  <c r="O7" i="2"/>
  <c r="D7" i="2"/>
  <c r="C7" i="2"/>
  <c r="A7" i="2"/>
  <c r="O6" i="2"/>
  <c r="D6" i="2"/>
  <c r="C6" i="2"/>
  <c r="A6" i="2"/>
  <c r="O5" i="2"/>
  <c r="D5" i="2"/>
  <c r="C5" i="2"/>
  <c r="A5" i="2"/>
  <c r="O4" i="2"/>
  <c r="D4" i="2"/>
  <c r="C4" i="2"/>
  <c r="A4" i="2"/>
  <c r="O3" i="2"/>
  <c r="D3" i="2"/>
  <c r="C3" i="2"/>
  <c r="A3" i="2"/>
  <c r="M46" i="1"/>
  <c r="L46" i="1"/>
  <c r="P45" i="1"/>
  <c r="M45" i="1"/>
  <c r="L45" i="1"/>
  <c r="P44" i="1"/>
  <c r="M44" i="1"/>
  <c r="L44" i="1"/>
  <c r="P43" i="1"/>
  <c r="M43" i="1"/>
  <c r="L43" i="1"/>
  <c r="P42" i="1"/>
  <c r="M42" i="1"/>
  <c r="L42" i="1"/>
  <c r="P41" i="1"/>
  <c r="M41" i="1"/>
  <c r="L41" i="1"/>
  <c r="P40" i="1"/>
  <c r="M40" i="1"/>
  <c r="L40" i="1"/>
  <c r="P39" i="1"/>
  <c r="M39" i="1"/>
  <c r="L39" i="1"/>
  <c r="P38" i="1"/>
  <c r="M38" i="1"/>
  <c r="L38" i="1"/>
  <c r="P37" i="1"/>
  <c r="M37" i="1"/>
  <c r="L37" i="1"/>
  <c r="P36" i="1"/>
  <c r="M36" i="1"/>
  <c r="L36" i="1"/>
  <c r="P35" i="1"/>
  <c r="M35" i="1"/>
  <c r="L35" i="1"/>
  <c r="B18" i="1"/>
  <c r="F13" i="1"/>
  <c r="B13" i="1"/>
  <c r="E8" i="1"/>
  <c r="C8" i="1"/>
  <c r="A8" i="1"/>
  <c r="C5" i="1"/>
  <c r="B16" i="1" s="1"/>
  <c r="A5" i="1"/>
  <c r="B14" i="1" s="1"/>
  <c r="A2" i="1"/>
  <c r="R4" i="4" l="1"/>
  <c r="O4" i="4"/>
  <c r="P4" i="4" s="1"/>
  <c r="Q4" i="4" s="1"/>
  <c r="F12" i="1"/>
  <c r="O5" i="4"/>
  <c r="P5" i="4" s="1"/>
  <c r="Q5" i="4" s="1"/>
  <c r="B12" i="1"/>
  <c r="G8" i="1"/>
  <c r="K6" i="4"/>
  <c r="N6" i="4" s="1"/>
  <c r="R6" i="4" s="1"/>
  <c r="O6" i="4"/>
  <c r="P6" i="4" s="1"/>
  <c r="Q6" i="4" s="1"/>
  <c r="E5" i="1" l="1"/>
  <c r="B19" i="1" l="1"/>
  <c r="B17" i="1"/>
  <c r="G5" i="1"/>
  <c r="F14" i="1" l="1"/>
  <c r="B2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1" authorId="0" shapeId="0" xr:uid="{00000000-0006-0000-0200-000001000000}">
      <text>
        <r>
          <rPr>
            <sz val="11"/>
            <color theme="1"/>
            <rFont val="Calibri"/>
            <family val="2"/>
            <scheme val="minor"/>
          </rPr>
          <t>Inspiration der Struktur: https://www.excelvorlage.de/euer-kleinunternehmer-ohne-umsatzsteuer/</t>
        </r>
      </text>
    </comment>
    <comment ref="B7" authorId="0" shapeId="0" xr:uid="{00000000-0006-0000-0200-000002000000}">
      <text>
        <r>
          <rPr>
            <sz val="11"/>
            <color theme="1"/>
            <rFont val="Calibri"/>
            <family val="2"/>
            <scheme val="minor"/>
          </rPr>
          <t>Quelle Umsatzgrenzen: https://www.ihk.de/stuttgart/fuer-unternehmen/recht-und-steuern/steuerrecht/umsatzsteuer-national/kleinunternehmerregelung-in-der-umsatzsteuer-1843632</t>
        </r>
      </text>
    </comment>
    <comment ref="B8" authorId="0" shapeId="0" xr:uid="{00000000-0006-0000-0200-000003000000}">
      <text>
        <r>
          <rPr>
            <sz val="11"/>
            <color theme="1"/>
            <rFont val="Calibri"/>
            <family val="2"/>
            <scheme val="minor"/>
          </rPr>
          <t>Quelle Umsatzgrenzen: https://www.ihk.de/stuttgart/fuer-unternehmen/recht-und-steuern/steuerrecht/umsatzsteuer-national/kleinunternehmerregelung-in-der-umsatzsteuer-1843632</t>
        </r>
      </text>
    </comment>
  </commentList>
</comments>
</file>

<file path=xl/sharedStrings.xml><?xml version="1.0" encoding="utf-8"?>
<sst xmlns="http://schemas.openxmlformats.org/spreadsheetml/2006/main" count="813" uniqueCount="277">
  <si>
    <t>EÜR Kleinunternehmer ohne Umsatzsteuer</t>
  </si>
  <si>
    <t>So nutzt du die Datei</t>
  </si>
  <si>
    <t>1. Buchungen erfassen</t>
  </si>
  <si>
    <t>2. Kategorien anpassen</t>
  </si>
  <si>
    <t>Einnahmen</t>
  </si>
  <si>
    <t>Ausgaben</t>
  </si>
  <si>
    <t>AfA</t>
  </si>
  <si>
    <t>Gewinn / Verlust</t>
  </si>
  <si>
    <t>3. Ergebnis prüfen</t>
  </si>
  <si>
    <t>Privateinlagen</t>
  </si>
  <si>
    <t>Privatentnahmen</t>
  </si>
  <si>
    <t>Anzahl Buchungen</t>
  </si>
  <si>
    <t>Status</t>
  </si>
  <si>
    <t>Jahresübersicht</t>
  </si>
  <si>
    <t>Kontrolle</t>
  </si>
  <si>
    <t>Betriebliche Einnahmen</t>
  </si>
  <si>
    <t>Umsatz vs. Grenze</t>
  </si>
  <si>
    <t>Sonstige Einnahmen</t>
  </si>
  <si>
    <t>Offene Buchungen</t>
  </si>
  <si>
    <t>Gesamteinnahmen</t>
  </si>
  <si>
    <t>Hinweis</t>
  </si>
  <si>
    <t>Betriebsausgaben</t>
  </si>
  <si>
    <t>Abschreibung (AfA)</t>
  </si>
  <si>
    <t>Sonstige Ausgaben</t>
  </si>
  <si>
    <t>Gesamtausgaben</t>
  </si>
  <si>
    <t>Monatswerte für Diagramm</t>
  </si>
  <si>
    <t>Ausgaben nach Kategorie</t>
  </si>
  <si>
    <t>Monat</t>
  </si>
  <si>
    <t>Kategorie</t>
  </si>
  <si>
    <t>Summe</t>
  </si>
  <si>
    <t>Jan</t>
  </si>
  <si>
    <t>Software / Tools</t>
  </si>
  <si>
    <t>Feb</t>
  </si>
  <si>
    <t>Telefon / Internet</t>
  </si>
  <si>
    <t>Mrz</t>
  </si>
  <si>
    <t>Marketing / Werbung</t>
  </si>
  <si>
    <t>Apr</t>
  </si>
  <si>
    <t>Reisen / Fahrten</t>
  </si>
  <si>
    <t>Mai</t>
  </si>
  <si>
    <t>Fortbildung</t>
  </si>
  <si>
    <t>Jun</t>
  </si>
  <si>
    <t>Versicherungen</t>
  </si>
  <si>
    <t>Jul</t>
  </si>
  <si>
    <t>Miete / Coworking</t>
  </si>
  <si>
    <t>Aug</t>
  </si>
  <si>
    <t>Beratung / Fremdleistungen</t>
  </si>
  <si>
    <t>Sep</t>
  </si>
  <si>
    <t>Bankgebühren</t>
  </si>
  <si>
    <t>Okt</t>
  </si>
  <si>
    <t>Bürobedarf</t>
  </si>
  <si>
    <t>Nov</t>
  </si>
  <si>
    <t>Dez</t>
  </si>
  <si>
    <t>Buchungen – laufende Einnahmen und Ausgaben</t>
  </si>
  <si>
    <t>ID</t>
  </si>
  <si>
    <t>Datum</t>
  </si>
  <si>
    <t>Jahr</t>
  </si>
  <si>
    <t>Beleg-Nr.</t>
  </si>
  <si>
    <t>Vorgangsart</t>
  </si>
  <si>
    <t>Unterkategorie</t>
  </si>
  <si>
    <t>Beschreibung / Zweck</t>
  </si>
  <si>
    <t>Kunde / Lieferant</t>
  </si>
  <si>
    <t>Zahlungsart</t>
  </si>
  <si>
    <t>Konto</t>
  </si>
  <si>
    <t>Betrag (€)</t>
  </si>
  <si>
    <t>% abziehbar</t>
  </si>
  <si>
    <t>Steuerlich relevant (€)</t>
  </si>
  <si>
    <t>Notizen</t>
  </si>
  <si>
    <t>RE-2026-001</t>
  </si>
  <si>
    <t>Einnahme</t>
  </si>
  <si>
    <t>Honorare</t>
  </si>
  <si>
    <t>Webdesign</t>
  </si>
  <si>
    <t>Website-Relaunch Januar</t>
  </si>
  <si>
    <t>Kunde Nord GmbH</t>
  </si>
  <si>
    <t>Überweisung</t>
  </si>
  <si>
    <t>Bank</t>
  </si>
  <si>
    <t>Bezahlt/Erhalten</t>
  </si>
  <si>
    <t/>
  </si>
  <si>
    <t>AU-2026-001</t>
  </si>
  <si>
    <t>Ausgabe</t>
  </si>
  <si>
    <t>Adobe</t>
  </si>
  <si>
    <t>Adobe Creative Cloud</t>
  </si>
  <si>
    <t>Lastschrift</t>
  </si>
  <si>
    <t>AU-2026-002</t>
  </si>
  <si>
    <t>Telefon</t>
  </si>
  <si>
    <t>Mobilfunk &amp; Internet</t>
  </si>
  <si>
    <t>Telekom</t>
  </si>
  <si>
    <t>AU-2026-003</t>
  </si>
  <si>
    <t>Coworking</t>
  </si>
  <si>
    <t>Coworking Januar</t>
  </si>
  <si>
    <t>Betahaus</t>
  </si>
  <si>
    <t>PR-2026-001</t>
  </si>
  <si>
    <t>Privateinlage</t>
  </si>
  <si>
    <t>Startkapital</t>
  </si>
  <si>
    <t>Privat</t>
  </si>
  <si>
    <t>RE-2026-002</t>
  </si>
  <si>
    <t>Verkäufe / Leistungen</t>
  </si>
  <si>
    <t>Wartung</t>
  </si>
  <si>
    <t>Wartungsvertrag Februar</t>
  </si>
  <si>
    <t>Kunde Süd AG</t>
  </si>
  <si>
    <t>AU-2026-004</t>
  </si>
  <si>
    <t>Canva</t>
  </si>
  <si>
    <t>Canva Pro</t>
  </si>
  <si>
    <t>Karte</t>
  </si>
  <si>
    <t>AU-2026-005</t>
  </si>
  <si>
    <t>Kampagne</t>
  </si>
  <si>
    <t>LinkedIn Kampagne</t>
  </si>
  <si>
    <t>LinkedIn</t>
  </si>
  <si>
    <t>AU-2026-006</t>
  </si>
  <si>
    <t>Maus</t>
  </si>
  <si>
    <t>Ergonomische Maus</t>
  </si>
  <si>
    <t>Büroshop</t>
  </si>
  <si>
    <t>AU-2026-007</t>
  </si>
  <si>
    <t>RE-2026-003</t>
  </si>
  <si>
    <t>Beratung</t>
  </si>
  <si>
    <t>Strategie-Workshop März</t>
  </si>
  <si>
    <t>Studio Blau</t>
  </si>
  <si>
    <t>AU-2026-008</t>
  </si>
  <si>
    <t>Coworking März</t>
  </si>
  <si>
    <t>AU-2026-009</t>
  </si>
  <si>
    <t>Kurs</t>
  </si>
  <si>
    <t>Online-Kurs UX Writing</t>
  </si>
  <si>
    <t>Design Academy</t>
  </si>
  <si>
    <t>PayPal</t>
  </si>
  <si>
    <t>AU-2026-010</t>
  </si>
  <si>
    <t>Kontoführungsgebühr Q1</t>
  </si>
  <si>
    <t>PR-2026-002</t>
  </si>
  <si>
    <t>Privatentnahme</t>
  </si>
  <si>
    <t>Private Entnahme März</t>
  </si>
  <si>
    <t>RE-2026-004</t>
  </si>
  <si>
    <t>Landingpage-Projekt April</t>
  </si>
  <si>
    <t>AU-2026-011</t>
  </si>
  <si>
    <t>AU-2026-012</t>
  </si>
  <si>
    <t>Bahn</t>
  </si>
  <si>
    <t>Bahnfahrt Köln</t>
  </si>
  <si>
    <t>DB</t>
  </si>
  <si>
    <t>AU-2026-013</t>
  </si>
  <si>
    <t>Haftpflicht</t>
  </si>
  <si>
    <t>Betriebshaftpflicht</t>
  </si>
  <si>
    <t>AXA</t>
  </si>
  <si>
    <t>RE-2026-005</t>
  </si>
  <si>
    <t>Markenworkshop Mai</t>
  </si>
  <si>
    <t>Luma GmbH</t>
  </si>
  <si>
    <t>AU-2026-014</t>
  </si>
  <si>
    <t>Hosting</t>
  </si>
  <si>
    <t>Hosting und Domains</t>
  </si>
  <si>
    <t>All-Inkl</t>
  </si>
  <si>
    <t>AU-2026-015</t>
  </si>
  <si>
    <t>Google Ads Test</t>
  </si>
  <si>
    <t>Google</t>
  </si>
  <si>
    <t>AU-2026-016</t>
  </si>
  <si>
    <t>RE-2026-006</t>
  </si>
  <si>
    <t>Retainer Juni</t>
  </si>
  <si>
    <t>AU-2026-017</t>
  </si>
  <si>
    <t>Coworking Juni</t>
  </si>
  <si>
    <t>AU-2026-018</t>
  </si>
  <si>
    <t>Hotel</t>
  </si>
  <si>
    <t>Hotel Kundentermin</t>
  </si>
  <si>
    <t>Motel One</t>
  </si>
  <si>
    <t>PR-2026-003</t>
  </si>
  <si>
    <t>Private Entnahme Juni</t>
  </si>
  <si>
    <t>RE-2026-007</t>
  </si>
  <si>
    <t>Workshop Juli</t>
  </si>
  <si>
    <t>AU-2026-019</t>
  </si>
  <si>
    <t>AU-2026-020</t>
  </si>
  <si>
    <t>Copywriting Freelancer</t>
  </si>
  <si>
    <t>Anna Text</t>
  </si>
  <si>
    <t>AU-2026-021</t>
  </si>
  <si>
    <t>Papier</t>
  </si>
  <si>
    <t>Drucksachen Muster</t>
  </si>
  <si>
    <t>Druckerei</t>
  </si>
  <si>
    <t>Offen</t>
  </si>
  <si>
    <t>noch nicht bezahlt</t>
  </si>
  <si>
    <t>RE-2026-008</t>
  </si>
  <si>
    <t>Mini-Projekt August</t>
  </si>
  <si>
    <t>Kunde West KG</t>
  </si>
  <si>
    <t>AU-2026-022</t>
  </si>
  <si>
    <t>Abo</t>
  </si>
  <si>
    <t>Figma Professional</t>
  </si>
  <si>
    <t>Figma</t>
  </si>
  <si>
    <t>AU-2026-023</t>
  </si>
  <si>
    <t>PR-2026-004</t>
  </si>
  <si>
    <t>Zusätzliche Einlage</t>
  </si>
  <si>
    <t>RE-2026-009</t>
  </si>
  <si>
    <t>Audit September</t>
  </si>
  <si>
    <t>AU-2026-024</t>
  </si>
  <si>
    <t>Fachtagung Branding</t>
  </si>
  <si>
    <t>Conference GmbH</t>
  </si>
  <si>
    <t>AU-2026-025</t>
  </si>
  <si>
    <t>Kontoführungsgebühr Q3</t>
  </si>
  <si>
    <t>PR-2026-005</t>
  </si>
  <si>
    <t>Private Entnahme September</t>
  </si>
  <si>
    <t>RE-2026-010</t>
  </si>
  <si>
    <t>Websitepflege Oktober</t>
  </si>
  <si>
    <t>AU-2026-026</t>
  </si>
  <si>
    <t>Coworking Oktober</t>
  </si>
  <si>
    <t>AU-2026-027</t>
  </si>
  <si>
    <t>AU-2026-028</t>
  </si>
  <si>
    <t>Instagram Ads</t>
  </si>
  <si>
    <t>Meta</t>
  </si>
  <si>
    <t>RE-2026-011</t>
  </si>
  <si>
    <t>Workshop November</t>
  </si>
  <si>
    <t>AU-2026-029</t>
  </si>
  <si>
    <t>Bahnfahrt Hamburg</t>
  </si>
  <si>
    <t>AU-2026-030</t>
  </si>
  <si>
    <t>RE-2026-012</t>
  </si>
  <si>
    <t>Retainer Dezember</t>
  </si>
  <si>
    <t>Rechnung offen zum Jahresende</t>
  </si>
  <si>
    <t>AU-2026-031</t>
  </si>
  <si>
    <t>AU-2026-032</t>
  </si>
  <si>
    <t>AU-2026-033</t>
  </si>
  <si>
    <t>Geschenke / Karten</t>
  </si>
  <si>
    <t>Papeterie</t>
  </si>
  <si>
    <t>nur anteilig betrieblich</t>
  </si>
  <si>
    <t>PR-2026-006</t>
  </si>
  <si>
    <t>Private Entnahme Dezember</t>
  </si>
  <si>
    <t>EÜR Kleinunternehmer ohne Umsatzsteuer – Einstellungen</t>
  </si>
  <si>
    <t>Vorgangsarten</t>
  </si>
  <si>
    <t>Kategorien</t>
  </si>
  <si>
    <t>Unterkategorien</t>
  </si>
  <si>
    <t>Zahlungsarten</t>
  </si>
  <si>
    <t>Konten</t>
  </si>
  <si>
    <t>Unternehmensname</t>
  </si>
  <si>
    <t>Nordlicht Designstudio</t>
  </si>
  <si>
    <t>Kurzanleitung</t>
  </si>
  <si>
    <t>Inhaber/in</t>
  </si>
  <si>
    <t>Max Mustermann</t>
  </si>
  <si>
    <t>1. Geschäftsjahr und Stammdaten links prüfen.</t>
  </si>
  <si>
    <t>Kasse</t>
  </si>
  <si>
    <t>Geschäftsjahr</t>
  </si>
  <si>
    <t>2. Buchungen nur in der Tabelle 'Buchungen' erfassen.</t>
  </si>
  <si>
    <t>Provisionen</t>
  </si>
  <si>
    <t>Teilweise</t>
  </si>
  <si>
    <t>Währung</t>
  </si>
  <si>
    <t>EUR</t>
  </si>
  <si>
    <t>3. Nur 'Bezahlt/Erhalten' fließt in die EÜR ein.</t>
  </si>
  <si>
    <t>Sonstige betriebliche Einnahmen</t>
  </si>
  <si>
    <t>Storniert</t>
  </si>
  <si>
    <t>Bar</t>
  </si>
  <si>
    <t>Umsatzgrenze Vorjahr (€)</t>
  </si>
  <si>
    <t>4. % abziehbar bei gemischt genutzten Kosten anpassen.</t>
  </si>
  <si>
    <t>Material / Betriebsmittel</t>
  </si>
  <si>
    <t>Umsatzgrenze laufendes Jahr (€)</t>
  </si>
  <si>
    <t>5. Anlagegüter bei Bedarf in 'Anlagen_AfA' ergänzen.</t>
  </si>
  <si>
    <t>Warnschwelle</t>
  </si>
  <si>
    <t>6. Die Übersicht zeigt Ergebnis und Warnhinweise automatisch.</t>
  </si>
  <si>
    <t>Farblegende</t>
  </si>
  <si>
    <t>Manuelle Eingabe</t>
  </si>
  <si>
    <t>Automatische Berechnung</t>
  </si>
  <si>
    <t>Hinweis / Warnung</t>
  </si>
  <si>
    <t>Laptop</t>
  </si>
  <si>
    <t>Anlagen &amp; AfA – lineare Abschreibung</t>
  </si>
  <si>
    <t>Anlagen-ID</t>
  </si>
  <si>
    <t>Kaufdatum</t>
  </si>
  <si>
    <t>Beschreibung</t>
  </si>
  <si>
    <t>Lieferant</t>
  </si>
  <si>
    <t>Anschaffungskosten (€)</t>
  </si>
  <si>
    <t>% betrieblich</t>
  </si>
  <si>
    <t>Abschreibungsbasis (€)</t>
  </si>
  <si>
    <t>Nutzungsdauer (Jahre)</t>
  </si>
  <si>
    <t>Methode</t>
  </si>
  <si>
    <t>Jahres-AfA (€)</t>
  </si>
  <si>
    <t>Startjahr</t>
  </si>
  <si>
    <t>Startmonat</t>
  </si>
  <si>
    <t>AfA im 1. Jahr (€)</t>
  </si>
  <si>
    <t>Kumulierte AfA (€)</t>
  </si>
  <si>
    <t>Restwert (€)</t>
  </si>
  <si>
    <t>AfA im Auswahljahr (€)</t>
  </si>
  <si>
    <t>MacBook Pro 14</t>
  </si>
  <si>
    <t>Hardware</t>
  </si>
  <si>
    <t>Apple</t>
  </si>
  <si>
    <t>Linear</t>
  </si>
  <si>
    <t>Bürostuhl Ergonomie</t>
  </si>
  <si>
    <t>Ausstattung</t>
  </si>
  <si>
    <t>Office Partner</t>
  </si>
  <si>
    <t>iPhone Business</t>
  </si>
  <si>
    <t>Monitor 27 Zoll</t>
  </si>
  <si>
    <t>Dell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</si>
</sst>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407];[Red]\(#,##0.00\ [$€-407]\)"/>
    <numFmt numFmtId="165" formatCode="dd\.mm\.yyyy"/>
  </numFmts>
  <fonts count="12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1F1F1F"/>
      <name val="Calibri"/>
    </font>
    <font>
      <sz val="11"/>
      <color rgb="FF1F1F1F"/>
      <name val="Calibri"/>
    </font>
    <font>
      <b/>
      <sz val="11"/>
      <color rgb="FFFFFFFF"/>
      <name val="Calibri"/>
    </font>
    <font>
      <b/>
      <sz val="12"/>
      <color rgb="FF00484E"/>
      <name val="Calibri"/>
    </font>
    <font>
      <b/>
      <sz val="14"/>
      <color rgb="FF1F1F1F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sz val="11"/>
      <color theme="1"/>
      <name val="Calibri"/>
      <family val="2"/>
      <scheme val="minor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EAF4F4"/>
      </patternFill>
    </fill>
    <fill>
      <patternFill patternType="solid">
        <fgColor rgb="FFFFFFFF"/>
      </patternFill>
    </fill>
    <fill>
      <patternFill patternType="solid">
        <fgColor rgb="FF00484E"/>
      </patternFill>
    </fill>
    <fill>
      <patternFill patternType="solid">
        <fgColor rgb="FFEAF1F7"/>
      </patternFill>
    </fill>
    <fill>
      <patternFill patternType="solid">
        <fgColor rgb="FFFFF3CD"/>
      </patternFill>
    </fill>
    <fill>
      <patternFill patternType="solid">
        <fgColor rgb="FFE2F0D9"/>
      </patternFill>
    </fill>
  </fills>
  <borders count="2">
    <border>
      <left/>
      <right/>
      <top/>
      <bottom/>
      <diagonal/>
    </border>
    <border>
      <left style="thin">
        <color rgb="FFD9E1E5"/>
      </left>
      <right style="thin">
        <color rgb="FFD9E1E5"/>
      </right>
      <top style="thin">
        <color rgb="FFD9E1E5"/>
      </top>
      <bottom style="thin">
        <color rgb="FFD9E1E5"/>
      </bottom>
      <diagonal/>
    </border>
  </borders>
  <cellStyleXfs count="2">
    <xf numFmtId="0" fontId="0" fillId="0" borderId="0"/>
    <xf numFmtId="0" fontId="9" fillId="0" borderId="0"/>
  </cellStyleXfs>
  <cellXfs count="29">
    <xf numFmtId="0" fontId="0" fillId="0" borderId="0" xfId="0"/>
    <xf numFmtId="0" fontId="4" fillId="5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left" vertical="center"/>
    </xf>
    <xf numFmtId="164" fontId="3" fillId="6" borderId="1" xfId="1" applyNumberFormat="1" applyFont="1" applyFill="1" applyBorder="1" applyAlignment="1">
      <alignment horizontal="right" vertical="center"/>
    </xf>
    <xf numFmtId="0" fontId="2" fillId="3" borderId="1" xfId="1" applyFont="1" applyFill="1" applyBorder="1" applyAlignment="1">
      <alignment horizontal="left" vertical="center"/>
    </xf>
    <xf numFmtId="0" fontId="3" fillId="4" borderId="1" xfId="1" applyFont="1" applyFill="1" applyBorder="1" applyAlignment="1">
      <alignment vertical="center"/>
    </xf>
    <xf numFmtId="164" fontId="2" fillId="6" borderId="1" xfId="1" applyNumberFormat="1" applyFont="1" applyFill="1" applyBorder="1" applyAlignment="1">
      <alignment horizontal="right" vertical="center"/>
    </xf>
    <xf numFmtId="0" fontId="8" fillId="5" borderId="1" xfId="1" applyFont="1" applyFill="1" applyBorder="1" applyAlignment="1">
      <alignment horizontal="center" vertical="center"/>
    </xf>
    <xf numFmtId="0" fontId="3" fillId="6" borderId="1" xfId="1" applyFont="1" applyFill="1" applyBorder="1" applyAlignment="1">
      <alignment horizontal="right" vertical="center"/>
    </xf>
    <xf numFmtId="165" fontId="3" fillId="4" borderId="1" xfId="1" applyNumberFormat="1" applyFont="1" applyFill="1" applyBorder="1" applyAlignment="1">
      <alignment vertical="center"/>
    </xf>
    <xf numFmtId="164" fontId="3" fillId="4" borderId="1" xfId="1" applyNumberFormat="1" applyFont="1" applyFill="1" applyBorder="1" applyAlignment="1">
      <alignment vertical="center"/>
    </xf>
    <xf numFmtId="9" fontId="3" fillId="4" borderId="1" xfId="1" applyNumberFormat="1" applyFont="1" applyFill="1" applyBorder="1" applyAlignment="1">
      <alignment vertical="center"/>
    </xf>
    <xf numFmtId="0" fontId="8" fillId="5" borderId="1" xfId="1" applyFont="1" applyFill="1" applyBorder="1" applyAlignment="1">
      <alignment horizontal="center" vertical="center"/>
    </xf>
    <xf numFmtId="0" fontId="0" fillId="0" borderId="0" xfId="0"/>
    <xf numFmtId="0" fontId="3" fillId="4" borderId="1" xfId="1" applyFont="1" applyFill="1" applyBorder="1" applyAlignment="1">
      <alignment horizontal="left"/>
    </xf>
    <xf numFmtId="164" fontId="6" fillId="6" borderId="1" xfId="1" applyNumberFormat="1" applyFont="1" applyFill="1" applyBorder="1" applyAlignment="1">
      <alignment horizontal="center" vertical="center"/>
    </xf>
    <xf numFmtId="0" fontId="4" fillId="5" borderId="1" xfId="1" applyFont="1" applyFill="1" applyBorder="1" applyAlignment="1">
      <alignment horizontal="center" vertical="center"/>
    </xf>
    <xf numFmtId="0" fontId="3" fillId="4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/>
    </xf>
    <xf numFmtId="0" fontId="5" fillId="3" borderId="1" xfId="1" applyFont="1" applyFill="1" applyBorder="1" applyAlignment="1">
      <alignment horizontal="left"/>
    </xf>
    <xf numFmtId="1" fontId="6" fillId="6" borderId="1" xfId="1" applyNumberFormat="1" applyFont="1" applyFill="1" applyBorder="1" applyAlignment="1">
      <alignment horizontal="center" vertical="center"/>
    </xf>
    <xf numFmtId="0" fontId="6" fillId="8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left" vertical="center"/>
    </xf>
    <xf numFmtId="0" fontId="2" fillId="6" borderId="1" xfId="1" applyFont="1" applyFill="1" applyBorder="1"/>
    <xf numFmtId="0" fontId="2" fillId="7" borderId="1" xfId="1" applyFont="1" applyFill="1" applyBorder="1"/>
    <xf numFmtId="0" fontId="3" fillId="4" borderId="1" xfId="1" applyFont="1" applyFill="1" applyBorder="1" applyAlignment="1">
      <alignment vertical="top" wrapText="1"/>
    </xf>
    <xf numFmtId="0" fontId="2" fillId="4" borderId="1" xfId="1" applyFont="1" applyFill="1" applyBorder="1"/>
    <xf numFmtId="0" fontId="10" fillId="2" borderId="1" xfId="1" applyFont="1" applyFill="1" applyBorder="1" applyAlignment="1">
      <alignment horizontal="left" vertical="center"/>
    </xf>
    <xf numFmtId="0" fontId="11" fillId="0" borderId="0" xfId="0" applyFont="1"/>
  </cellXfs>
  <cellStyles count="2">
    <cellStyle name="Normal" xfId="1" xr:uid="{00000000-0005-0000-0000-000000000000}"/>
    <cellStyle name="Standard" xfId="0" builtinId="0"/>
  </cellStyles>
  <dxfs count="6">
    <dxf>
      <fill>
        <patternFill>
          <bgColor rgb="FFF8D7DA"/>
        </patternFill>
      </fill>
    </dxf>
    <dxf>
      <fill>
        <patternFill>
          <bgColor rgb="FFE2F0D9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r>
              <a:rPr lang="de-DE"/>
              <a:t>Einnahmen vs. Ausgaben nach Monat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Uebersicht!$L$34</c:f>
              <c:strCache>
                <c:ptCount val="1"/>
                <c:pt idx="0">
                  <c:v>Einnahmen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Uebersicht!$K$35:$K$46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Mrz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Uebersicht!$L$35:$L$46</c:f>
              <c:numCache>
                <c:formatCode>General</c:formatCode>
                <c:ptCount val="12"/>
                <c:pt idx="0">
                  <c:v>3800</c:v>
                </c:pt>
                <c:pt idx="1">
                  <c:v>2950</c:v>
                </c:pt>
                <c:pt idx="2">
                  <c:v>4200</c:v>
                </c:pt>
                <c:pt idx="3">
                  <c:v>3600</c:v>
                </c:pt>
                <c:pt idx="4">
                  <c:v>4100</c:v>
                </c:pt>
                <c:pt idx="5">
                  <c:v>3150</c:v>
                </c:pt>
                <c:pt idx="6">
                  <c:v>4700</c:v>
                </c:pt>
                <c:pt idx="7">
                  <c:v>3300</c:v>
                </c:pt>
                <c:pt idx="8">
                  <c:v>3900</c:v>
                </c:pt>
                <c:pt idx="9">
                  <c:v>3400</c:v>
                </c:pt>
                <c:pt idx="10">
                  <c:v>4600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73-47A4-BFB7-CE26FDD48903}"/>
            </c:ext>
          </c:extLst>
        </c:ser>
        <c:ser>
          <c:idx val="1"/>
          <c:order val="1"/>
          <c:tx>
            <c:strRef>
              <c:f>Uebersicht!$M$34</c:f>
              <c:strCache>
                <c:ptCount val="1"/>
                <c:pt idx="0">
                  <c:v>Ausgaben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Uebersicht!$K$35:$K$46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Mrz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Uebersicht!$M$35:$M$46</c:f>
              <c:numCache>
                <c:formatCode>General</c:formatCode>
                <c:ptCount val="12"/>
                <c:pt idx="0">
                  <c:v>358.49</c:v>
                </c:pt>
                <c:pt idx="1">
                  <c:v>310.49</c:v>
                </c:pt>
                <c:pt idx="2">
                  <c:v>501</c:v>
                </c:pt>
                <c:pt idx="3">
                  <c:v>358.4</c:v>
                </c:pt>
                <c:pt idx="4">
                  <c:v>252.5</c:v>
                </c:pt>
                <c:pt idx="5">
                  <c:v>379</c:v>
                </c:pt>
                <c:pt idx="6">
                  <c:v>468.5</c:v>
                </c:pt>
                <c:pt idx="7">
                  <c:v>63.5</c:v>
                </c:pt>
                <c:pt idx="8">
                  <c:v>332</c:v>
                </c:pt>
                <c:pt idx="9">
                  <c:v>398.5</c:v>
                </c:pt>
                <c:pt idx="10">
                  <c:v>145.4</c:v>
                </c:pt>
                <c:pt idx="11">
                  <c:v>150.99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73-47A4-BFB7-CE26FDD489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rPr lang="de-DE"/>
                  <a:t>Monat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de-DE"/>
                  <a:t>EUR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rgbClr val="FFFFCC"/>
        </a:solidFill>
      </c:spPr>
    </c:plotArea>
    <c:legend>
      <c:legendPos val="r"/>
      <c:overlay val="1"/>
    </c:legend>
    <c:plotVisOnly val="1"/>
    <c:dispBlanksAs val="gap"/>
    <c:showDLblsOverMax val="1"/>
  </c:chart>
  <c:spPr>
    <a:solidFill>
      <a:srgbClr val="FFFFCC"/>
    </a:solidFill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rPr lang="de-DE"/>
              <a:t>Ausgabenverteilung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cat>
            <c:strRef>
              <c:f>Uebersicht!$O$35:$O$45</c:f>
              <c:strCache>
                <c:ptCount val="11"/>
                <c:pt idx="0">
                  <c:v>Software / Tools</c:v>
                </c:pt>
                <c:pt idx="1">
                  <c:v>Telefon / Internet</c:v>
                </c:pt>
                <c:pt idx="2">
                  <c:v>Marketing / Werbung</c:v>
                </c:pt>
                <c:pt idx="3">
                  <c:v>Reisen / Fahrten</c:v>
                </c:pt>
                <c:pt idx="4">
                  <c:v>Fortbildung</c:v>
                </c:pt>
                <c:pt idx="5">
                  <c:v>Versicherungen</c:v>
                </c:pt>
                <c:pt idx="6">
                  <c:v>Miete / Coworking</c:v>
                </c:pt>
                <c:pt idx="7">
                  <c:v>Beratung / Fremdleistungen</c:v>
                </c:pt>
                <c:pt idx="8">
                  <c:v>Bankgebühren</c:v>
                </c:pt>
                <c:pt idx="9">
                  <c:v>Bürobedarf</c:v>
                </c:pt>
                <c:pt idx="10">
                  <c:v>Sonstige Ausgaben</c:v>
                </c:pt>
              </c:strCache>
            </c:strRef>
          </c:cat>
          <c:val>
            <c:numRef>
              <c:f>Uebersicht!$P$35:$P$45</c:f>
              <c:numCache>
                <c:formatCode>General</c:formatCode>
                <c:ptCount val="11"/>
                <c:pt idx="0">
                  <c:v>196.96999999999997</c:v>
                </c:pt>
                <c:pt idx="1">
                  <c:v>436.5</c:v>
                </c:pt>
                <c:pt idx="2">
                  <c:v>475</c:v>
                </c:pt>
                <c:pt idx="3">
                  <c:v>325.8</c:v>
                </c:pt>
                <c:pt idx="4">
                  <c:v>569</c:v>
                </c:pt>
                <c:pt idx="5">
                  <c:v>220</c:v>
                </c:pt>
                <c:pt idx="6">
                  <c:v>960</c:v>
                </c:pt>
                <c:pt idx="7">
                  <c:v>420</c:v>
                </c:pt>
                <c:pt idx="8">
                  <c:v>24</c:v>
                </c:pt>
                <c:pt idx="9">
                  <c:v>59</c:v>
                </c:pt>
                <c:pt idx="10">
                  <c:v>32.5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4E-4AC8-BBAB-028D776B3E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spPr>
    <a:solidFill>
      <a:srgbClr val="FFFFCC"/>
    </a:solidFill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110067</xdr:colOff>
      <xdr:row>14</xdr:row>
      <xdr:rowOff>59265</xdr:rowOff>
    </xdr:from>
    <xdr:to>
      <xdr:col>12</xdr:col>
      <xdr:colOff>804334</xdr:colOff>
      <xdr:row>23</xdr:row>
      <xdr:rowOff>59265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76200</xdr:colOff>
      <xdr:row>14</xdr:row>
      <xdr:rowOff>67734</xdr:rowOff>
    </xdr:from>
    <xdr:to>
      <xdr:col>5</xdr:col>
      <xdr:colOff>25400</xdr:colOff>
      <xdr:row>23</xdr:row>
      <xdr:rowOff>67734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1173480</xdr:colOff>
      <xdr:row>36</xdr:row>
      <xdr:rowOff>45720</xdr:rowOff>
    </xdr:to>
    <xdr:sp macro="" textlink="">
      <xdr:nvSpPr>
        <xdr:cNvPr id="2052" name="Text Box 4" hidden="1">
          <a:extLst>
            <a:ext uri="{FF2B5EF4-FFF2-40B4-BE49-F238E27FC236}">
              <a16:creationId xmlns:a16="http://schemas.microsoft.com/office/drawing/2014/main" id="{CB16040B-FFF4-FD77-DCF2-4F4E27FEA75E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6"/>
  <sheetViews>
    <sheetView showGridLines="0" tabSelected="1" zoomScale="90" zoomScaleNormal="90" workbookViewId="0">
      <selection activeCell="J10" sqref="J10"/>
    </sheetView>
  </sheetViews>
  <sheetFormatPr baseColWidth="10" defaultColWidth="8.88671875" defaultRowHeight="14.4" x14ac:dyDescent="0.3"/>
  <cols>
    <col min="1" max="1" width="20" customWidth="1"/>
    <col min="2" max="2" width="18" customWidth="1"/>
    <col min="3" max="3" width="20" customWidth="1"/>
    <col min="4" max="6" width="18" customWidth="1"/>
    <col min="7" max="7" width="20" customWidth="1"/>
    <col min="8" max="8" width="18" customWidth="1"/>
    <col min="10" max="10" width="18" customWidth="1"/>
    <col min="11" max="13" width="14" customWidth="1"/>
    <col min="15" max="15" width="28" customWidth="1"/>
    <col min="16" max="16" width="16" customWidth="1"/>
  </cols>
  <sheetData>
    <row r="1" spans="1:13" ht="25.8" x14ac:dyDescent="0.5">
      <c r="A1" s="27" t="s">
        <v>0</v>
      </c>
      <c r="B1" s="28"/>
      <c r="C1" s="28"/>
      <c r="D1" s="28"/>
      <c r="E1" s="28"/>
      <c r="F1" s="28"/>
      <c r="G1" s="28"/>
      <c r="H1" s="28"/>
      <c r="J1" s="16" t="s">
        <v>1</v>
      </c>
      <c r="K1" s="13"/>
      <c r="L1" s="13"/>
      <c r="M1" s="13"/>
    </row>
    <row r="2" spans="1:13" ht="18" customHeight="1" x14ac:dyDescent="0.3">
      <c r="A2" s="19" t="str">
        <f>Einstellungen!B3&amp;" – Geschäftsjahr "&amp;Einstellungen!B5</f>
        <v>Nordlicht Designstudio – Geschäftsjahr 2026</v>
      </c>
      <c r="B2" s="13"/>
      <c r="C2" s="13"/>
      <c r="D2" s="13"/>
      <c r="E2" s="13"/>
      <c r="F2" s="13"/>
      <c r="G2" s="13"/>
      <c r="H2" s="13"/>
      <c r="J2" s="14" t="s">
        <v>2</v>
      </c>
      <c r="K2" s="13"/>
      <c r="L2" s="13"/>
      <c r="M2" s="13"/>
    </row>
    <row r="3" spans="1:13" ht="18" customHeight="1" x14ac:dyDescent="0.3">
      <c r="J3" s="14" t="s">
        <v>3</v>
      </c>
      <c r="K3" s="13"/>
      <c r="L3" s="13"/>
      <c r="M3" s="13"/>
    </row>
    <row r="4" spans="1:13" ht="18" customHeight="1" x14ac:dyDescent="0.3">
      <c r="A4" s="16" t="s">
        <v>4</v>
      </c>
      <c r="B4" s="13"/>
      <c r="C4" s="16" t="s">
        <v>5</v>
      </c>
      <c r="D4" s="13"/>
      <c r="E4" s="16" t="s">
        <v>6</v>
      </c>
      <c r="F4" s="13"/>
      <c r="G4" s="16" t="s">
        <v>7</v>
      </c>
      <c r="H4" s="13"/>
      <c r="J4" s="14" t="s">
        <v>8</v>
      </c>
      <c r="K4" s="13"/>
      <c r="L4" s="13"/>
      <c r="M4" s="13"/>
    </row>
    <row r="5" spans="1:13" ht="18" customHeight="1" x14ac:dyDescent="0.3">
      <c r="A5" s="15">
        <f>SUMIFS(Buchungen!$M$3:$M$300,Buchungen!$F$3:$F$300,"Einnahme",Buchungen!$D$3:$D$300,Einstellungen!$B$5,Buchungen!$P$3:$P$300,"Bezahlt/Erhalten")</f>
        <v>41700</v>
      </c>
      <c r="B5" s="13"/>
      <c r="C5" s="15">
        <f>SUMIFS(Buchungen!$O$3:$O$300,Buchungen!$F$3:$F$300,"Ausgabe",Buchungen!$D$3:$D$300,Einstellungen!$B$5,Buchungen!$P$3:$P$300,"Bezahlt/Erhalten")</f>
        <v>3718.77</v>
      </c>
      <c r="D5" s="13"/>
      <c r="E5" s="15">
        <f>SUM(Anlagen_AfA!$R$3:$R$120)</f>
        <v>964.9</v>
      </c>
      <c r="F5" s="13"/>
      <c r="G5" s="15">
        <f>A5-C5-E5</f>
        <v>37016.33</v>
      </c>
      <c r="H5" s="13"/>
    </row>
    <row r="6" spans="1:13" ht="18" customHeight="1" x14ac:dyDescent="0.3">
      <c r="A6" s="13"/>
      <c r="B6" s="13"/>
      <c r="C6" s="13"/>
      <c r="D6" s="13"/>
      <c r="E6" s="13"/>
      <c r="F6" s="13"/>
      <c r="G6" s="13"/>
      <c r="H6" s="13"/>
    </row>
    <row r="7" spans="1:13" ht="18" customHeight="1" x14ac:dyDescent="0.3">
      <c r="A7" s="16" t="s">
        <v>9</v>
      </c>
      <c r="B7" s="13"/>
      <c r="C7" s="16" t="s">
        <v>10</v>
      </c>
      <c r="D7" s="13"/>
      <c r="E7" s="16" t="s">
        <v>11</v>
      </c>
      <c r="F7" s="13"/>
      <c r="G7" s="16" t="s">
        <v>12</v>
      </c>
      <c r="H7" s="13"/>
    </row>
    <row r="8" spans="1:13" ht="18" customHeight="1" x14ac:dyDescent="0.3">
      <c r="A8" s="15">
        <f>SUMIFS(Buchungen!$M$3:$M$300,Buchungen!$F$3:$F$300,"Privateinlage",Buchungen!$D$3:$D$300,Einstellungen!$B$5,Buchungen!$P$3:$P$300,"Bezahlt/Erhalten")</f>
        <v>2300</v>
      </c>
      <c r="B8" s="13"/>
      <c r="C8" s="15">
        <f>SUMIFS(Buchungen!$M$3:$M$300,Buchungen!$F$3:$F$300,"Privatentnahme",Buchungen!$D$3:$D$300,Einstellungen!$B$5,Buchungen!$P$3:$P$300,"Bezahlt/Erhalten")</f>
        <v>2600</v>
      </c>
      <c r="D8" s="13"/>
      <c r="E8" s="20">
        <f>COUNTIFS(Buchungen!$D$3:$D$300,Einstellungen!$B$5,Buchungen!$P$3:$P$300,"&lt;&gt;Storniert",Buchungen!$B$3:$B$300,"&lt;&gt;")</f>
        <v>51</v>
      </c>
      <c r="F8" s="13"/>
      <c r="G8" s="21" t="str">
        <f>IF(A5&gt;Einstellungen!$B$8,"Grenze überschritten",IF(A5&gt;=Einstellungen!$B$8*Einstellungen!$B$9,"Warnung: nahe an der Grenze","OK"))</f>
        <v>OK</v>
      </c>
      <c r="H8" s="13"/>
    </row>
    <row r="9" spans="1:13" ht="18" customHeight="1" x14ac:dyDescent="0.3">
      <c r="A9" s="13"/>
      <c r="B9" s="13"/>
      <c r="C9" s="13"/>
      <c r="D9" s="13"/>
      <c r="E9" s="13"/>
      <c r="F9" s="13"/>
      <c r="G9" s="13"/>
      <c r="H9" s="13"/>
    </row>
    <row r="10" spans="1:13" ht="18" customHeight="1" x14ac:dyDescent="0.3"/>
    <row r="11" spans="1:13" ht="18" customHeight="1" x14ac:dyDescent="0.3">
      <c r="A11" s="18" t="s">
        <v>13</v>
      </c>
      <c r="B11" s="13"/>
      <c r="C11" s="13"/>
      <c r="D11" s="13"/>
      <c r="E11" s="18" t="s">
        <v>14</v>
      </c>
      <c r="F11" s="13"/>
      <c r="G11" s="13"/>
      <c r="H11" s="13"/>
    </row>
    <row r="12" spans="1:13" ht="18" customHeight="1" x14ac:dyDescent="0.3">
      <c r="A12" s="2" t="s">
        <v>15</v>
      </c>
      <c r="B12" s="3">
        <f>A5-B13</f>
        <v>41700</v>
      </c>
      <c r="E12" s="4" t="s">
        <v>16</v>
      </c>
      <c r="F12" s="17" t="str">
        <f>TEXT(A5/Einstellungen!$B$8,"0%")&amp;" der Jahresgrenze genutzt"</f>
        <v>42% der Jahresgrenze genutzt</v>
      </c>
      <c r="G12" s="13"/>
      <c r="H12" s="13"/>
    </row>
    <row r="13" spans="1:13" ht="18" customHeight="1" x14ac:dyDescent="0.3">
      <c r="A13" s="2" t="s">
        <v>17</v>
      </c>
      <c r="B13" s="3">
        <f>SUMIFS(Buchungen!$M$3:$M$300,Buchungen!$F$3:$F$300,"Einnahme",Buchungen!$G$3:$G$300,"Sonstige betriebliche Einnahmen",Buchungen!$D$3:$D$300,Einstellungen!$B$5,Buchungen!$P$3:$P$300,"Bezahlt/Erhalten")</f>
        <v>0</v>
      </c>
      <c r="E13" s="4" t="s">
        <v>18</v>
      </c>
      <c r="F13" s="17" t="str">
        <f>COUNTIFS(Buchungen!$D$3:$D$300,Einstellungen!$B$5,Buchungen!$P$3:$P$300,"Offen")&amp;" offene Buchungen"</f>
        <v>2 offene Buchungen</v>
      </c>
      <c r="G13" s="13"/>
      <c r="H13" s="13"/>
    </row>
    <row r="14" spans="1:13" ht="18" customHeight="1" x14ac:dyDescent="0.3">
      <c r="A14" s="4" t="s">
        <v>19</v>
      </c>
      <c r="B14" s="6">
        <f>A5</f>
        <v>41700</v>
      </c>
      <c r="E14" s="4" t="s">
        <v>20</v>
      </c>
      <c r="F14" s="17" t="str">
        <f>IF(G5&lt;0,"Verlust im Auswahljahr.","Ergebnis positiv.")</f>
        <v>Ergebnis positiv.</v>
      </c>
      <c r="G14" s="13"/>
      <c r="H14" s="13"/>
    </row>
    <row r="15" spans="1:13" ht="18" customHeight="1" x14ac:dyDescent="0.3"/>
    <row r="16" spans="1:13" ht="18" customHeight="1" x14ac:dyDescent="0.3">
      <c r="A16" s="2" t="s">
        <v>21</v>
      </c>
      <c r="B16" s="3">
        <f>C5-B18</f>
        <v>3686.27</v>
      </c>
    </row>
    <row r="17" spans="1:2" ht="18" customHeight="1" x14ac:dyDescent="0.3">
      <c r="A17" s="2" t="s">
        <v>22</v>
      </c>
      <c r="B17" s="3">
        <f>E5</f>
        <v>964.9</v>
      </c>
    </row>
    <row r="18" spans="1:2" ht="18" customHeight="1" x14ac:dyDescent="0.3">
      <c r="A18" s="2" t="s">
        <v>23</v>
      </c>
      <c r="B18" s="3">
        <f>SUMIFS(Buchungen!$O$3:$O$300,Buchungen!$F$3:$F$300,"Ausgabe",Buchungen!$G$3:$G$300,"Sonstige Ausgaben",Buchungen!$D$3:$D$300,Einstellungen!$B$5,Buchungen!$P$3:$P$300,"Bezahlt/Erhalten")</f>
        <v>32.5</v>
      </c>
    </row>
    <row r="19" spans="1:2" ht="18" customHeight="1" x14ac:dyDescent="0.3">
      <c r="A19" s="4" t="s">
        <v>24</v>
      </c>
      <c r="B19" s="6">
        <f>C5+E5</f>
        <v>4683.67</v>
      </c>
    </row>
    <row r="20" spans="1:2" ht="18" customHeight="1" x14ac:dyDescent="0.3"/>
    <row r="21" spans="1:2" ht="18" customHeight="1" x14ac:dyDescent="0.3">
      <c r="A21" s="4" t="s">
        <v>7</v>
      </c>
      <c r="B21" s="6">
        <f>G5</f>
        <v>37016.33</v>
      </c>
    </row>
    <row r="22" spans="1:2" ht="18" customHeight="1" x14ac:dyDescent="0.3"/>
    <row r="23" spans="1:2" ht="18" customHeight="1" x14ac:dyDescent="0.3"/>
    <row r="24" spans="1:2" ht="18" customHeight="1" x14ac:dyDescent="0.3"/>
    <row r="25" spans="1:2" ht="18" customHeight="1" x14ac:dyDescent="0.3"/>
    <row r="26" spans="1:2" ht="18" customHeight="1" x14ac:dyDescent="0.3"/>
    <row r="27" spans="1:2" ht="18" customHeight="1" x14ac:dyDescent="0.3"/>
    <row r="28" spans="1:2" ht="18" customHeight="1" x14ac:dyDescent="0.3"/>
    <row r="29" spans="1:2" ht="18" customHeight="1" x14ac:dyDescent="0.3"/>
    <row r="30" spans="1:2" ht="18" customHeight="1" x14ac:dyDescent="0.3"/>
    <row r="31" spans="1:2" ht="18" customHeight="1" x14ac:dyDescent="0.3"/>
    <row r="32" spans="1:2" ht="18" customHeight="1" x14ac:dyDescent="0.3"/>
    <row r="33" spans="11:16" ht="18" customHeight="1" x14ac:dyDescent="0.3">
      <c r="K33" s="12" t="s">
        <v>25</v>
      </c>
      <c r="L33" s="13"/>
      <c r="M33" s="13"/>
      <c r="O33" s="12" t="s">
        <v>26</v>
      </c>
      <c r="P33" s="13"/>
    </row>
    <row r="34" spans="11:16" ht="18" customHeight="1" x14ac:dyDescent="0.3">
      <c r="K34" s="7" t="s">
        <v>27</v>
      </c>
      <c r="L34" s="7" t="s">
        <v>4</v>
      </c>
      <c r="M34" s="7" t="s">
        <v>5</v>
      </c>
      <c r="O34" s="7" t="s">
        <v>28</v>
      </c>
      <c r="P34" s="7" t="s">
        <v>29</v>
      </c>
    </row>
    <row r="35" spans="11:16" ht="18" customHeight="1" x14ac:dyDescent="0.3">
      <c r="K35" s="5" t="s">
        <v>30</v>
      </c>
      <c r="L35" s="3">
        <f>SUMIFS(Buchungen!$M$3:$M$300,Buchungen!$F$3:$F$300,"Einnahme",Buchungen!$C$3:$C$300,1,Buchungen!$D$3:$D$300,Einstellungen!$B$5,Buchungen!$P$3:$P$300,"Bezahlt/Erhalten")</f>
        <v>3800</v>
      </c>
      <c r="M35" s="3">
        <f>SUMIFS(Buchungen!$O$3:$O$300,Buchungen!$F$3:$F$300,"Ausgabe",Buchungen!$C$3:$C$300,1,Buchungen!$D$3:$D$300,Einstellungen!$B$5,Buchungen!$P$3:$P$300,"Bezahlt/Erhalten")</f>
        <v>358.49</v>
      </c>
      <c r="O35" s="5" t="s">
        <v>31</v>
      </c>
      <c r="P35" s="3">
        <f>SUMIFS(Buchungen!$O$3:$O$300,Buchungen!$F$3:$F$300,"Ausgabe",Buchungen!$G$3:$G$300,O35,Buchungen!$D$3:$D$300,Einstellungen!$B$5,Buchungen!$P$3:$P$300,"Bezahlt/Erhalten")</f>
        <v>196.96999999999997</v>
      </c>
    </row>
    <row r="36" spans="11:16" ht="18" customHeight="1" x14ac:dyDescent="0.3">
      <c r="K36" s="5" t="s">
        <v>32</v>
      </c>
      <c r="L36" s="3">
        <f>SUMIFS(Buchungen!$M$3:$M$300,Buchungen!$F$3:$F$300,"Einnahme",Buchungen!$C$3:$C$300,2,Buchungen!$D$3:$D$300,Einstellungen!$B$5,Buchungen!$P$3:$P$300,"Bezahlt/Erhalten")</f>
        <v>2950</v>
      </c>
      <c r="M36" s="3">
        <f>SUMIFS(Buchungen!$O$3:$O$300,Buchungen!$F$3:$F$300,"Ausgabe",Buchungen!$C$3:$C$300,2,Buchungen!$D$3:$D$300,Einstellungen!$B$5,Buchungen!$P$3:$P$300,"Bezahlt/Erhalten")</f>
        <v>310.49</v>
      </c>
      <c r="O36" s="5" t="s">
        <v>33</v>
      </c>
      <c r="P36" s="3">
        <f>SUMIFS(Buchungen!$O$3:$O$300,Buchungen!$F$3:$F$300,"Ausgabe",Buchungen!$G$3:$G$300,O36,Buchungen!$D$3:$D$300,Einstellungen!$B$5,Buchungen!$P$3:$P$300,"Bezahlt/Erhalten")</f>
        <v>436.5</v>
      </c>
    </row>
    <row r="37" spans="11:16" ht="18" customHeight="1" x14ac:dyDescent="0.3">
      <c r="K37" s="5" t="s">
        <v>34</v>
      </c>
      <c r="L37" s="3">
        <f>SUMIFS(Buchungen!$M$3:$M$300,Buchungen!$F$3:$F$300,"Einnahme",Buchungen!$C$3:$C$300,3,Buchungen!$D$3:$D$300,Einstellungen!$B$5,Buchungen!$P$3:$P$300,"Bezahlt/Erhalten")</f>
        <v>4200</v>
      </c>
      <c r="M37" s="3">
        <f>SUMIFS(Buchungen!$O$3:$O$300,Buchungen!$F$3:$F$300,"Ausgabe",Buchungen!$C$3:$C$300,3,Buchungen!$D$3:$D$300,Einstellungen!$B$5,Buchungen!$P$3:$P$300,"Bezahlt/Erhalten")</f>
        <v>501</v>
      </c>
      <c r="O37" s="5" t="s">
        <v>35</v>
      </c>
      <c r="P37" s="3">
        <f>SUMIFS(Buchungen!$O$3:$O$300,Buchungen!$F$3:$F$300,"Ausgabe",Buchungen!$G$3:$G$300,O37,Buchungen!$D$3:$D$300,Einstellungen!$B$5,Buchungen!$P$3:$P$300,"Bezahlt/Erhalten")</f>
        <v>475</v>
      </c>
    </row>
    <row r="38" spans="11:16" ht="18" customHeight="1" x14ac:dyDescent="0.3">
      <c r="K38" s="5" t="s">
        <v>36</v>
      </c>
      <c r="L38" s="3">
        <f>SUMIFS(Buchungen!$M$3:$M$300,Buchungen!$F$3:$F$300,"Einnahme",Buchungen!$C$3:$C$300,4,Buchungen!$D$3:$D$300,Einstellungen!$B$5,Buchungen!$P$3:$P$300,"Bezahlt/Erhalten")</f>
        <v>3600</v>
      </c>
      <c r="M38" s="3">
        <f>SUMIFS(Buchungen!$O$3:$O$300,Buchungen!$F$3:$F$300,"Ausgabe",Buchungen!$C$3:$C$300,4,Buchungen!$D$3:$D$300,Einstellungen!$B$5,Buchungen!$P$3:$P$300,"Bezahlt/Erhalten")</f>
        <v>358.4</v>
      </c>
      <c r="O38" s="5" t="s">
        <v>37</v>
      </c>
      <c r="P38" s="3">
        <f>SUMIFS(Buchungen!$O$3:$O$300,Buchungen!$F$3:$F$300,"Ausgabe",Buchungen!$G$3:$G$300,O38,Buchungen!$D$3:$D$300,Einstellungen!$B$5,Buchungen!$P$3:$P$300,"Bezahlt/Erhalten")</f>
        <v>325.8</v>
      </c>
    </row>
    <row r="39" spans="11:16" ht="18" customHeight="1" x14ac:dyDescent="0.3">
      <c r="K39" s="5" t="s">
        <v>38</v>
      </c>
      <c r="L39" s="3">
        <f>SUMIFS(Buchungen!$M$3:$M$300,Buchungen!$F$3:$F$300,"Einnahme",Buchungen!$C$3:$C$300,5,Buchungen!$D$3:$D$300,Einstellungen!$B$5,Buchungen!$P$3:$P$300,"Bezahlt/Erhalten")</f>
        <v>4100</v>
      </c>
      <c r="M39" s="3">
        <f>SUMIFS(Buchungen!$O$3:$O$300,Buchungen!$F$3:$F$300,"Ausgabe",Buchungen!$C$3:$C$300,5,Buchungen!$D$3:$D$300,Einstellungen!$B$5,Buchungen!$P$3:$P$300,"Bezahlt/Erhalten")</f>
        <v>252.5</v>
      </c>
      <c r="O39" s="5" t="s">
        <v>39</v>
      </c>
      <c r="P39" s="3">
        <f>SUMIFS(Buchungen!$O$3:$O$300,Buchungen!$F$3:$F$300,"Ausgabe",Buchungen!$G$3:$G$300,O39,Buchungen!$D$3:$D$300,Einstellungen!$B$5,Buchungen!$P$3:$P$300,"Bezahlt/Erhalten")</f>
        <v>569</v>
      </c>
    </row>
    <row r="40" spans="11:16" ht="18" customHeight="1" x14ac:dyDescent="0.3">
      <c r="K40" s="5" t="s">
        <v>40</v>
      </c>
      <c r="L40" s="3">
        <f>SUMIFS(Buchungen!$M$3:$M$300,Buchungen!$F$3:$F$300,"Einnahme",Buchungen!$C$3:$C$300,6,Buchungen!$D$3:$D$300,Einstellungen!$B$5,Buchungen!$P$3:$P$300,"Bezahlt/Erhalten")</f>
        <v>3150</v>
      </c>
      <c r="M40" s="3">
        <f>SUMIFS(Buchungen!$O$3:$O$300,Buchungen!$F$3:$F$300,"Ausgabe",Buchungen!$C$3:$C$300,6,Buchungen!$D$3:$D$300,Einstellungen!$B$5,Buchungen!$P$3:$P$300,"Bezahlt/Erhalten")</f>
        <v>379</v>
      </c>
      <c r="O40" s="5" t="s">
        <v>41</v>
      </c>
      <c r="P40" s="3">
        <f>SUMIFS(Buchungen!$O$3:$O$300,Buchungen!$F$3:$F$300,"Ausgabe",Buchungen!$G$3:$G$300,O40,Buchungen!$D$3:$D$300,Einstellungen!$B$5,Buchungen!$P$3:$P$300,"Bezahlt/Erhalten")</f>
        <v>220</v>
      </c>
    </row>
    <row r="41" spans="11:16" ht="18" customHeight="1" x14ac:dyDescent="0.3">
      <c r="K41" s="5" t="s">
        <v>42</v>
      </c>
      <c r="L41" s="3">
        <f>SUMIFS(Buchungen!$M$3:$M$300,Buchungen!$F$3:$F$300,"Einnahme",Buchungen!$C$3:$C$300,7,Buchungen!$D$3:$D$300,Einstellungen!$B$5,Buchungen!$P$3:$P$300,"Bezahlt/Erhalten")</f>
        <v>4700</v>
      </c>
      <c r="M41" s="3">
        <f>SUMIFS(Buchungen!$O$3:$O$300,Buchungen!$F$3:$F$300,"Ausgabe",Buchungen!$C$3:$C$300,7,Buchungen!$D$3:$D$300,Einstellungen!$B$5,Buchungen!$P$3:$P$300,"Bezahlt/Erhalten")</f>
        <v>468.5</v>
      </c>
      <c r="O41" s="5" t="s">
        <v>43</v>
      </c>
      <c r="P41" s="3">
        <f>SUMIFS(Buchungen!$O$3:$O$300,Buchungen!$F$3:$F$300,"Ausgabe",Buchungen!$G$3:$G$300,O41,Buchungen!$D$3:$D$300,Einstellungen!$B$5,Buchungen!$P$3:$P$300,"Bezahlt/Erhalten")</f>
        <v>960</v>
      </c>
    </row>
    <row r="42" spans="11:16" ht="18" customHeight="1" x14ac:dyDescent="0.3">
      <c r="K42" s="5" t="s">
        <v>44</v>
      </c>
      <c r="L42" s="3">
        <f>SUMIFS(Buchungen!$M$3:$M$300,Buchungen!$F$3:$F$300,"Einnahme",Buchungen!$C$3:$C$300,8,Buchungen!$D$3:$D$300,Einstellungen!$B$5,Buchungen!$P$3:$P$300,"Bezahlt/Erhalten")</f>
        <v>3300</v>
      </c>
      <c r="M42" s="3">
        <f>SUMIFS(Buchungen!$O$3:$O$300,Buchungen!$F$3:$F$300,"Ausgabe",Buchungen!$C$3:$C$300,8,Buchungen!$D$3:$D$300,Einstellungen!$B$5,Buchungen!$P$3:$P$300,"Bezahlt/Erhalten")</f>
        <v>63.5</v>
      </c>
      <c r="O42" s="5" t="s">
        <v>45</v>
      </c>
      <c r="P42" s="3">
        <f>SUMIFS(Buchungen!$O$3:$O$300,Buchungen!$F$3:$F$300,"Ausgabe",Buchungen!$G$3:$G$300,O42,Buchungen!$D$3:$D$300,Einstellungen!$B$5,Buchungen!$P$3:$P$300,"Bezahlt/Erhalten")</f>
        <v>420</v>
      </c>
    </row>
    <row r="43" spans="11:16" ht="18" customHeight="1" x14ac:dyDescent="0.3">
      <c r="K43" s="5" t="s">
        <v>46</v>
      </c>
      <c r="L43" s="3">
        <f>SUMIFS(Buchungen!$M$3:$M$300,Buchungen!$F$3:$F$300,"Einnahme",Buchungen!$C$3:$C$300,9,Buchungen!$D$3:$D$300,Einstellungen!$B$5,Buchungen!$P$3:$P$300,"Bezahlt/Erhalten")</f>
        <v>3900</v>
      </c>
      <c r="M43" s="3">
        <f>SUMIFS(Buchungen!$O$3:$O$300,Buchungen!$F$3:$F$300,"Ausgabe",Buchungen!$C$3:$C$300,9,Buchungen!$D$3:$D$300,Einstellungen!$B$5,Buchungen!$P$3:$P$300,"Bezahlt/Erhalten")</f>
        <v>332</v>
      </c>
      <c r="O43" s="5" t="s">
        <v>47</v>
      </c>
      <c r="P43" s="3">
        <f>SUMIFS(Buchungen!$O$3:$O$300,Buchungen!$F$3:$F$300,"Ausgabe",Buchungen!$G$3:$G$300,O43,Buchungen!$D$3:$D$300,Einstellungen!$B$5,Buchungen!$P$3:$P$300,"Bezahlt/Erhalten")</f>
        <v>24</v>
      </c>
    </row>
    <row r="44" spans="11:16" ht="18" customHeight="1" x14ac:dyDescent="0.3">
      <c r="K44" s="5" t="s">
        <v>48</v>
      </c>
      <c r="L44" s="3">
        <f>SUMIFS(Buchungen!$M$3:$M$300,Buchungen!$F$3:$F$300,"Einnahme",Buchungen!$C$3:$C$300,10,Buchungen!$D$3:$D$300,Einstellungen!$B$5,Buchungen!$P$3:$P$300,"Bezahlt/Erhalten")</f>
        <v>3400</v>
      </c>
      <c r="M44" s="3">
        <f>SUMIFS(Buchungen!$O$3:$O$300,Buchungen!$F$3:$F$300,"Ausgabe",Buchungen!$C$3:$C$300,10,Buchungen!$D$3:$D$300,Einstellungen!$B$5,Buchungen!$P$3:$P$300,"Bezahlt/Erhalten")</f>
        <v>398.5</v>
      </c>
      <c r="O44" s="5" t="s">
        <v>49</v>
      </c>
      <c r="P44" s="3">
        <f>SUMIFS(Buchungen!$O$3:$O$300,Buchungen!$F$3:$F$300,"Ausgabe",Buchungen!$G$3:$G$300,O44,Buchungen!$D$3:$D$300,Einstellungen!$B$5,Buchungen!$P$3:$P$300,"Bezahlt/Erhalten")</f>
        <v>59</v>
      </c>
    </row>
    <row r="45" spans="11:16" ht="18" customHeight="1" x14ac:dyDescent="0.3">
      <c r="K45" s="5" t="s">
        <v>50</v>
      </c>
      <c r="L45" s="3">
        <f>SUMIFS(Buchungen!$M$3:$M$300,Buchungen!$F$3:$F$300,"Einnahme",Buchungen!$C$3:$C$300,11,Buchungen!$D$3:$D$300,Einstellungen!$B$5,Buchungen!$P$3:$P$300,"Bezahlt/Erhalten")</f>
        <v>4600</v>
      </c>
      <c r="M45" s="3">
        <f>SUMIFS(Buchungen!$O$3:$O$300,Buchungen!$F$3:$F$300,"Ausgabe",Buchungen!$C$3:$C$300,11,Buchungen!$D$3:$D$300,Einstellungen!$B$5,Buchungen!$P$3:$P$300,"Bezahlt/Erhalten")</f>
        <v>145.4</v>
      </c>
      <c r="O45" s="5" t="s">
        <v>23</v>
      </c>
      <c r="P45" s="3">
        <f>SUMIFS(Buchungen!$O$3:$O$300,Buchungen!$F$3:$F$300,"Ausgabe",Buchungen!$G$3:$G$300,O45,Buchungen!$D$3:$D$300,Einstellungen!$B$5,Buchungen!$P$3:$P$300,"Bezahlt/Erhalten")</f>
        <v>32.5</v>
      </c>
    </row>
    <row r="46" spans="11:16" ht="18" customHeight="1" x14ac:dyDescent="0.3">
      <c r="K46" s="5" t="s">
        <v>51</v>
      </c>
      <c r="L46" s="3">
        <f>SUMIFS(Buchungen!$M$3:$M$300,Buchungen!$F$3:$F$300,"Einnahme",Buchungen!$C$3:$C$300,12,Buchungen!$D$3:$D$300,Einstellungen!$B$5,Buchungen!$P$3:$P$300,"Bezahlt/Erhalten")</f>
        <v>0</v>
      </c>
      <c r="M46" s="3">
        <f>SUMIFS(Buchungen!$O$3:$O$300,Buchungen!$F$3:$F$300,"Ausgabe",Buchungen!$C$3:$C$300,12,Buchungen!$D$3:$D$300,Einstellungen!$B$5,Buchungen!$P$3:$P$300,"Bezahlt/Erhalten")</f>
        <v>150.99</v>
      </c>
    </row>
  </sheetData>
  <mergeCells count="29">
    <mergeCell ref="J1:M1"/>
    <mergeCell ref="F13:H13"/>
    <mergeCell ref="A2:H2"/>
    <mergeCell ref="C5:D6"/>
    <mergeCell ref="E5:F6"/>
    <mergeCell ref="E8:F9"/>
    <mergeCell ref="G8:H9"/>
    <mergeCell ref="A4:B4"/>
    <mergeCell ref="G4:H4"/>
    <mergeCell ref="C7:D7"/>
    <mergeCell ref="E7:F7"/>
    <mergeCell ref="A11:D11"/>
    <mergeCell ref="J4:M4"/>
    <mergeCell ref="A1:H1"/>
    <mergeCell ref="A8:B9"/>
    <mergeCell ref="C4:D4"/>
    <mergeCell ref="C8:D9"/>
    <mergeCell ref="E4:F4"/>
    <mergeCell ref="A7:B7"/>
    <mergeCell ref="G7:H7"/>
    <mergeCell ref="O33:P33"/>
    <mergeCell ref="J3:M3"/>
    <mergeCell ref="A5:B6"/>
    <mergeCell ref="G5:H6"/>
    <mergeCell ref="J2:M2"/>
    <mergeCell ref="F12:H12"/>
    <mergeCell ref="E11:H11"/>
    <mergeCell ref="K33:M33"/>
    <mergeCell ref="F14:H14"/>
  </mergeCells>
  <conditionalFormatting sqref="G5">
    <cfRule type="cellIs" dxfId="5" priority="1" operator="lessThan">
      <formula>0</formula>
    </cfRule>
  </conditionalFormatting>
  <conditionalFormatting sqref="G8">
    <cfRule type="expression" dxfId="4" priority="2">
      <formula>$G8="Warnung: nahe an der Grenze"</formula>
    </cfRule>
    <cfRule type="expression" dxfId="3" priority="3">
      <formula>$G8="Grenze überschritten"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00"/>
  <sheetViews>
    <sheetView workbookViewId="0"/>
  </sheetViews>
  <sheetFormatPr baseColWidth="10" defaultColWidth="8.88671875" defaultRowHeight="14.4" x14ac:dyDescent="0.3"/>
  <cols>
    <col min="1" max="1" width="8" customWidth="1"/>
    <col min="2" max="2" width="12" customWidth="1"/>
    <col min="3" max="4" width="10" customWidth="1"/>
    <col min="5" max="5" width="14" customWidth="1"/>
    <col min="6" max="6" width="18" customWidth="1"/>
    <col min="7" max="7" width="24" customWidth="1"/>
    <col min="8" max="8" width="18" customWidth="1"/>
    <col min="9" max="9" width="28" customWidth="1"/>
    <col min="10" max="10" width="22" customWidth="1"/>
    <col min="11" max="11" width="16" customWidth="1"/>
    <col min="12" max="12" width="12" customWidth="1"/>
    <col min="13" max="13" width="14" customWidth="1"/>
    <col min="14" max="14" width="12" customWidth="1"/>
    <col min="15" max="15" width="20" customWidth="1"/>
    <col min="16" max="16" width="18" customWidth="1"/>
    <col min="17" max="17" width="24" customWidth="1"/>
  </cols>
  <sheetData>
    <row r="1" spans="1:17" ht="24" customHeight="1" x14ac:dyDescent="0.3">
      <c r="A1" s="22" t="s">
        <v>52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7" ht="22.05" customHeight="1" x14ac:dyDescent="0.3">
      <c r="A2" s="1" t="s">
        <v>53</v>
      </c>
      <c r="B2" s="1" t="s">
        <v>54</v>
      </c>
      <c r="C2" s="1" t="s">
        <v>27</v>
      </c>
      <c r="D2" s="1" t="s">
        <v>55</v>
      </c>
      <c r="E2" s="1" t="s">
        <v>56</v>
      </c>
      <c r="F2" s="1" t="s">
        <v>57</v>
      </c>
      <c r="G2" s="1" t="s">
        <v>28</v>
      </c>
      <c r="H2" s="1" t="s">
        <v>58</v>
      </c>
      <c r="I2" s="1" t="s">
        <v>59</v>
      </c>
      <c r="J2" s="1" t="s">
        <v>60</v>
      </c>
      <c r="K2" s="1" t="s">
        <v>61</v>
      </c>
      <c r="L2" s="1" t="s">
        <v>62</v>
      </c>
      <c r="M2" s="1" t="s">
        <v>63</v>
      </c>
      <c r="N2" s="1" t="s">
        <v>64</v>
      </c>
      <c r="O2" s="1" t="s">
        <v>65</v>
      </c>
      <c r="P2" s="1" t="s">
        <v>12</v>
      </c>
      <c r="Q2" s="1" t="s">
        <v>66</v>
      </c>
    </row>
    <row r="3" spans="1:17" ht="18" customHeight="1" x14ac:dyDescent="0.3">
      <c r="A3" s="8">
        <f t="shared" ref="A3:A66" si="0">IF(B3="","",ROW()-2)</f>
        <v>1</v>
      </c>
      <c r="B3" s="9">
        <v>46027</v>
      </c>
      <c r="C3" s="8">
        <f t="shared" ref="C3:C66" si="1">IF(B3="","",MONTH(B3))</f>
        <v>1</v>
      </c>
      <c r="D3" s="8">
        <f t="shared" ref="D3:D66" si="2">IF(B3="","",YEAR(B3))</f>
        <v>2026</v>
      </c>
      <c r="E3" s="5" t="s">
        <v>67</v>
      </c>
      <c r="F3" s="5" t="s">
        <v>68</v>
      </c>
      <c r="G3" s="5" t="s">
        <v>69</v>
      </c>
      <c r="H3" s="5" t="s">
        <v>70</v>
      </c>
      <c r="I3" s="5" t="s">
        <v>71</v>
      </c>
      <c r="J3" s="5" t="s">
        <v>72</v>
      </c>
      <c r="K3" s="5" t="s">
        <v>73</v>
      </c>
      <c r="L3" s="5" t="s">
        <v>74</v>
      </c>
      <c r="M3" s="10">
        <v>3800</v>
      </c>
      <c r="N3" s="11">
        <v>1</v>
      </c>
      <c r="O3" s="3">
        <f t="shared" ref="O3:O66" si="3">IF(B3="","",IF(F3="Ausgabe",M3*N3,IF(F3="Einnahme",M3,0)))</f>
        <v>3800</v>
      </c>
      <c r="P3" s="5" t="s">
        <v>75</v>
      </c>
      <c r="Q3" s="5" t="s">
        <v>76</v>
      </c>
    </row>
    <row r="4" spans="1:17" ht="18" customHeight="1" x14ac:dyDescent="0.3">
      <c r="A4" s="8">
        <f t="shared" si="0"/>
        <v>2</v>
      </c>
      <c r="B4" s="9">
        <v>46029</v>
      </c>
      <c r="C4" s="8">
        <f t="shared" si="1"/>
        <v>1</v>
      </c>
      <c r="D4" s="8">
        <f t="shared" si="2"/>
        <v>2026</v>
      </c>
      <c r="E4" s="5" t="s">
        <v>77</v>
      </c>
      <c r="F4" s="5" t="s">
        <v>78</v>
      </c>
      <c r="G4" s="5" t="s">
        <v>31</v>
      </c>
      <c r="H4" s="5" t="s">
        <v>79</v>
      </c>
      <c r="I4" s="5" t="s">
        <v>80</v>
      </c>
      <c r="J4" s="5" t="s">
        <v>79</v>
      </c>
      <c r="K4" s="5" t="s">
        <v>81</v>
      </c>
      <c r="L4" s="5" t="s">
        <v>74</v>
      </c>
      <c r="M4" s="10">
        <v>69.989999999999995</v>
      </c>
      <c r="N4" s="11">
        <v>1</v>
      </c>
      <c r="O4" s="3">
        <f t="shared" si="3"/>
        <v>69.989999999999995</v>
      </c>
      <c r="P4" s="5" t="s">
        <v>75</v>
      </c>
      <c r="Q4" s="5" t="s">
        <v>76</v>
      </c>
    </row>
    <row r="5" spans="1:17" ht="18" customHeight="1" x14ac:dyDescent="0.3">
      <c r="A5" s="8">
        <f t="shared" si="0"/>
        <v>3</v>
      </c>
      <c r="B5" s="9">
        <v>46032</v>
      </c>
      <c r="C5" s="8">
        <f t="shared" si="1"/>
        <v>1</v>
      </c>
      <c r="D5" s="8">
        <f t="shared" si="2"/>
        <v>2026</v>
      </c>
      <c r="E5" s="5" t="s">
        <v>82</v>
      </c>
      <c r="F5" s="5" t="s">
        <v>78</v>
      </c>
      <c r="G5" s="5" t="s">
        <v>33</v>
      </c>
      <c r="H5" s="5" t="s">
        <v>83</v>
      </c>
      <c r="I5" s="5" t="s">
        <v>84</v>
      </c>
      <c r="J5" s="5" t="s">
        <v>85</v>
      </c>
      <c r="K5" s="5" t="s">
        <v>81</v>
      </c>
      <c r="L5" s="5" t="s">
        <v>74</v>
      </c>
      <c r="M5" s="10">
        <v>48.5</v>
      </c>
      <c r="N5" s="11">
        <v>1</v>
      </c>
      <c r="O5" s="3">
        <f t="shared" si="3"/>
        <v>48.5</v>
      </c>
      <c r="P5" s="5" t="s">
        <v>75</v>
      </c>
      <c r="Q5" s="5" t="s">
        <v>76</v>
      </c>
    </row>
    <row r="6" spans="1:17" ht="18" customHeight="1" x14ac:dyDescent="0.3">
      <c r="A6" s="8">
        <f t="shared" si="0"/>
        <v>4</v>
      </c>
      <c r="B6" s="9">
        <v>46036</v>
      </c>
      <c r="C6" s="8">
        <f t="shared" si="1"/>
        <v>1</v>
      </c>
      <c r="D6" s="8">
        <f t="shared" si="2"/>
        <v>2026</v>
      </c>
      <c r="E6" s="5" t="s">
        <v>86</v>
      </c>
      <c r="F6" s="5" t="s">
        <v>78</v>
      </c>
      <c r="G6" s="5" t="s">
        <v>43</v>
      </c>
      <c r="H6" s="5" t="s">
        <v>87</v>
      </c>
      <c r="I6" s="5" t="s">
        <v>88</v>
      </c>
      <c r="J6" s="5" t="s">
        <v>89</v>
      </c>
      <c r="K6" s="5" t="s">
        <v>73</v>
      </c>
      <c r="L6" s="5" t="s">
        <v>74</v>
      </c>
      <c r="M6" s="10">
        <v>240</v>
      </c>
      <c r="N6" s="11">
        <v>1</v>
      </c>
      <c r="O6" s="3">
        <f t="shared" si="3"/>
        <v>240</v>
      </c>
      <c r="P6" s="5" t="s">
        <v>75</v>
      </c>
      <c r="Q6" s="5" t="s">
        <v>76</v>
      </c>
    </row>
    <row r="7" spans="1:17" ht="18" customHeight="1" x14ac:dyDescent="0.3">
      <c r="A7" s="8">
        <f t="shared" si="0"/>
        <v>5</v>
      </c>
      <c r="B7" s="9">
        <v>46042</v>
      </c>
      <c r="C7" s="8">
        <f t="shared" si="1"/>
        <v>1</v>
      </c>
      <c r="D7" s="8">
        <f t="shared" si="2"/>
        <v>2026</v>
      </c>
      <c r="E7" s="5" t="s">
        <v>90</v>
      </c>
      <c r="F7" s="5" t="s">
        <v>91</v>
      </c>
      <c r="G7" s="5" t="s">
        <v>91</v>
      </c>
      <c r="H7" s="5" t="s">
        <v>91</v>
      </c>
      <c r="I7" s="5" t="s">
        <v>92</v>
      </c>
      <c r="J7" s="5" t="s">
        <v>93</v>
      </c>
      <c r="K7" s="5" t="s">
        <v>73</v>
      </c>
      <c r="L7" s="5" t="s">
        <v>74</v>
      </c>
      <c r="M7" s="10">
        <v>1500</v>
      </c>
      <c r="N7" s="11">
        <v>1</v>
      </c>
      <c r="O7" s="3">
        <f t="shared" si="3"/>
        <v>0</v>
      </c>
      <c r="P7" s="5" t="s">
        <v>75</v>
      </c>
      <c r="Q7" s="5" t="s">
        <v>76</v>
      </c>
    </row>
    <row r="8" spans="1:17" ht="18" customHeight="1" x14ac:dyDescent="0.3">
      <c r="A8" s="8">
        <f t="shared" si="0"/>
        <v>6</v>
      </c>
      <c r="B8" s="9">
        <v>46057</v>
      </c>
      <c r="C8" s="8">
        <f t="shared" si="1"/>
        <v>2</v>
      </c>
      <c r="D8" s="8">
        <f t="shared" si="2"/>
        <v>2026</v>
      </c>
      <c r="E8" s="5" t="s">
        <v>94</v>
      </c>
      <c r="F8" s="5" t="s">
        <v>68</v>
      </c>
      <c r="G8" s="5" t="s">
        <v>95</v>
      </c>
      <c r="H8" s="5" t="s">
        <v>96</v>
      </c>
      <c r="I8" s="5" t="s">
        <v>97</v>
      </c>
      <c r="J8" s="5" t="s">
        <v>98</v>
      </c>
      <c r="K8" s="5" t="s">
        <v>73</v>
      </c>
      <c r="L8" s="5" t="s">
        <v>74</v>
      </c>
      <c r="M8" s="10">
        <v>2950</v>
      </c>
      <c r="N8" s="11">
        <v>1</v>
      </c>
      <c r="O8" s="3">
        <f t="shared" si="3"/>
        <v>2950</v>
      </c>
      <c r="P8" s="5" t="s">
        <v>75</v>
      </c>
      <c r="Q8" s="5" t="s">
        <v>76</v>
      </c>
    </row>
    <row r="9" spans="1:17" ht="18" customHeight="1" x14ac:dyDescent="0.3">
      <c r="A9" s="8">
        <f t="shared" si="0"/>
        <v>7</v>
      </c>
      <c r="B9" s="9">
        <v>46060</v>
      </c>
      <c r="C9" s="8">
        <f t="shared" si="1"/>
        <v>2</v>
      </c>
      <c r="D9" s="8">
        <f t="shared" si="2"/>
        <v>2026</v>
      </c>
      <c r="E9" s="5" t="s">
        <v>99</v>
      </c>
      <c r="F9" s="5" t="s">
        <v>78</v>
      </c>
      <c r="G9" s="5" t="s">
        <v>31</v>
      </c>
      <c r="H9" s="5" t="s">
        <v>100</v>
      </c>
      <c r="I9" s="5" t="s">
        <v>101</v>
      </c>
      <c r="J9" s="5" t="s">
        <v>100</v>
      </c>
      <c r="K9" s="5" t="s">
        <v>102</v>
      </c>
      <c r="L9" s="5" t="s">
        <v>74</v>
      </c>
      <c r="M9" s="10">
        <v>12.99</v>
      </c>
      <c r="N9" s="11">
        <v>1</v>
      </c>
      <c r="O9" s="3">
        <f t="shared" si="3"/>
        <v>12.99</v>
      </c>
      <c r="P9" s="5" t="s">
        <v>75</v>
      </c>
      <c r="Q9" s="5" t="s">
        <v>76</v>
      </c>
    </row>
    <row r="10" spans="1:17" ht="18" customHeight="1" x14ac:dyDescent="0.3">
      <c r="A10" s="8">
        <f t="shared" si="0"/>
        <v>8</v>
      </c>
      <c r="B10" s="9">
        <v>46062</v>
      </c>
      <c r="C10" s="8">
        <f t="shared" si="1"/>
        <v>2</v>
      </c>
      <c r="D10" s="8">
        <f t="shared" si="2"/>
        <v>2026</v>
      </c>
      <c r="E10" s="5" t="s">
        <v>103</v>
      </c>
      <c r="F10" s="5" t="s">
        <v>78</v>
      </c>
      <c r="G10" s="5" t="s">
        <v>35</v>
      </c>
      <c r="H10" s="5" t="s">
        <v>104</v>
      </c>
      <c r="I10" s="5" t="s">
        <v>105</v>
      </c>
      <c r="J10" s="5" t="s">
        <v>106</v>
      </c>
      <c r="K10" s="5" t="s">
        <v>102</v>
      </c>
      <c r="L10" s="5" t="s">
        <v>74</v>
      </c>
      <c r="M10" s="10">
        <v>190</v>
      </c>
      <c r="N10" s="11">
        <v>1</v>
      </c>
      <c r="O10" s="3">
        <f t="shared" si="3"/>
        <v>190</v>
      </c>
      <c r="P10" s="5" t="s">
        <v>75</v>
      </c>
      <c r="Q10" s="5" t="s">
        <v>76</v>
      </c>
    </row>
    <row r="11" spans="1:17" ht="18" customHeight="1" x14ac:dyDescent="0.3">
      <c r="A11" s="8">
        <f t="shared" si="0"/>
        <v>9</v>
      </c>
      <c r="B11" s="9">
        <v>46065</v>
      </c>
      <c r="C11" s="8">
        <f t="shared" si="1"/>
        <v>2</v>
      </c>
      <c r="D11" s="8">
        <f t="shared" si="2"/>
        <v>2026</v>
      </c>
      <c r="E11" s="5" t="s">
        <v>107</v>
      </c>
      <c r="F11" s="5" t="s">
        <v>78</v>
      </c>
      <c r="G11" s="5" t="s">
        <v>49</v>
      </c>
      <c r="H11" s="5" t="s">
        <v>108</v>
      </c>
      <c r="I11" s="5" t="s">
        <v>109</v>
      </c>
      <c r="J11" s="5" t="s">
        <v>110</v>
      </c>
      <c r="K11" s="5" t="s">
        <v>102</v>
      </c>
      <c r="L11" s="5" t="s">
        <v>74</v>
      </c>
      <c r="M11" s="10">
        <v>59</v>
      </c>
      <c r="N11" s="11">
        <v>1</v>
      </c>
      <c r="O11" s="3">
        <f t="shared" si="3"/>
        <v>59</v>
      </c>
      <c r="P11" s="5" t="s">
        <v>75</v>
      </c>
      <c r="Q11" s="5" t="s">
        <v>76</v>
      </c>
    </row>
    <row r="12" spans="1:17" ht="18" customHeight="1" x14ac:dyDescent="0.3">
      <c r="A12" s="8">
        <f t="shared" si="0"/>
        <v>10</v>
      </c>
      <c r="B12" s="9">
        <v>46068</v>
      </c>
      <c r="C12" s="8">
        <f t="shared" si="1"/>
        <v>2</v>
      </c>
      <c r="D12" s="8">
        <f t="shared" si="2"/>
        <v>2026</v>
      </c>
      <c r="E12" s="5" t="s">
        <v>111</v>
      </c>
      <c r="F12" s="5" t="s">
        <v>78</v>
      </c>
      <c r="G12" s="5" t="s">
        <v>33</v>
      </c>
      <c r="H12" s="5" t="s">
        <v>83</v>
      </c>
      <c r="I12" s="5" t="s">
        <v>84</v>
      </c>
      <c r="J12" s="5" t="s">
        <v>85</v>
      </c>
      <c r="K12" s="5" t="s">
        <v>81</v>
      </c>
      <c r="L12" s="5" t="s">
        <v>74</v>
      </c>
      <c r="M12" s="10">
        <v>48.5</v>
      </c>
      <c r="N12" s="11">
        <v>1</v>
      </c>
      <c r="O12" s="3">
        <f t="shared" si="3"/>
        <v>48.5</v>
      </c>
      <c r="P12" s="5" t="s">
        <v>75</v>
      </c>
      <c r="Q12" s="5" t="s">
        <v>76</v>
      </c>
    </row>
    <row r="13" spans="1:17" ht="18" customHeight="1" x14ac:dyDescent="0.3">
      <c r="A13" s="8">
        <f t="shared" si="0"/>
        <v>11</v>
      </c>
      <c r="B13" s="9">
        <v>46086</v>
      </c>
      <c r="C13" s="8">
        <f t="shared" si="1"/>
        <v>3</v>
      </c>
      <c r="D13" s="8">
        <f t="shared" si="2"/>
        <v>2026</v>
      </c>
      <c r="E13" s="5" t="s">
        <v>112</v>
      </c>
      <c r="F13" s="5" t="s">
        <v>68</v>
      </c>
      <c r="G13" s="5" t="s">
        <v>69</v>
      </c>
      <c r="H13" s="5" t="s">
        <v>113</v>
      </c>
      <c r="I13" s="5" t="s">
        <v>114</v>
      </c>
      <c r="J13" s="5" t="s">
        <v>115</v>
      </c>
      <c r="K13" s="5" t="s">
        <v>73</v>
      </c>
      <c r="L13" s="5" t="s">
        <v>74</v>
      </c>
      <c r="M13" s="10">
        <v>4200</v>
      </c>
      <c r="N13" s="11">
        <v>1</v>
      </c>
      <c r="O13" s="3">
        <f t="shared" si="3"/>
        <v>4200</v>
      </c>
      <c r="P13" s="5" t="s">
        <v>75</v>
      </c>
      <c r="Q13" s="5" t="s">
        <v>76</v>
      </c>
    </row>
    <row r="14" spans="1:17" ht="18" customHeight="1" x14ac:dyDescent="0.3">
      <c r="A14" s="8">
        <f t="shared" si="0"/>
        <v>12</v>
      </c>
      <c r="B14" s="9">
        <v>46087</v>
      </c>
      <c r="C14" s="8">
        <f t="shared" si="1"/>
        <v>3</v>
      </c>
      <c r="D14" s="8">
        <f t="shared" si="2"/>
        <v>2026</v>
      </c>
      <c r="E14" s="5" t="s">
        <v>116</v>
      </c>
      <c r="F14" s="5" t="s">
        <v>78</v>
      </c>
      <c r="G14" s="5" t="s">
        <v>43</v>
      </c>
      <c r="H14" s="5" t="s">
        <v>87</v>
      </c>
      <c r="I14" s="5" t="s">
        <v>117</v>
      </c>
      <c r="J14" s="5" t="s">
        <v>89</v>
      </c>
      <c r="K14" s="5" t="s">
        <v>73</v>
      </c>
      <c r="L14" s="5" t="s">
        <v>74</v>
      </c>
      <c r="M14" s="10">
        <v>240</v>
      </c>
      <c r="N14" s="11">
        <v>1</v>
      </c>
      <c r="O14" s="3">
        <f t="shared" si="3"/>
        <v>240</v>
      </c>
      <c r="P14" s="5" t="s">
        <v>75</v>
      </c>
      <c r="Q14" s="5" t="s">
        <v>76</v>
      </c>
    </row>
    <row r="15" spans="1:17" ht="18" customHeight="1" x14ac:dyDescent="0.3">
      <c r="A15" s="8">
        <f t="shared" si="0"/>
        <v>13</v>
      </c>
      <c r="B15" s="9">
        <v>46092</v>
      </c>
      <c r="C15" s="8">
        <f t="shared" si="1"/>
        <v>3</v>
      </c>
      <c r="D15" s="8">
        <f t="shared" si="2"/>
        <v>2026</v>
      </c>
      <c r="E15" s="5" t="s">
        <v>118</v>
      </c>
      <c r="F15" s="5" t="s">
        <v>78</v>
      </c>
      <c r="G15" s="5" t="s">
        <v>39</v>
      </c>
      <c r="H15" s="5" t="s">
        <v>119</v>
      </c>
      <c r="I15" s="5" t="s">
        <v>120</v>
      </c>
      <c r="J15" s="5" t="s">
        <v>121</v>
      </c>
      <c r="K15" s="5" t="s">
        <v>122</v>
      </c>
      <c r="L15" s="5" t="s">
        <v>122</v>
      </c>
      <c r="M15" s="10">
        <v>249</v>
      </c>
      <c r="N15" s="11">
        <v>1</v>
      </c>
      <c r="O15" s="3">
        <f t="shared" si="3"/>
        <v>249</v>
      </c>
      <c r="P15" s="5" t="s">
        <v>75</v>
      </c>
      <c r="Q15" s="5" t="s">
        <v>76</v>
      </c>
    </row>
    <row r="16" spans="1:17" ht="18" customHeight="1" x14ac:dyDescent="0.3">
      <c r="A16" s="8">
        <f t="shared" si="0"/>
        <v>14</v>
      </c>
      <c r="B16" s="9">
        <v>46097</v>
      </c>
      <c r="C16" s="8">
        <f t="shared" si="1"/>
        <v>3</v>
      </c>
      <c r="D16" s="8">
        <f t="shared" si="2"/>
        <v>2026</v>
      </c>
      <c r="E16" s="5" t="s">
        <v>123</v>
      </c>
      <c r="F16" s="5" t="s">
        <v>78</v>
      </c>
      <c r="G16" s="5" t="s">
        <v>47</v>
      </c>
      <c r="H16" s="5" t="s">
        <v>74</v>
      </c>
      <c r="I16" s="5" t="s">
        <v>124</v>
      </c>
      <c r="J16" s="5" t="s">
        <v>74</v>
      </c>
      <c r="K16" s="5" t="s">
        <v>81</v>
      </c>
      <c r="L16" s="5" t="s">
        <v>74</v>
      </c>
      <c r="M16" s="10">
        <v>12</v>
      </c>
      <c r="N16" s="11">
        <v>1</v>
      </c>
      <c r="O16" s="3">
        <f t="shared" si="3"/>
        <v>12</v>
      </c>
      <c r="P16" s="5" t="s">
        <v>75</v>
      </c>
      <c r="Q16" s="5" t="s">
        <v>76</v>
      </c>
    </row>
    <row r="17" spans="1:17" ht="18" customHeight="1" x14ac:dyDescent="0.3">
      <c r="A17" s="8">
        <f t="shared" si="0"/>
        <v>15</v>
      </c>
      <c r="B17" s="9">
        <v>46102</v>
      </c>
      <c r="C17" s="8">
        <f t="shared" si="1"/>
        <v>3</v>
      </c>
      <c r="D17" s="8">
        <f t="shared" si="2"/>
        <v>2026</v>
      </c>
      <c r="E17" s="5" t="s">
        <v>125</v>
      </c>
      <c r="F17" s="5" t="s">
        <v>126</v>
      </c>
      <c r="G17" s="5" t="s">
        <v>126</v>
      </c>
      <c r="H17" s="5" t="s">
        <v>126</v>
      </c>
      <c r="I17" s="5" t="s">
        <v>127</v>
      </c>
      <c r="J17" s="5" t="s">
        <v>93</v>
      </c>
      <c r="K17" s="5" t="s">
        <v>73</v>
      </c>
      <c r="L17" s="5" t="s">
        <v>74</v>
      </c>
      <c r="M17" s="10">
        <v>600</v>
      </c>
      <c r="N17" s="11">
        <v>1</v>
      </c>
      <c r="O17" s="3">
        <f t="shared" si="3"/>
        <v>0</v>
      </c>
      <c r="P17" s="5" t="s">
        <v>75</v>
      </c>
      <c r="Q17" s="5" t="s">
        <v>76</v>
      </c>
    </row>
    <row r="18" spans="1:17" ht="18" customHeight="1" x14ac:dyDescent="0.3">
      <c r="A18" s="8">
        <f t="shared" si="0"/>
        <v>16</v>
      </c>
      <c r="B18" s="9">
        <v>46116</v>
      </c>
      <c r="C18" s="8">
        <f t="shared" si="1"/>
        <v>4</v>
      </c>
      <c r="D18" s="8">
        <f t="shared" si="2"/>
        <v>2026</v>
      </c>
      <c r="E18" s="5" t="s">
        <v>128</v>
      </c>
      <c r="F18" s="5" t="s">
        <v>68</v>
      </c>
      <c r="G18" s="5" t="s">
        <v>95</v>
      </c>
      <c r="H18" s="5" t="s">
        <v>70</v>
      </c>
      <c r="I18" s="5" t="s">
        <v>129</v>
      </c>
      <c r="J18" s="5" t="s">
        <v>72</v>
      </c>
      <c r="K18" s="5" t="s">
        <v>73</v>
      </c>
      <c r="L18" s="5" t="s">
        <v>74</v>
      </c>
      <c r="M18" s="10">
        <v>3600</v>
      </c>
      <c r="N18" s="11">
        <v>1</v>
      </c>
      <c r="O18" s="3">
        <f t="shared" si="3"/>
        <v>3600</v>
      </c>
      <c r="P18" s="5" t="s">
        <v>75</v>
      </c>
      <c r="Q18" s="5" t="s">
        <v>76</v>
      </c>
    </row>
    <row r="19" spans="1:17" ht="18" customHeight="1" x14ac:dyDescent="0.3">
      <c r="A19" s="8">
        <f t="shared" si="0"/>
        <v>17</v>
      </c>
      <c r="B19" s="9">
        <v>46121</v>
      </c>
      <c r="C19" s="8">
        <f t="shared" si="1"/>
        <v>4</v>
      </c>
      <c r="D19" s="8">
        <f t="shared" si="2"/>
        <v>2026</v>
      </c>
      <c r="E19" s="5" t="s">
        <v>130</v>
      </c>
      <c r="F19" s="5" t="s">
        <v>78</v>
      </c>
      <c r="G19" s="5" t="s">
        <v>33</v>
      </c>
      <c r="H19" s="5" t="s">
        <v>83</v>
      </c>
      <c r="I19" s="5" t="s">
        <v>84</v>
      </c>
      <c r="J19" s="5" t="s">
        <v>85</v>
      </c>
      <c r="K19" s="5" t="s">
        <v>81</v>
      </c>
      <c r="L19" s="5" t="s">
        <v>74</v>
      </c>
      <c r="M19" s="10">
        <v>48.5</v>
      </c>
      <c r="N19" s="11">
        <v>1</v>
      </c>
      <c r="O19" s="3">
        <f t="shared" si="3"/>
        <v>48.5</v>
      </c>
      <c r="P19" s="5" t="s">
        <v>75</v>
      </c>
      <c r="Q19" s="5" t="s">
        <v>76</v>
      </c>
    </row>
    <row r="20" spans="1:17" ht="18" customHeight="1" x14ac:dyDescent="0.3">
      <c r="A20" s="8">
        <f t="shared" si="0"/>
        <v>18</v>
      </c>
      <c r="B20" s="9">
        <v>46126</v>
      </c>
      <c r="C20" s="8">
        <f t="shared" si="1"/>
        <v>4</v>
      </c>
      <c r="D20" s="8">
        <f t="shared" si="2"/>
        <v>2026</v>
      </c>
      <c r="E20" s="5" t="s">
        <v>131</v>
      </c>
      <c r="F20" s="5" t="s">
        <v>78</v>
      </c>
      <c r="G20" s="5" t="s">
        <v>37</v>
      </c>
      <c r="H20" s="5" t="s">
        <v>132</v>
      </c>
      <c r="I20" s="5" t="s">
        <v>133</v>
      </c>
      <c r="J20" s="5" t="s">
        <v>134</v>
      </c>
      <c r="K20" s="5" t="s">
        <v>102</v>
      </c>
      <c r="L20" s="5" t="s">
        <v>74</v>
      </c>
      <c r="M20" s="10">
        <v>89.9</v>
      </c>
      <c r="N20" s="11">
        <v>1</v>
      </c>
      <c r="O20" s="3">
        <f t="shared" si="3"/>
        <v>89.9</v>
      </c>
      <c r="P20" s="5" t="s">
        <v>75</v>
      </c>
      <c r="Q20" s="5" t="s">
        <v>76</v>
      </c>
    </row>
    <row r="21" spans="1:17" ht="18" customHeight="1" x14ac:dyDescent="0.3">
      <c r="A21" s="8">
        <f t="shared" si="0"/>
        <v>19</v>
      </c>
      <c r="B21" s="9">
        <v>46128</v>
      </c>
      <c r="C21" s="8">
        <f t="shared" si="1"/>
        <v>4</v>
      </c>
      <c r="D21" s="8">
        <f t="shared" si="2"/>
        <v>2026</v>
      </c>
      <c r="E21" s="5" t="s">
        <v>135</v>
      </c>
      <c r="F21" s="5" t="s">
        <v>78</v>
      </c>
      <c r="G21" s="5" t="s">
        <v>41</v>
      </c>
      <c r="H21" s="5" t="s">
        <v>136</v>
      </c>
      <c r="I21" s="5" t="s">
        <v>137</v>
      </c>
      <c r="J21" s="5" t="s">
        <v>138</v>
      </c>
      <c r="K21" s="5" t="s">
        <v>73</v>
      </c>
      <c r="L21" s="5" t="s">
        <v>74</v>
      </c>
      <c r="M21" s="10">
        <v>220</v>
      </c>
      <c r="N21" s="11">
        <v>1</v>
      </c>
      <c r="O21" s="3">
        <f t="shared" si="3"/>
        <v>220</v>
      </c>
      <c r="P21" s="5" t="s">
        <v>75</v>
      </c>
      <c r="Q21" s="5" t="s">
        <v>76</v>
      </c>
    </row>
    <row r="22" spans="1:17" ht="18" customHeight="1" x14ac:dyDescent="0.3">
      <c r="A22" s="8">
        <f t="shared" si="0"/>
        <v>20</v>
      </c>
      <c r="B22" s="9">
        <v>46148</v>
      </c>
      <c r="C22" s="8">
        <f t="shared" si="1"/>
        <v>5</v>
      </c>
      <c r="D22" s="8">
        <f t="shared" si="2"/>
        <v>2026</v>
      </c>
      <c r="E22" s="5" t="s">
        <v>139</v>
      </c>
      <c r="F22" s="5" t="s">
        <v>68</v>
      </c>
      <c r="G22" s="5" t="s">
        <v>69</v>
      </c>
      <c r="H22" s="5" t="s">
        <v>113</v>
      </c>
      <c r="I22" s="5" t="s">
        <v>140</v>
      </c>
      <c r="J22" s="5" t="s">
        <v>141</v>
      </c>
      <c r="K22" s="5" t="s">
        <v>73</v>
      </c>
      <c r="L22" s="5" t="s">
        <v>74</v>
      </c>
      <c r="M22" s="10">
        <v>4100</v>
      </c>
      <c r="N22" s="11">
        <v>1</v>
      </c>
      <c r="O22" s="3">
        <f t="shared" si="3"/>
        <v>4100</v>
      </c>
      <c r="P22" s="5" t="s">
        <v>75</v>
      </c>
      <c r="Q22" s="5" t="s">
        <v>76</v>
      </c>
    </row>
    <row r="23" spans="1:17" ht="18" customHeight="1" x14ac:dyDescent="0.3">
      <c r="A23" s="8">
        <f t="shared" si="0"/>
        <v>21</v>
      </c>
      <c r="B23" s="9">
        <v>46151</v>
      </c>
      <c r="C23" s="8">
        <f t="shared" si="1"/>
        <v>5</v>
      </c>
      <c r="D23" s="8">
        <f t="shared" si="2"/>
        <v>2026</v>
      </c>
      <c r="E23" s="5" t="s">
        <v>142</v>
      </c>
      <c r="F23" s="5" t="s">
        <v>78</v>
      </c>
      <c r="G23" s="5" t="s">
        <v>31</v>
      </c>
      <c r="H23" s="5" t="s">
        <v>143</v>
      </c>
      <c r="I23" s="5" t="s">
        <v>144</v>
      </c>
      <c r="J23" s="5" t="s">
        <v>145</v>
      </c>
      <c r="K23" s="5" t="s">
        <v>81</v>
      </c>
      <c r="L23" s="5" t="s">
        <v>74</v>
      </c>
      <c r="M23" s="10">
        <v>29</v>
      </c>
      <c r="N23" s="11">
        <v>1</v>
      </c>
      <c r="O23" s="3">
        <f t="shared" si="3"/>
        <v>29</v>
      </c>
      <c r="P23" s="5" t="s">
        <v>75</v>
      </c>
      <c r="Q23" s="5" t="s">
        <v>76</v>
      </c>
    </row>
    <row r="24" spans="1:17" ht="18" customHeight="1" x14ac:dyDescent="0.3">
      <c r="A24" s="8">
        <f t="shared" si="0"/>
        <v>22</v>
      </c>
      <c r="B24" s="9">
        <v>46154</v>
      </c>
      <c r="C24" s="8">
        <f t="shared" si="1"/>
        <v>5</v>
      </c>
      <c r="D24" s="8">
        <f t="shared" si="2"/>
        <v>2026</v>
      </c>
      <c r="E24" s="5" t="s">
        <v>146</v>
      </c>
      <c r="F24" s="5" t="s">
        <v>78</v>
      </c>
      <c r="G24" s="5" t="s">
        <v>35</v>
      </c>
      <c r="H24" s="5" t="s">
        <v>104</v>
      </c>
      <c r="I24" s="5" t="s">
        <v>147</v>
      </c>
      <c r="J24" s="5" t="s">
        <v>148</v>
      </c>
      <c r="K24" s="5" t="s">
        <v>102</v>
      </c>
      <c r="L24" s="5" t="s">
        <v>74</v>
      </c>
      <c r="M24" s="10">
        <v>175</v>
      </c>
      <c r="N24" s="11">
        <v>1</v>
      </c>
      <c r="O24" s="3">
        <f t="shared" si="3"/>
        <v>175</v>
      </c>
      <c r="P24" s="5" t="s">
        <v>75</v>
      </c>
      <c r="Q24" s="5" t="s">
        <v>76</v>
      </c>
    </row>
    <row r="25" spans="1:17" ht="18" customHeight="1" x14ac:dyDescent="0.3">
      <c r="A25" s="8">
        <f t="shared" si="0"/>
        <v>23</v>
      </c>
      <c r="B25" s="9">
        <v>46161</v>
      </c>
      <c r="C25" s="8">
        <f t="shared" si="1"/>
        <v>5</v>
      </c>
      <c r="D25" s="8">
        <f t="shared" si="2"/>
        <v>2026</v>
      </c>
      <c r="E25" s="5" t="s">
        <v>149</v>
      </c>
      <c r="F25" s="5" t="s">
        <v>78</v>
      </c>
      <c r="G25" s="5" t="s">
        <v>33</v>
      </c>
      <c r="H25" s="5" t="s">
        <v>83</v>
      </c>
      <c r="I25" s="5" t="s">
        <v>84</v>
      </c>
      <c r="J25" s="5" t="s">
        <v>85</v>
      </c>
      <c r="K25" s="5" t="s">
        <v>81</v>
      </c>
      <c r="L25" s="5" t="s">
        <v>74</v>
      </c>
      <c r="M25" s="10">
        <v>48.5</v>
      </c>
      <c r="N25" s="11">
        <v>1</v>
      </c>
      <c r="O25" s="3">
        <f t="shared" si="3"/>
        <v>48.5</v>
      </c>
      <c r="P25" s="5" t="s">
        <v>75</v>
      </c>
      <c r="Q25" s="5" t="s">
        <v>76</v>
      </c>
    </row>
    <row r="26" spans="1:17" ht="18" customHeight="1" x14ac:dyDescent="0.3">
      <c r="A26" s="8">
        <f t="shared" si="0"/>
        <v>24</v>
      </c>
      <c r="B26" s="9">
        <v>46178</v>
      </c>
      <c r="C26" s="8">
        <f t="shared" si="1"/>
        <v>6</v>
      </c>
      <c r="D26" s="8">
        <f t="shared" si="2"/>
        <v>2026</v>
      </c>
      <c r="E26" s="5" t="s">
        <v>150</v>
      </c>
      <c r="F26" s="5" t="s">
        <v>68</v>
      </c>
      <c r="G26" s="5" t="s">
        <v>95</v>
      </c>
      <c r="H26" s="5" t="s">
        <v>96</v>
      </c>
      <c r="I26" s="5" t="s">
        <v>151</v>
      </c>
      <c r="J26" s="5" t="s">
        <v>98</v>
      </c>
      <c r="K26" s="5" t="s">
        <v>73</v>
      </c>
      <c r="L26" s="5" t="s">
        <v>74</v>
      </c>
      <c r="M26" s="10">
        <v>3150</v>
      </c>
      <c r="N26" s="11">
        <v>1</v>
      </c>
      <c r="O26" s="3">
        <f t="shared" si="3"/>
        <v>3150</v>
      </c>
      <c r="P26" s="5" t="s">
        <v>75</v>
      </c>
      <c r="Q26" s="5" t="s">
        <v>76</v>
      </c>
    </row>
    <row r="27" spans="1:17" ht="18" customHeight="1" x14ac:dyDescent="0.3">
      <c r="A27" s="8">
        <f t="shared" si="0"/>
        <v>25</v>
      </c>
      <c r="B27" s="9">
        <v>46181</v>
      </c>
      <c r="C27" s="8">
        <f t="shared" si="1"/>
        <v>6</v>
      </c>
      <c r="D27" s="8">
        <f t="shared" si="2"/>
        <v>2026</v>
      </c>
      <c r="E27" s="5" t="s">
        <v>152</v>
      </c>
      <c r="F27" s="5" t="s">
        <v>78</v>
      </c>
      <c r="G27" s="5" t="s">
        <v>43</v>
      </c>
      <c r="H27" s="5" t="s">
        <v>87</v>
      </c>
      <c r="I27" s="5" t="s">
        <v>153</v>
      </c>
      <c r="J27" s="5" t="s">
        <v>89</v>
      </c>
      <c r="K27" s="5" t="s">
        <v>73</v>
      </c>
      <c r="L27" s="5" t="s">
        <v>74</v>
      </c>
      <c r="M27" s="10">
        <v>240</v>
      </c>
      <c r="N27" s="11">
        <v>1</v>
      </c>
      <c r="O27" s="3">
        <f t="shared" si="3"/>
        <v>240</v>
      </c>
      <c r="P27" s="5" t="s">
        <v>75</v>
      </c>
      <c r="Q27" s="5" t="s">
        <v>76</v>
      </c>
    </row>
    <row r="28" spans="1:17" ht="18" customHeight="1" x14ac:dyDescent="0.3">
      <c r="A28" s="8">
        <f t="shared" si="0"/>
        <v>26</v>
      </c>
      <c r="B28" s="9">
        <v>46186</v>
      </c>
      <c r="C28" s="8">
        <f t="shared" si="1"/>
        <v>6</v>
      </c>
      <c r="D28" s="8">
        <f t="shared" si="2"/>
        <v>2026</v>
      </c>
      <c r="E28" s="5" t="s">
        <v>154</v>
      </c>
      <c r="F28" s="5" t="s">
        <v>78</v>
      </c>
      <c r="G28" s="5" t="s">
        <v>37</v>
      </c>
      <c r="H28" s="5" t="s">
        <v>155</v>
      </c>
      <c r="I28" s="5" t="s">
        <v>156</v>
      </c>
      <c r="J28" s="5" t="s">
        <v>157</v>
      </c>
      <c r="K28" s="5" t="s">
        <v>102</v>
      </c>
      <c r="L28" s="5" t="s">
        <v>74</v>
      </c>
      <c r="M28" s="10">
        <v>139</v>
      </c>
      <c r="N28" s="11">
        <v>1</v>
      </c>
      <c r="O28" s="3">
        <f t="shared" si="3"/>
        <v>139</v>
      </c>
      <c r="P28" s="5" t="s">
        <v>75</v>
      </c>
      <c r="Q28" s="5" t="s">
        <v>76</v>
      </c>
    </row>
    <row r="29" spans="1:17" ht="18" customHeight="1" x14ac:dyDescent="0.3">
      <c r="A29" s="8">
        <f t="shared" si="0"/>
        <v>27</v>
      </c>
      <c r="B29" s="9">
        <v>46193</v>
      </c>
      <c r="C29" s="8">
        <f t="shared" si="1"/>
        <v>6</v>
      </c>
      <c r="D29" s="8">
        <f t="shared" si="2"/>
        <v>2026</v>
      </c>
      <c r="E29" s="5" t="s">
        <v>158</v>
      </c>
      <c r="F29" s="5" t="s">
        <v>126</v>
      </c>
      <c r="G29" s="5" t="s">
        <v>126</v>
      </c>
      <c r="H29" s="5" t="s">
        <v>126</v>
      </c>
      <c r="I29" s="5" t="s">
        <v>159</v>
      </c>
      <c r="J29" s="5" t="s">
        <v>93</v>
      </c>
      <c r="K29" s="5" t="s">
        <v>73</v>
      </c>
      <c r="L29" s="5" t="s">
        <v>74</v>
      </c>
      <c r="M29" s="10">
        <v>600</v>
      </c>
      <c r="N29" s="11">
        <v>1</v>
      </c>
      <c r="O29" s="3">
        <f t="shared" si="3"/>
        <v>0</v>
      </c>
      <c r="P29" s="5" t="s">
        <v>75</v>
      </c>
      <c r="Q29" s="5" t="s">
        <v>76</v>
      </c>
    </row>
    <row r="30" spans="1:17" ht="18" customHeight="1" x14ac:dyDescent="0.3">
      <c r="A30" s="8">
        <f t="shared" si="0"/>
        <v>28</v>
      </c>
      <c r="B30" s="9">
        <v>46207</v>
      </c>
      <c r="C30" s="8">
        <f t="shared" si="1"/>
        <v>7</v>
      </c>
      <c r="D30" s="8">
        <f t="shared" si="2"/>
        <v>2026</v>
      </c>
      <c r="E30" s="5" t="s">
        <v>160</v>
      </c>
      <c r="F30" s="5" t="s">
        <v>68</v>
      </c>
      <c r="G30" s="5" t="s">
        <v>69</v>
      </c>
      <c r="H30" s="5" t="s">
        <v>113</v>
      </c>
      <c r="I30" s="5" t="s">
        <v>161</v>
      </c>
      <c r="J30" s="5" t="s">
        <v>115</v>
      </c>
      <c r="K30" s="5" t="s">
        <v>73</v>
      </c>
      <c r="L30" s="5" t="s">
        <v>74</v>
      </c>
      <c r="M30" s="10">
        <v>4700</v>
      </c>
      <c r="N30" s="11">
        <v>1</v>
      </c>
      <c r="O30" s="3">
        <f t="shared" si="3"/>
        <v>4700</v>
      </c>
      <c r="P30" s="5" t="s">
        <v>75</v>
      </c>
      <c r="Q30" s="5" t="s">
        <v>76</v>
      </c>
    </row>
    <row r="31" spans="1:17" ht="18" customHeight="1" x14ac:dyDescent="0.3">
      <c r="A31" s="8">
        <f t="shared" si="0"/>
        <v>29</v>
      </c>
      <c r="B31" s="9">
        <v>46210</v>
      </c>
      <c r="C31" s="8">
        <f t="shared" si="1"/>
        <v>7</v>
      </c>
      <c r="D31" s="8">
        <f t="shared" si="2"/>
        <v>2026</v>
      </c>
      <c r="E31" s="5" t="s">
        <v>162</v>
      </c>
      <c r="F31" s="5" t="s">
        <v>78</v>
      </c>
      <c r="G31" s="5" t="s">
        <v>33</v>
      </c>
      <c r="H31" s="5" t="s">
        <v>83</v>
      </c>
      <c r="I31" s="5" t="s">
        <v>84</v>
      </c>
      <c r="J31" s="5" t="s">
        <v>85</v>
      </c>
      <c r="K31" s="5" t="s">
        <v>81</v>
      </c>
      <c r="L31" s="5" t="s">
        <v>74</v>
      </c>
      <c r="M31" s="10">
        <v>48.5</v>
      </c>
      <c r="N31" s="11">
        <v>1</v>
      </c>
      <c r="O31" s="3">
        <f t="shared" si="3"/>
        <v>48.5</v>
      </c>
      <c r="P31" s="5" t="s">
        <v>75</v>
      </c>
      <c r="Q31" s="5" t="s">
        <v>76</v>
      </c>
    </row>
    <row r="32" spans="1:17" ht="18" customHeight="1" x14ac:dyDescent="0.3">
      <c r="A32" s="8">
        <f t="shared" si="0"/>
        <v>30</v>
      </c>
      <c r="B32" s="9">
        <v>46213</v>
      </c>
      <c r="C32" s="8">
        <f t="shared" si="1"/>
        <v>7</v>
      </c>
      <c r="D32" s="8">
        <f t="shared" si="2"/>
        <v>2026</v>
      </c>
      <c r="E32" s="5" t="s">
        <v>163</v>
      </c>
      <c r="F32" s="5" t="s">
        <v>78</v>
      </c>
      <c r="G32" s="5" t="s">
        <v>45</v>
      </c>
      <c r="H32" s="5" t="s">
        <v>113</v>
      </c>
      <c r="I32" s="5" t="s">
        <v>164</v>
      </c>
      <c r="J32" s="5" t="s">
        <v>165</v>
      </c>
      <c r="K32" s="5" t="s">
        <v>73</v>
      </c>
      <c r="L32" s="5" t="s">
        <v>74</v>
      </c>
      <c r="M32" s="10">
        <v>420</v>
      </c>
      <c r="N32" s="11">
        <v>1</v>
      </c>
      <c r="O32" s="3">
        <f t="shared" si="3"/>
        <v>420</v>
      </c>
      <c r="P32" s="5" t="s">
        <v>75</v>
      </c>
      <c r="Q32" s="5" t="s">
        <v>76</v>
      </c>
    </row>
    <row r="33" spans="1:17" ht="18" customHeight="1" x14ac:dyDescent="0.3">
      <c r="A33" s="8">
        <f t="shared" si="0"/>
        <v>31</v>
      </c>
      <c r="B33" s="9">
        <v>46221</v>
      </c>
      <c r="C33" s="8">
        <f t="shared" si="1"/>
        <v>7</v>
      </c>
      <c r="D33" s="8">
        <f t="shared" si="2"/>
        <v>2026</v>
      </c>
      <c r="E33" s="5" t="s">
        <v>166</v>
      </c>
      <c r="F33" s="5" t="s">
        <v>78</v>
      </c>
      <c r="G33" s="5" t="s">
        <v>23</v>
      </c>
      <c r="H33" s="5" t="s">
        <v>167</v>
      </c>
      <c r="I33" s="5" t="s">
        <v>168</v>
      </c>
      <c r="J33" s="5" t="s">
        <v>169</v>
      </c>
      <c r="K33" s="5" t="s">
        <v>73</v>
      </c>
      <c r="L33" s="5" t="s">
        <v>74</v>
      </c>
      <c r="M33" s="10">
        <v>95</v>
      </c>
      <c r="N33" s="11">
        <v>1</v>
      </c>
      <c r="O33" s="3">
        <f t="shared" si="3"/>
        <v>95</v>
      </c>
      <c r="P33" s="5" t="s">
        <v>170</v>
      </c>
      <c r="Q33" s="5" t="s">
        <v>171</v>
      </c>
    </row>
    <row r="34" spans="1:17" ht="18" customHeight="1" x14ac:dyDescent="0.3">
      <c r="A34" s="8">
        <f t="shared" si="0"/>
        <v>32</v>
      </c>
      <c r="B34" s="9">
        <v>46239</v>
      </c>
      <c r="C34" s="8">
        <f t="shared" si="1"/>
        <v>8</v>
      </c>
      <c r="D34" s="8">
        <f t="shared" si="2"/>
        <v>2026</v>
      </c>
      <c r="E34" s="5" t="s">
        <v>172</v>
      </c>
      <c r="F34" s="5" t="s">
        <v>68</v>
      </c>
      <c r="G34" s="5" t="s">
        <v>95</v>
      </c>
      <c r="H34" s="5" t="s">
        <v>70</v>
      </c>
      <c r="I34" s="5" t="s">
        <v>173</v>
      </c>
      <c r="J34" s="5" t="s">
        <v>174</v>
      </c>
      <c r="K34" s="5" t="s">
        <v>73</v>
      </c>
      <c r="L34" s="5" t="s">
        <v>74</v>
      </c>
      <c r="M34" s="10">
        <v>3300</v>
      </c>
      <c r="N34" s="11">
        <v>1</v>
      </c>
      <c r="O34" s="3">
        <f t="shared" si="3"/>
        <v>3300</v>
      </c>
      <c r="P34" s="5" t="s">
        <v>75</v>
      </c>
      <c r="Q34" s="5" t="s">
        <v>76</v>
      </c>
    </row>
    <row r="35" spans="1:17" ht="18" customHeight="1" x14ac:dyDescent="0.3">
      <c r="A35" s="8">
        <f t="shared" si="0"/>
        <v>33</v>
      </c>
      <c r="B35" s="9">
        <v>46240</v>
      </c>
      <c r="C35" s="8">
        <f t="shared" si="1"/>
        <v>8</v>
      </c>
      <c r="D35" s="8">
        <f t="shared" si="2"/>
        <v>2026</v>
      </c>
      <c r="E35" s="5" t="s">
        <v>175</v>
      </c>
      <c r="F35" s="5" t="s">
        <v>78</v>
      </c>
      <c r="G35" s="5" t="s">
        <v>31</v>
      </c>
      <c r="H35" s="5" t="s">
        <v>176</v>
      </c>
      <c r="I35" s="5" t="s">
        <v>177</v>
      </c>
      <c r="J35" s="5" t="s">
        <v>178</v>
      </c>
      <c r="K35" s="5" t="s">
        <v>102</v>
      </c>
      <c r="L35" s="5" t="s">
        <v>74</v>
      </c>
      <c r="M35" s="10">
        <v>15</v>
      </c>
      <c r="N35" s="11">
        <v>1</v>
      </c>
      <c r="O35" s="3">
        <f t="shared" si="3"/>
        <v>15</v>
      </c>
      <c r="P35" s="5" t="s">
        <v>75</v>
      </c>
      <c r="Q35" s="5" t="s">
        <v>76</v>
      </c>
    </row>
    <row r="36" spans="1:17" ht="18" customHeight="1" x14ac:dyDescent="0.3">
      <c r="A36" s="8">
        <f t="shared" si="0"/>
        <v>34</v>
      </c>
      <c r="B36" s="9">
        <v>46246</v>
      </c>
      <c r="C36" s="8">
        <f t="shared" si="1"/>
        <v>8</v>
      </c>
      <c r="D36" s="8">
        <f t="shared" si="2"/>
        <v>2026</v>
      </c>
      <c r="E36" s="5" t="s">
        <v>179</v>
      </c>
      <c r="F36" s="5" t="s">
        <v>78</v>
      </c>
      <c r="G36" s="5" t="s">
        <v>33</v>
      </c>
      <c r="H36" s="5" t="s">
        <v>83</v>
      </c>
      <c r="I36" s="5" t="s">
        <v>84</v>
      </c>
      <c r="J36" s="5" t="s">
        <v>85</v>
      </c>
      <c r="K36" s="5" t="s">
        <v>81</v>
      </c>
      <c r="L36" s="5" t="s">
        <v>74</v>
      </c>
      <c r="M36" s="10">
        <v>48.5</v>
      </c>
      <c r="N36" s="11">
        <v>1</v>
      </c>
      <c r="O36" s="3">
        <f t="shared" si="3"/>
        <v>48.5</v>
      </c>
      <c r="P36" s="5" t="s">
        <v>75</v>
      </c>
      <c r="Q36" s="5" t="s">
        <v>76</v>
      </c>
    </row>
    <row r="37" spans="1:17" ht="18" customHeight="1" x14ac:dyDescent="0.3">
      <c r="A37" s="8">
        <f t="shared" si="0"/>
        <v>35</v>
      </c>
      <c r="B37" s="9">
        <v>46255</v>
      </c>
      <c r="C37" s="8">
        <f t="shared" si="1"/>
        <v>8</v>
      </c>
      <c r="D37" s="8">
        <f t="shared" si="2"/>
        <v>2026</v>
      </c>
      <c r="E37" s="5" t="s">
        <v>180</v>
      </c>
      <c r="F37" s="5" t="s">
        <v>91</v>
      </c>
      <c r="G37" s="5" t="s">
        <v>91</v>
      </c>
      <c r="H37" s="5" t="s">
        <v>91</v>
      </c>
      <c r="I37" s="5" t="s">
        <v>181</v>
      </c>
      <c r="J37" s="5" t="s">
        <v>93</v>
      </c>
      <c r="K37" s="5" t="s">
        <v>73</v>
      </c>
      <c r="L37" s="5" t="s">
        <v>74</v>
      </c>
      <c r="M37" s="10">
        <v>800</v>
      </c>
      <c r="N37" s="11">
        <v>1</v>
      </c>
      <c r="O37" s="3">
        <f t="shared" si="3"/>
        <v>0</v>
      </c>
      <c r="P37" s="5" t="s">
        <v>75</v>
      </c>
      <c r="Q37" s="5" t="s">
        <v>76</v>
      </c>
    </row>
    <row r="38" spans="1:17" ht="18" customHeight="1" x14ac:dyDescent="0.3">
      <c r="A38" s="8">
        <f t="shared" si="0"/>
        <v>36</v>
      </c>
      <c r="B38" s="9">
        <v>46270</v>
      </c>
      <c r="C38" s="8">
        <f t="shared" si="1"/>
        <v>9</v>
      </c>
      <c r="D38" s="8">
        <f t="shared" si="2"/>
        <v>2026</v>
      </c>
      <c r="E38" s="5" t="s">
        <v>182</v>
      </c>
      <c r="F38" s="5" t="s">
        <v>68</v>
      </c>
      <c r="G38" s="5" t="s">
        <v>69</v>
      </c>
      <c r="H38" s="5" t="s">
        <v>113</v>
      </c>
      <c r="I38" s="5" t="s">
        <v>183</v>
      </c>
      <c r="J38" s="5" t="s">
        <v>141</v>
      </c>
      <c r="K38" s="5" t="s">
        <v>73</v>
      </c>
      <c r="L38" s="5" t="s">
        <v>74</v>
      </c>
      <c r="M38" s="10">
        <v>3900</v>
      </c>
      <c r="N38" s="11">
        <v>1</v>
      </c>
      <c r="O38" s="3">
        <f t="shared" si="3"/>
        <v>3900</v>
      </c>
      <c r="P38" s="5" t="s">
        <v>75</v>
      </c>
      <c r="Q38" s="5" t="s">
        <v>76</v>
      </c>
    </row>
    <row r="39" spans="1:17" ht="18" customHeight="1" x14ac:dyDescent="0.3">
      <c r="A39" s="8">
        <f t="shared" si="0"/>
        <v>37</v>
      </c>
      <c r="B39" s="9">
        <v>46273</v>
      </c>
      <c r="C39" s="8">
        <f t="shared" si="1"/>
        <v>9</v>
      </c>
      <c r="D39" s="8">
        <f t="shared" si="2"/>
        <v>2026</v>
      </c>
      <c r="E39" s="5" t="s">
        <v>184</v>
      </c>
      <c r="F39" s="5" t="s">
        <v>78</v>
      </c>
      <c r="G39" s="5" t="s">
        <v>39</v>
      </c>
      <c r="H39" s="5" t="s">
        <v>119</v>
      </c>
      <c r="I39" s="5" t="s">
        <v>185</v>
      </c>
      <c r="J39" s="5" t="s">
        <v>186</v>
      </c>
      <c r="K39" s="5" t="s">
        <v>73</v>
      </c>
      <c r="L39" s="5" t="s">
        <v>74</v>
      </c>
      <c r="M39" s="10">
        <v>320</v>
      </c>
      <c r="N39" s="11">
        <v>1</v>
      </c>
      <c r="O39" s="3">
        <f t="shared" si="3"/>
        <v>320</v>
      </c>
      <c r="P39" s="5" t="s">
        <v>75</v>
      </c>
      <c r="Q39" s="5" t="s">
        <v>76</v>
      </c>
    </row>
    <row r="40" spans="1:17" ht="18" customHeight="1" x14ac:dyDescent="0.3">
      <c r="A40" s="8">
        <f t="shared" si="0"/>
        <v>38</v>
      </c>
      <c r="B40" s="9">
        <v>46280</v>
      </c>
      <c r="C40" s="8">
        <f t="shared" si="1"/>
        <v>9</v>
      </c>
      <c r="D40" s="8">
        <f t="shared" si="2"/>
        <v>2026</v>
      </c>
      <c r="E40" s="5" t="s">
        <v>187</v>
      </c>
      <c r="F40" s="5" t="s">
        <v>78</v>
      </c>
      <c r="G40" s="5" t="s">
        <v>47</v>
      </c>
      <c r="H40" s="5" t="s">
        <v>74</v>
      </c>
      <c r="I40" s="5" t="s">
        <v>188</v>
      </c>
      <c r="J40" s="5" t="s">
        <v>74</v>
      </c>
      <c r="K40" s="5" t="s">
        <v>81</v>
      </c>
      <c r="L40" s="5" t="s">
        <v>74</v>
      </c>
      <c r="M40" s="10">
        <v>12</v>
      </c>
      <c r="N40" s="11">
        <v>1</v>
      </c>
      <c r="O40" s="3">
        <f t="shared" si="3"/>
        <v>12</v>
      </c>
      <c r="P40" s="5" t="s">
        <v>75</v>
      </c>
      <c r="Q40" s="5" t="s">
        <v>76</v>
      </c>
    </row>
    <row r="41" spans="1:17" ht="18" customHeight="1" x14ac:dyDescent="0.3">
      <c r="A41" s="8">
        <f t="shared" si="0"/>
        <v>39</v>
      </c>
      <c r="B41" s="9">
        <v>46283</v>
      </c>
      <c r="C41" s="8">
        <f t="shared" si="1"/>
        <v>9</v>
      </c>
      <c r="D41" s="8">
        <f t="shared" si="2"/>
        <v>2026</v>
      </c>
      <c r="E41" s="5" t="s">
        <v>189</v>
      </c>
      <c r="F41" s="5" t="s">
        <v>126</v>
      </c>
      <c r="G41" s="5" t="s">
        <v>126</v>
      </c>
      <c r="H41" s="5" t="s">
        <v>126</v>
      </c>
      <c r="I41" s="5" t="s">
        <v>190</v>
      </c>
      <c r="J41" s="5" t="s">
        <v>93</v>
      </c>
      <c r="K41" s="5" t="s">
        <v>73</v>
      </c>
      <c r="L41" s="5" t="s">
        <v>74</v>
      </c>
      <c r="M41" s="10">
        <v>700</v>
      </c>
      <c r="N41" s="11">
        <v>1</v>
      </c>
      <c r="O41" s="3">
        <f t="shared" si="3"/>
        <v>0</v>
      </c>
      <c r="P41" s="5" t="s">
        <v>75</v>
      </c>
      <c r="Q41" s="5" t="s">
        <v>76</v>
      </c>
    </row>
    <row r="42" spans="1:17" ht="18" customHeight="1" x14ac:dyDescent="0.3">
      <c r="A42" s="8">
        <f t="shared" si="0"/>
        <v>40</v>
      </c>
      <c r="B42" s="9">
        <v>46301</v>
      </c>
      <c r="C42" s="8">
        <f t="shared" si="1"/>
        <v>10</v>
      </c>
      <c r="D42" s="8">
        <f t="shared" si="2"/>
        <v>2026</v>
      </c>
      <c r="E42" s="5" t="s">
        <v>191</v>
      </c>
      <c r="F42" s="5" t="s">
        <v>68</v>
      </c>
      <c r="G42" s="5" t="s">
        <v>95</v>
      </c>
      <c r="H42" s="5" t="s">
        <v>70</v>
      </c>
      <c r="I42" s="5" t="s">
        <v>192</v>
      </c>
      <c r="J42" s="5" t="s">
        <v>72</v>
      </c>
      <c r="K42" s="5" t="s">
        <v>73</v>
      </c>
      <c r="L42" s="5" t="s">
        <v>74</v>
      </c>
      <c r="M42" s="10">
        <v>3400</v>
      </c>
      <c r="N42" s="11">
        <v>1</v>
      </c>
      <c r="O42" s="3">
        <f t="shared" si="3"/>
        <v>3400</v>
      </c>
      <c r="P42" s="5" t="s">
        <v>75</v>
      </c>
      <c r="Q42" s="5" t="s">
        <v>76</v>
      </c>
    </row>
    <row r="43" spans="1:17" ht="18" customHeight="1" x14ac:dyDescent="0.3">
      <c r="A43" s="8">
        <f t="shared" si="0"/>
        <v>41</v>
      </c>
      <c r="B43" s="9">
        <v>46304</v>
      </c>
      <c r="C43" s="8">
        <f t="shared" si="1"/>
        <v>10</v>
      </c>
      <c r="D43" s="8">
        <f t="shared" si="2"/>
        <v>2026</v>
      </c>
      <c r="E43" s="5" t="s">
        <v>193</v>
      </c>
      <c r="F43" s="5" t="s">
        <v>78</v>
      </c>
      <c r="G43" s="5" t="s">
        <v>43</v>
      </c>
      <c r="H43" s="5" t="s">
        <v>87</v>
      </c>
      <c r="I43" s="5" t="s">
        <v>194</v>
      </c>
      <c r="J43" s="5" t="s">
        <v>89</v>
      </c>
      <c r="K43" s="5" t="s">
        <v>73</v>
      </c>
      <c r="L43" s="5" t="s">
        <v>74</v>
      </c>
      <c r="M43" s="10">
        <v>240</v>
      </c>
      <c r="N43" s="11">
        <v>1</v>
      </c>
      <c r="O43" s="3">
        <f t="shared" si="3"/>
        <v>240</v>
      </c>
      <c r="P43" s="5" t="s">
        <v>75</v>
      </c>
      <c r="Q43" s="5" t="s">
        <v>76</v>
      </c>
    </row>
    <row r="44" spans="1:17" ht="18" customHeight="1" x14ac:dyDescent="0.3">
      <c r="A44" s="8">
        <f t="shared" si="0"/>
        <v>42</v>
      </c>
      <c r="B44" s="9">
        <v>46308</v>
      </c>
      <c r="C44" s="8">
        <f t="shared" si="1"/>
        <v>10</v>
      </c>
      <c r="D44" s="8">
        <f t="shared" si="2"/>
        <v>2026</v>
      </c>
      <c r="E44" s="5" t="s">
        <v>195</v>
      </c>
      <c r="F44" s="5" t="s">
        <v>78</v>
      </c>
      <c r="G44" s="5" t="s">
        <v>33</v>
      </c>
      <c r="H44" s="5" t="s">
        <v>83</v>
      </c>
      <c r="I44" s="5" t="s">
        <v>84</v>
      </c>
      <c r="J44" s="5" t="s">
        <v>85</v>
      </c>
      <c r="K44" s="5" t="s">
        <v>81</v>
      </c>
      <c r="L44" s="5" t="s">
        <v>74</v>
      </c>
      <c r="M44" s="10">
        <v>48.5</v>
      </c>
      <c r="N44" s="11">
        <v>1</v>
      </c>
      <c r="O44" s="3">
        <f t="shared" si="3"/>
        <v>48.5</v>
      </c>
      <c r="P44" s="5" t="s">
        <v>75</v>
      </c>
      <c r="Q44" s="5" t="s">
        <v>76</v>
      </c>
    </row>
    <row r="45" spans="1:17" ht="18" customHeight="1" x14ac:dyDescent="0.3">
      <c r="A45" s="8">
        <f t="shared" si="0"/>
        <v>43</v>
      </c>
      <c r="B45" s="9">
        <v>46312</v>
      </c>
      <c r="C45" s="8">
        <f t="shared" si="1"/>
        <v>10</v>
      </c>
      <c r="D45" s="8">
        <f t="shared" si="2"/>
        <v>2026</v>
      </c>
      <c r="E45" s="5" t="s">
        <v>196</v>
      </c>
      <c r="F45" s="5" t="s">
        <v>78</v>
      </c>
      <c r="G45" s="5" t="s">
        <v>35</v>
      </c>
      <c r="H45" s="5" t="s">
        <v>104</v>
      </c>
      <c r="I45" s="5" t="s">
        <v>197</v>
      </c>
      <c r="J45" s="5" t="s">
        <v>198</v>
      </c>
      <c r="K45" s="5" t="s">
        <v>102</v>
      </c>
      <c r="L45" s="5" t="s">
        <v>74</v>
      </c>
      <c r="M45" s="10">
        <v>110</v>
      </c>
      <c r="N45" s="11">
        <v>1</v>
      </c>
      <c r="O45" s="3">
        <f t="shared" si="3"/>
        <v>110</v>
      </c>
      <c r="P45" s="5" t="s">
        <v>75</v>
      </c>
      <c r="Q45" s="5" t="s">
        <v>76</v>
      </c>
    </row>
    <row r="46" spans="1:17" ht="18" customHeight="1" x14ac:dyDescent="0.3">
      <c r="A46" s="8">
        <f t="shared" si="0"/>
        <v>44</v>
      </c>
      <c r="B46" s="9">
        <v>46331</v>
      </c>
      <c r="C46" s="8">
        <f t="shared" si="1"/>
        <v>11</v>
      </c>
      <c r="D46" s="8">
        <f t="shared" si="2"/>
        <v>2026</v>
      </c>
      <c r="E46" s="5" t="s">
        <v>199</v>
      </c>
      <c r="F46" s="5" t="s">
        <v>68</v>
      </c>
      <c r="G46" s="5" t="s">
        <v>69</v>
      </c>
      <c r="H46" s="5" t="s">
        <v>113</v>
      </c>
      <c r="I46" s="5" t="s">
        <v>200</v>
      </c>
      <c r="J46" s="5" t="s">
        <v>174</v>
      </c>
      <c r="K46" s="5" t="s">
        <v>73</v>
      </c>
      <c r="L46" s="5" t="s">
        <v>74</v>
      </c>
      <c r="M46" s="10">
        <v>4600</v>
      </c>
      <c r="N46" s="11">
        <v>1</v>
      </c>
      <c r="O46" s="3">
        <f t="shared" si="3"/>
        <v>4600</v>
      </c>
      <c r="P46" s="5" t="s">
        <v>75</v>
      </c>
      <c r="Q46" s="5" t="s">
        <v>76</v>
      </c>
    </row>
    <row r="47" spans="1:17" ht="18" customHeight="1" x14ac:dyDescent="0.3">
      <c r="A47" s="8">
        <f t="shared" si="0"/>
        <v>45</v>
      </c>
      <c r="B47" s="9">
        <v>46334</v>
      </c>
      <c r="C47" s="8">
        <f t="shared" si="1"/>
        <v>11</v>
      </c>
      <c r="D47" s="8">
        <f t="shared" si="2"/>
        <v>2026</v>
      </c>
      <c r="E47" s="5" t="s">
        <v>201</v>
      </c>
      <c r="F47" s="5" t="s">
        <v>78</v>
      </c>
      <c r="G47" s="5" t="s">
        <v>37</v>
      </c>
      <c r="H47" s="5" t="s">
        <v>132</v>
      </c>
      <c r="I47" s="5" t="s">
        <v>202</v>
      </c>
      <c r="J47" s="5" t="s">
        <v>134</v>
      </c>
      <c r="K47" s="5" t="s">
        <v>102</v>
      </c>
      <c r="L47" s="5" t="s">
        <v>74</v>
      </c>
      <c r="M47" s="10">
        <v>96.9</v>
      </c>
      <c r="N47" s="11">
        <v>1</v>
      </c>
      <c r="O47" s="3">
        <f t="shared" si="3"/>
        <v>96.9</v>
      </c>
      <c r="P47" s="5" t="s">
        <v>75</v>
      </c>
      <c r="Q47" s="5" t="s">
        <v>76</v>
      </c>
    </row>
    <row r="48" spans="1:17" ht="18" customHeight="1" x14ac:dyDescent="0.3">
      <c r="A48" s="8">
        <f t="shared" si="0"/>
        <v>46</v>
      </c>
      <c r="B48" s="9">
        <v>46341</v>
      </c>
      <c r="C48" s="8">
        <f t="shared" si="1"/>
        <v>11</v>
      </c>
      <c r="D48" s="8">
        <f t="shared" si="2"/>
        <v>2026</v>
      </c>
      <c r="E48" s="5" t="s">
        <v>203</v>
      </c>
      <c r="F48" s="5" t="s">
        <v>78</v>
      </c>
      <c r="G48" s="5" t="s">
        <v>33</v>
      </c>
      <c r="H48" s="5" t="s">
        <v>83</v>
      </c>
      <c r="I48" s="5" t="s">
        <v>84</v>
      </c>
      <c r="J48" s="5" t="s">
        <v>85</v>
      </c>
      <c r="K48" s="5" t="s">
        <v>81</v>
      </c>
      <c r="L48" s="5" t="s">
        <v>74</v>
      </c>
      <c r="M48" s="10">
        <v>48.5</v>
      </c>
      <c r="N48" s="11">
        <v>1</v>
      </c>
      <c r="O48" s="3">
        <f t="shared" si="3"/>
        <v>48.5</v>
      </c>
      <c r="P48" s="5" t="s">
        <v>75</v>
      </c>
      <c r="Q48" s="5" t="s">
        <v>76</v>
      </c>
    </row>
    <row r="49" spans="1:17" ht="18" customHeight="1" x14ac:dyDescent="0.3">
      <c r="A49" s="8">
        <f t="shared" si="0"/>
        <v>47</v>
      </c>
      <c r="B49" s="9">
        <v>46361</v>
      </c>
      <c r="C49" s="8">
        <f t="shared" si="1"/>
        <v>12</v>
      </c>
      <c r="D49" s="8">
        <f t="shared" si="2"/>
        <v>2026</v>
      </c>
      <c r="E49" s="5" t="s">
        <v>204</v>
      </c>
      <c r="F49" s="5" t="s">
        <v>68</v>
      </c>
      <c r="G49" s="5" t="s">
        <v>95</v>
      </c>
      <c r="H49" s="5" t="s">
        <v>96</v>
      </c>
      <c r="I49" s="5" t="s">
        <v>205</v>
      </c>
      <c r="J49" s="5" t="s">
        <v>98</v>
      </c>
      <c r="K49" s="5" t="s">
        <v>73</v>
      </c>
      <c r="L49" s="5" t="s">
        <v>74</v>
      </c>
      <c r="M49" s="10">
        <v>3200</v>
      </c>
      <c r="N49" s="11">
        <v>1</v>
      </c>
      <c r="O49" s="3">
        <f t="shared" si="3"/>
        <v>3200</v>
      </c>
      <c r="P49" s="5" t="s">
        <v>170</v>
      </c>
      <c r="Q49" s="5" t="s">
        <v>206</v>
      </c>
    </row>
    <row r="50" spans="1:17" ht="18" customHeight="1" x14ac:dyDescent="0.3">
      <c r="A50" s="8">
        <f t="shared" si="0"/>
        <v>48</v>
      </c>
      <c r="B50" s="9">
        <v>46363</v>
      </c>
      <c r="C50" s="8">
        <f t="shared" si="1"/>
        <v>12</v>
      </c>
      <c r="D50" s="8">
        <f t="shared" si="2"/>
        <v>2026</v>
      </c>
      <c r="E50" s="5" t="s">
        <v>207</v>
      </c>
      <c r="F50" s="5" t="s">
        <v>78</v>
      </c>
      <c r="G50" s="5" t="s">
        <v>31</v>
      </c>
      <c r="H50" s="5" t="s">
        <v>79</v>
      </c>
      <c r="I50" s="5" t="s">
        <v>80</v>
      </c>
      <c r="J50" s="5" t="s">
        <v>79</v>
      </c>
      <c r="K50" s="5" t="s">
        <v>81</v>
      </c>
      <c r="L50" s="5" t="s">
        <v>74</v>
      </c>
      <c r="M50" s="10">
        <v>69.989999999999995</v>
      </c>
      <c r="N50" s="11">
        <v>1</v>
      </c>
      <c r="O50" s="3">
        <f t="shared" si="3"/>
        <v>69.989999999999995</v>
      </c>
      <c r="P50" s="5" t="s">
        <v>75</v>
      </c>
      <c r="Q50" s="5" t="s">
        <v>76</v>
      </c>
    </row>
    <row r="51" spans="1:17" ht="18" customHeight="1" x14ac:dyDescent="0.3">
      <c r="A51" s="8">
        <f t="shared" si="0"/>
        <v>49</v>
      </c>
      <c r="B51" s="9">
        <v>46367</v>
      </c>
      <c r="C51" s="8">
        <f t="shared" si="1"/>
        <v>12</v>
      </c>
      <c r="D51" s="8">
        <f t="shared" si="2"/>
        <v>2026</v>
      </c>
      <c r="E51" s="5" t="s">
        <v>208</v>
      </c>
      <c r="F51" s="5" t="s">
        <v>78</v>
      </c>
      <c r="G51" s="5" t="s">
        <v>33</v>
      </c>
      <c r="H51" s="5" t="s">
        <v>83</v>
      </c>
      <c r="I51" s="5" t="s">
        <v>84</v>
      </c>
      <c r="J51" s="5" t="s">
        <v>85</v>
      </c>
      <c r="K51" s="5" t="s">
        <v>81</v>
      </c>
      <c r="L51" s="5" t="s">
        <v>74</v>
      </c>
      <c r="M51" s="10">
        <v>48.5</v>
      </c>
      <c r="N51" s="11">
        <v>1</v>
      </c>
      <c r="O51" s="3">
        <f t="shared" si="3"/>
        <v>48.5</v>
      </c>
      <c r="P51" s="5" t="s">
        <v>75</v>
      </c>
      <c r="Q51" s="5" t="s">
        <v>76</v>
      </c>
    </row>
    <row r="52" spans="1:17" ht="18" customHeight="1" x14ac:dyDescent="0.3">
      <c r="A52" s="8">
        <f t="shared" si="0"/>
        <v>50</v>
      </c>
      <c r="B52" s="9">
        <v>46374</v>
      </c>
      <c r="C52" s="8">
        <f t="shared" si="1"/>
        <v>12</v>
      </c>
      <c r="D52" s="8">
        <f t="shared" si="2"/>
        <v>2026</v>
      </c>
      <c r="E52" s="5" t="s">
        <v>209</v>
      </c>
      <c r="F52" s="5" t="s">
        <v>78</v>
      </c>
      <c r="G52" s="5" t="s">
        <v>23</v>
      </c>
      <c r="H52" s="5" t="s">
        <v>167</v>
      </c>
      <c r="I52" s="5" t="s">
        <v>210</v>
      </c>
      <c r="J52" s="5" t="s">
        <v>211</v>
      </c>
      <c r="K52" s="5" t="s">
        <v>102</v>
      </c>
      <c r="L52" s="5" t="s">
        <v>74</v>
      </c>
      <c r="M52" s="10">
        <v>65</v>
      </c>
      <c r="N52" s="11">
        <v>0.5</v>
      </c>
      <c r="O52" s="3">
        <f t="shared" si="3"/>
        <v>32.5</v>
      </c>
      <c r="P52" s="5" t="s">
        <v>75</v>
      </c>
      <c r="Q52" s="5" t="s">
        <v>212</v>
      </c>
    </row>
    <row r="53" spans="1:17" ht="18" customHeight="1" x14ac:dyDescent="0.3">
      <c r="A53" s="8">
        <f t="shared" si="0"/>
        <v>51</v>
      </c>
      <c r="B53" s="9">
        <v>46376</v>
      </c>
      <c r="C53" s="8">
        <f t="shared" si="1"/>
        <v>12</v>
      </c>
      <c r="D53" s="8">
        <f t="shared" si="2"/>
        <v>2026</v>
      </c>
      <c r="E53" s="5" t="s">
        <v>213</v>
      </c>
      <c r="F53" s="5" t="s">
        <v>126</v>
      </c>
      <c r="G53" s="5" t="s">
        <v>126</v>
      </c>
      <c r="H53" s="5" t="s">
        <v>126</v>
      </c>
      <c r="I53" s="5" t="s">
        <v>214</v>
      </c>
      <c r="J53" s="5" t="s">
        <v>93</v>
      </c>
      <c r="K53" s="5" t="s">
        <v>73</v>
      </c>
      <c r="L53" s="5" t="s">
        <v>74</v>
      </c>
      <c r="M53" s="10">
        <v>700</v>
      </c>
      <c r="N53" s="11">
        <v>1</v>
      </c>
      <c r="O53" s="3">
        <f t="shared" si="3"/>
        <v>0</v>
      </c>
      <c r="P53" s="5" t="s">
        <v>75</v>
      </c>
      <c r="Q53" s="5" t="s">
        <v>76</v>
      </c>
    </row>
    <row r="54" spans="1:17" ht="18" customHeight="1" x14ac:dyDescent="0.3">
      <c r="A54" s="8" t="str">
        <f t="shared" si="0"/>
        <v/>
      </c>
      <c r="B54" s="9"/>
      <c r="C54" s="8" t="str">
        <f t="shared" si="1"/>
        <v/>
      </c>
      <c r="D54" s="8" t="str">
        <f t="shared" si="2"/>
        <v/>
      </c>
      <c r="E54" s="5"/>
      <c r="F54" s="5"/>
      <c r="G54" s="5"/>
      <c r="H54" s="5"/>
      <c r="I54" s="5"/>
      <c r="J54" s="5"/>
      <c r="K54" s="5"/>
      <c r="L54" s="5"/>
      <c r="M54" s="10"/>
      <c r="N54" s="11"/>
      <c r="O54" s="3" t="str">
        <f t="shared" si="3"/>
        <v/>
      </c>
      <c r="P54" s="5"/>
      <c r="Q54" s="5"/>
    </row>
    <row r="55" spans="1:17" ht="18" customHeight="1" x14ac:dyDescent="0.3">
      <c r="A55" s="8" t="str">
        <f t="shared" si="0"/>
        <v/>
      </c>
      <c r="B55" s="9"/>
      <c r="C55" s="8" t="str">
        <f t="shared" si="1"/>
        <v/>
      </c>
      <c r="D55" s="8" t="str">
        <f t="shared" si="2"/>
        <v/>
      </c>
      <c r="E55" s="5"/>
      <c r="F55" s="5"/>
      <c r="G55" s="5"/>
      <c r="H55" s="5"/>
      <c r="I55" s="5"/>
      <c r="J55" s="5"/>
      <c r="K55" s="5"/>
      <c r="L55" s="5"/>
      <c r="M55" s="10"/>
      <c r="N55" s="11"/>
      <c r="O55" s="3" t="str">
        <f t="shared" si="3"/>
        <v/>
      </c>
      <c r="P55" s="5"/>
      <c r="Q55" s="5"/>
    </row>
    <row r="56" spans="1:17" ht="18" customHeight="1" x14ac:dyDescent="0.3">
      <c r="A56" s="8" t="str">
        <f t="shared" si="0"/>
        <v/>
      </c>
      <c r="B56" s="9"/>
      <c r="C56" s="8" t="str">
        <f t="shared" si="1"/>
        <v/>
      </c>
      <c r="D56" s="8" t="str">
        <f t="shared" si="2"/>
        <v/>
      </c>
      <c r="E56" s="5"/>
      <c r="F56" s="5"/>
      <c r="G56" s="5"/>
      <c r="H56" s="5"/>
      <c r="I56" s="5"/>
      <c r="J56" s="5"/>
      <c r="K56" s="5"/>
      <c r="L56" s="5"/>
      <c r="M56" s="10"/>
      <c r="N56" s="11"/>
      <c r="O56" s="3" t="str">
        <f t="shared" si="3"/>
        <v/>
      </c>
      <c r="P56" s="5"/>
      <c r="Q56" s="5"/>
    </row>
    <row r="57" spans="1:17" ht="18" customHeight="1" x14ac:dyDescent="0.3">
      <c r="A57" s="8" t="str">
        <f t="shared" si="0"/>
        <v/>
      </c>
      <c r="B57" s="9"/>
      <c r="C57" s="8" t="str">
        <f t="shared" si="1"/>
        <v/>
      </c>
      <c r="D57" s="8" t="str">
        <f t="shared" si="2"/>
        <v/>
      </c>
      <c r="E57" s="5"/>
      <c r="F57" s="5"/>
      <c r="G57" s="5"/>
      <c r="H57" s="5"/>
      <c r="I57" s="5"/>
      <c r="J57" s="5"/>
      <c r="K57" s="5"/>
      <c r="L57" s="5"/>
      <c r="M57" s="10"/>
      <c r="N57" s="11"/>
      <c r="O57" s="3" t="str">
        <f t="shared" si="3"/>
        <v/>
      </c>
      <c r="P57" s="5"/>
      <c r="Q57" s="5"/>
    </row>
    <row r="58" spans="1:17" ht="18" customHeight="1" x14ac:dyDescent="0.3">
      <c r="A58" s="8" t="str">
        <f t="shared" si="0"/>
        <v/>
      </c>
      <c r="B58" s="9"/>
      <c r="C58" s="8" t="str">
        <f t="shared" si="1"/>
        <v/>
      </c>
      <c r="D58" s="8" t="str">
        <f t="shared" si="2"/>
        <v/>
      </c>
      <c r="E58" s="5"/>
      <c r="F58" s="5"/>
      <c r="G58" s="5"/>
      <c r="H58" s="5"/>
      <c r="I58" s="5"/>
      <c r="J58" s="5"/>
      <c r="K58" s="5"/>
      <c r="L58" s="5"/>
      <c r="M58" s="10"/>
      <c r="N58" s="11"/>
      <c r="O58" s="3" t="str">
        <f t="shared" si="3"/>
        <v/>
      </c>
      <c r="P58" s="5"/>
      <c r="Q58" s="5"/>
    </row>
    <row r="59" spans="1:17" ht="18" customHeight="1" x14ac:dyDescent="0.3">
      <c r="A59" s="8" t="str">
        <f t="shared" si="0"/>
        <v/>
      </c>
      <c r="B59" s="9"/>
      <c r="C59" s="8" t="str">
        <f t="shared" si="1"/>
        <v/>
      </c>
      <c r="D59" s="8" t="str">
        <f t="shared" si="2"/>
        <v/>
      </c>
      <c r="E59" s="5"/>
      <c r="F59" s="5"/>
      <c r="G59" s="5"/>
      <c r="H59" s="5"/>
      <c r="I59" s="5"/>
      <c r="J59" s="5"/>
      <c r="K59" s="5"/>
      <c r="L59" s="5"/>
      <c r="M59" s="10"/>
      <c r="N59" s="11"/>
      <c r="O59" s="3" t="str">
        <f t="shared" si="3"/>
        <v/>
      </c>
      <c r="P59" s="5"/>
      <c r="Q59" s="5"/>
    </row>
    <row r="60" spans="1:17" ht="18" customHeight="1" x14ac:dyDescent="0.3">
      <c r="A60" s="8" t="str">
        <f t="shared" si="0"/>
        <v/>
      </c>
      <c r="B60" s="9"/>
      <c r="C60" s="8" t="str">
        <f t="shared" si="1"/>
        <v/>
      </c>
      <c r="D60" s="8" t="str">
        <f t="shared" si="2"/>
        <v/>
      </c>
      <c r="E60" s="5"/>
      <c r="F60" s="5"/>
      <c r="G60" s="5"/>
      <c r="H60" s="5"/>
      <c r="I60" s="5"/>
      <c r="J60" s="5"/>
      <c r="K60" s="5"/>
      <c r="L60" s="5"/>
      <c r="M60" s="10"/>
      <c r="N60" s="11"/>
      <c r="O60" s="3" t="str">
        <f t="shared" si="3"/>
        <v/>
      </c>
      <c r="P60" s="5"/>
      <c r="Q60" s="5"/>
    </row>
    <row r="61" spans="1:17" ht="18" customHeight="1" x14ac:dyDescent="0.3">
      <c r="A61" s="8" t="str">
        <f t="shared" si="0"/>
        <v/>
      </c>
      <c r="B61" s="9"/>
      <c r="C61" s="8" t="str">
        <f t="shared" si="1"/>
        <v/>
      </c>
      <c r="D61" s="8" t="str">
        <f t="shared" si="2"/>
        <v/>
      </c>
      <c r="E61" s="5"/>
      <c r="F61" s="5"/>
      <c r="G61" s="5"/>
      <c r="H61" s="5"/>
      <c r="I61" s="5"/>
      <c r="J61" s="5"/>
      <c r="K61" s="5"/>
      <c r="L61" s="5"/>
      <c r="M61" s="10"/>
      <c r="N61" s="11"/>
      <c r="O61" s="3" t="str">
        <f t="shared" si="3"/>
        <v/>
      </c>
      <c r="P61" s="5"/>
      <c r="Q61" s="5"/>
    </row>
    <row r="62" spans="1:17" ht="18" customHeight="1" x14ac:dyDescent="0.3">
      <c r="A62" s="8" t="str">
        <f t="shared" si="0"/>
        <v/>
      </c>
      <c r="B62" s="9"/>
      <c r="C62" s="8" t="str">
        <f t="shared" si="1"/>
        <v/>
      </c>
      <c r="D62" s="8" t="str">
        <f t="shared" si="2"/>
        <v/>
      </c>
      <c r="E62" s="5"/>
      <c r="F62" s="5"/>
      <c r="G62" s="5"/>
      <c r="H62" s="5"/>
      <c r="I62" s="5"/>
      <c r="J62" s="5"/>
      <c r="K62" s="5"/>
      <c r="L62" s="5"/>
      <c r="M62" s="10"/>
      <c r="N62" s="11"/>
      <c r="O62" s="3" t="str">
        <f t="shared" si="3"/>
        <v/>
      </c>
      <c r="P62" s="5"/>
      <c r="Q62" s="5"/>
    </row>
    <row r="63" spans="1:17" ht="18" customHeight="1" x14ac:dyDescent="0.3">
      <c r="A63" s="8" t="str">
        <f t="shared" si="0"/>
        <v/>
      </c>
      <c r="B63" s="9"/>
      <c r="C63" s="8" t="str">
        <f t="shared" si="1"/>
        <v/>
      </c>
      <c r="D63" s="8" t="str">
        <f t="shared" si="2"/>
        <v/>
      </c>
      <c r="E63" s="5"/>
      <c r="F63" s="5"/>
      <c r="G63" s="5"/>
      <c r="H63" s="5"/>
      <c r="I63" s="5"/>
      <c r="J63" s="5"/>
      <c r="K63" s="5"/>
      <c r="L63" s="5"/>
      <c r="M63" s="10"/>
      <c r="N63" s="11"/>
      <c r="O63" s="3" t="str">
        <f t="shared" si="3"/>
        <v/>
      </c>
      <c r="P63" s="5"/>
      <c r="Q63" s="5"/>
    </row>
    <row r="64" spans="1:17" ht="18" customHeight="1" x14ac:dyDescent="0.3">
      <c r="A64" s="8" t="str">
        <f t="shared" si="0"/>
        <v/>
      </c>
      <c r="B64" s="9"/>
      <c r="C64" s="8" t="str">
        <f t="shared" si="1"/>
        <v/>
      </c>
      <c r="D64" s="8" t="str">
        <f t="shared" si="2"/>
        <v/>
      </c>
      <c r="E64" s="5"/>
      <c r="F64" s="5"/>
      <c r="G64" s="5"/>
      <c r="H64" s="5"/>
      <c r="I64" s="5"/>
      <c r="J64" s="5"/>
      <c r="K64" s="5"/>
      <c r="L64" s="5"/>
      <c r="M64" s="10"/>
      <c r="N64" s="11"/>
      <c r="O64" s="3" t="str">
        <f t="shared" si="3"/>
        <v/>
      </c>
      <c r="P64" s="5"/>
      <c r="Q64" s="5"/>
    </row>
    <row r="65" spans="1:17" ht="18" customHeight="1" x14ac:dyDescent="0.3">
      <c r="A65" s="8" t="str">
        <f t="shared" si="0"/>
        <v/>
      </c>
      <c r="B65" s="9"/>
      <c r="C65" s="8" t="str">
        <f t="shared" si="1"/>
        <v/>
      </c>
      <c r="D65" s="8" t="str">
        <f t="shared" si="2"/>
        <v/>
      </c>
      <c r="E65" s="5"/>
      <c r="F65" s="5"/>
      <c r="G65" s="5"/>
      <c r="H65" s="5"/>
      <c r="I65" s="5"/>
      <c r="J65" s="5"/>
      <c r="K65" s="5"/>
      <c r="L65" s="5"/>
      <c r="M65" s="10"/>
      <c r="N65" s="11"/>
      <c r="O65" s="3" t="str">
        <f t="shared" si="3"/>
        <v/>
      </c>
      <c r="P65" s="5"/>
      <c r="Q65" s="5"/>
    </row>
    <row r="66" spans="1:17" ht="18" customHeight="1" x14ac:dyDescent="0.3">
      <c r="A66" s="8" t="str">
        <f t="shared" si="0"/>
        <v/>
      </c>
      <c r="B66" s="9"/>
      <c r="C66" s="8" t="str">
        <f t="shared" si="1"/>
        <v/>
      </c>
      <c r="D66" s="8" t="str">
        <f t="shared" si="2"/>
        <v/>
      </c>
      <c r="E66" s="5"/>
      <c r="F66" s="5"/>
      <c r="G66" s="5"/>
      <c r="H66" s="5"/>
      <c r="I66" s="5"/>
      <c r="J66" s="5"/>
      <c r="K66" s="5"/>
      <c r="L66" s="5"/>
      <c r="M66" s="10"/>
      <c r="N66" s="11"/>
      <c r="O66" s="3" t="str">
        <f t="shared" si="3"/>
        <v/>
      </c>
      <c r="P66" s="5"/>
      <c r="Q66" s="5"/>
    </row>
    <row r="67" spans="1:17" ht="18" customHeight="1" x14ac:dyDescent="0.3">
      <c r="A67" s="8" t="str">
        <f t="shared" ref="A67:A130" si="4">IF(B67="","",ROW()-2)</f>
        <v/>
      </c>
      <c r="B67" s="9"/>
      <c r="C67" s="8" t="str">
        <f t="shared" ref="C67:C130" si="5">IF(B67="","",MONTH(B67))</f>
        <v/>
      </c>
      <c r="D67" s="8" t="str">
        <f t="shared" ref="D67:D130" si="6">IF(B67="","",YEAR(B67))</f>
        <v/>
      </c>
      <c r="E67" s="5"/>
      <c r="F67" s="5"/>
      <c r="G67" s="5"/>
      <c r="H67" s="5"/>
      <c r="I67" s="5"/>
      <c r="J67" s="5"/>
      <c r="K67" s="5"/>
      <c r="L67" s="5"/>
      <c r="M67" s="10"/>
      <c r="N67" s="11"/>
      <c r="O67" s="3" t="str">
        <f t="shared" ref="O67:O130" si="7">IF(B67="","",IF(F67="Ausgabe",M67*N67,IF(F67="Einnahme",M67,0)))</f>
        <v/>
      </c>
      <c r="P67" s="5"/>
      <c r="Q67" s="5"/>
    </row>
    <row r="68" spans="1:17" ht="18" customHeight="1" x14ac:dyDescent="0.3">
      <c r="A68" s="8" t="str">
        <f t="shared" si="4"/>
        <v/>
      </c>
      <c r="B68" s="9"/>
      <c r="C68" s="8" t="str">
        <f t="shared" si="5"/>
        <v/>
      </c>
      <c r="D68" s="8" t="str">
        <f t="shared" si="6"/>
        <v/>
      </c>
      <c r="E68" s="5"/>
      <c r="F68" s="5"/>
      <c r="G68" s="5"/>
      <c r="H68" s="5"/>
      <c r="I68" s="5"/>
      <c r="J68" s="5"/>
      <c r="K68" s="5"/>
      <c r="L68" s="5"/>
      <c r="M68" s="10"/>
      <c r="N68" s="11"/>
      <c r="O68" s="3" t="str">
        <f t="shared" si="7"/>
        <v/>
      </c>
      <c r="P68" s="5"/>
      <c r="Q68" s="5"/>
    </row>
    <row r="69" spans="1:17" ht="18" customHeight="1" x14ac:dyDescent="0.3">
      <c r="A69" s="8" t="str">
        <f t="shared" si="4"/>
        <v/>
      </c>
      <c r="B69" s="9"/>
      <c r="C69" s="8" t="str">
        <f t="shared" si="5"/>
        <v/>
      </c>
      <c r="D69" s="8" t="str">
        <f t="shared" si="6"/>
        <v/>
      </c>
      <c r="E69" s="5"/>
      <c r="F69" s="5"/>
      <c r="G69" s="5"/>
      <c r="H69" s="5"/>
      <c r="I69" s="5"/>
      <c r="J69" s="5"/>
      <c r="K69" s="5"/>
      <c r="L69" s="5"/>
      <c r="M69" s="10"/>
      <c r="N69" s="11"/>
      <c r="O69" s="3" t="str">
        <f t="shared" si="7"/>
        <v/>
      </c>
      <c r="P69" s="5"/>
      <c r="Q69" s="5"/>
    </row>
    <row r="70" spans="1:17" ht="18" customHeight="1" x14ac:dyDescent="0.3">
      <c r="A70" s="8" t="str">
        <f t="shared" si="4"/>
        <v/>
      </c>
      <c r="B70" s="9"/>
      <c r="C70" s="8" t="str">
        <f t="shared" si="5"/>
        <v/>
      </c>
      <c r="D70" s="8" t="str">
        <f t="shared" si="6"/>
        <v/>
      </c>
      <c r="E70" s="5"/>
      <c r="F70" s="5"/>
      <c r="G70" s="5"/>
      <c r="H70" s="5"/>
      <c r="I70" s="5"/>
      <c r="J70" s="5"/>
      <c r="K70" s="5"/>
      <c r="L70" s="5"/>
      <c r="M70" s="10"/>
      <c r="N70" s="11"/>
      <c r="O70" s="3" t="str">
        <f t="shared" si="7"/>
        <v/>
      </c>
      <c r="P70" s="5"/>
      <c r="Q70" s="5"/>
    </row>
    <row r="71" spans="1:17" ht="18" customHeight="1" x14ac:dyDescent="0.3">
      <c r="A71" s="8" t="str">
        <f t="shared" si="4"/>
        <v/>
      </c>
      <c r="B71" s="9"/>
      <c r="C71" s="8" t="str">
        <f t="shared" si="5"/>
        <v/>
      </c>
      <c r="D71" s="8" t="str">
        <f t="shared" si="6"/>
        <v/>
      </c>
      <c r="E71" s="5"/>
      <c r="F71" s="5"/>
      <c r="G71" s="5"/>
      <c r="H71" s="5"/>
      <c r="I71" s="5"/>
      <c r="J71" s="5"/>
      <c r="K71" s="5"/>
      <c r="L71" s="5"/>
      <c r="M71" s="10"/>
      <c r="N71" s="11"/>
      <c r="O71" s="3" t="str">
        <f t="shared" si="7"/>
        <v/>
      </c>
      <c r="P71" s="5"/>
      <c r="Q71" s="5"/>
    </row>
    <row r="72" spans="1:17" ht="18" customHeight="1" x14ac:dyDescent="0.3">
      <c r="A72" s="8" t="str">
        <f t="shared" si="4"/>
        <v/>
      </c>
      <c r="B72" s="9"/>
      <c r="C72" s="8" t="str">
        <f t="shared" si="5"/>
        <v/>
      </c>
      <c r="D72" s="8" t="str">
        <f t="shared" si="6"/>
        <v/>
      </c>
      <c r="E72" s="5"/>
      <c r="F72" s="5"/>
      <c r="G72" s="5"/>
      <c r="H72" s="5"/>
      <c r="I72" s="5"/>
      <c r="J72" s="5"/>
      <c r="K72" s="5"/>
      <c r="L72" s="5"/>
      <c r="M72" s="10"/>
      <c r="N72" s="11"/>
      <c r="O72" s="3" t="str">
        <f t="shared" si="7"/>
        <v/>
      </c>
      <c r="P72" s="5"/>
      <c r="Q72" s="5"/>
    </row>
    <row r="73" spans="1:17" ht="18" customHeight="1" x14ac:dyDescent="0.3">
      <c r="A73" s="8" t="str">
        <f t="shared" si="4"/>
        <v/>
      </c>
      <c r="B73" s="9"/>
      <c r="C73" s="8" t="str">
        <f t="shared" si="5"/>
        <v/>
      </c>
      <c r="D73" s="8" t="str">
        <f t="shared" si="6"/>
        <v/>
      </c>
      <c r="E73" s="5"/>
      <c r="F73" s="5"/>
      <c r="G73" s="5"/>
      <c r="H73" s="5"/>
      <c r="I73" s="5"/>
      <c r="J73" s="5"/>
      <c r="K73" s="5"/>
      <c r="L73" s="5"/>
      <c r="M73" s="10"/>
      <c r="N73" s="11"/>
      <c r="O73" s="3" t="str">
        <f t="shared" si="7"/>
        <v/>
      </c>
      <c r="P73" s="5"/>
      <c r="Q73" s="5"/>
    </row>
    <row r="74" spans="1:17" ht="18" customHeight="1" x14ac:dyDescent="0.3">
      <c r="A74" s="8" t="str">
        <f t="shared" si="4"/>
        <v/>
      </c>
      <c r="B74" s="9"/>
      <c r="C74" s="8" t="str">
        <f t="shared" si="5"/>
        <v/>
      </c>
      <c r="D74" s="8" t="str">
        <f t="shared" si="6"/>
        <v/>
      </c>
      <c r="E74" s="5"/>
      <c r="F74" s="5"/>
      <c r="G74" s="5"/>
      <c r="H74" s="5"/>
      <c r="I74" s="5"/>
      <c r="J74" s="5"/>
      <c r="K74" s="5"/>
      <c r="L74" s="5"/>
      <c r="M74" s="10"/>
      <c r="N74" s="11"/>
      <c r="O74" s="3" t="str">
        <f t="shared" si="7"/>
        <v/>
      </c>
      <c r="P74" s="5"/>
      <c r="Q74" s="5"/>
    </row>
    <row r="75" spans="1:17" ht="18" customHeight="1" x14ac:dyDescent="0.3">
      <c r="A75" s="8" t="str">
        <f t="shared" si="4"/>
        <v/>
      </c>
      <c r="B75" s="9"/>
      <c r="C75" s="8" t="str">
        <f t="shared" si="5"/>
        <v/>
      </c>
      <c r="D75" s="8" t="str">
        <f t="shared" si="6"/>
        <v/>
      </c>
      <c r="E75" s="5"/>
      <c r="F75" s="5"/>
      <c r="G75" s="5"/>
      <c r="H75" s="5"/>
      <c r="I75" s="5"/>
      <c r="J75" s="5"/>
      <c r="K75" s="5"/>
      <c r="L75" s="5"/>
      <c r="M75" s="10"/>
      <c r="N75" s="11"/>
      <c r="O75" s="3" t="str">
        <f t="shared" si="7"/>
        <v/>
      </c>
      <c r="P75" s="5"/>
      <c r="Q75" s="5"/>
    </row>
    <row r="76" spans="1:17" ht="18" customHeight="1" x14ac:dyDescent="0.3">
      <c r="A76" s="8" t="str">
        <f t="shared" si="4"/>
        <v/>
      </c>
      <c r="B76" s="9"/>
      <c r="C76" s="8" t="str">
        <f t="shared" si="5"/>
        <v/>
      </c>
      <c r="D76" s="8" t="str">
        <f t="shared" si="6"/>
        <v/>
      </c>
      <c r="E76" s="5"/>
      <c r="F76" s="5"/>
      <c r="G76" s="5"/>
      <c r="H76" s="5"/>
      <c r="I76" s="5"/>
      <c r="J76" s="5"/>
      <c r="K76" s="5"/>
      <c r="L76" s="5"/>
      <c r="M76" s="10"/>
      <c r="N76" s="11"/>
      <c r="O76" s="3" t="str">
        <f t="shared" si="7"/>
        <v/>
      </c>
      <c r="P76" s="5"/>
      <c r="Q76" s="5"/>
    </row>
    <row r="77" spans="1:17" ht="18" customHeight="1" x14ac:dyDescent="0.3">
      <c r="A77" s="8" t="str">
        <f t="shared" si="4"/>
        <v/>
      </c>
      <c r="B77" s="9"/>
      <c r="C77" s="8" t="str">
        <f t="shared" si="5"/>
        <v/>
      </c>
      <c r="D77" s="8" t="str">
        <f t="shared" si="6"/>
        <v/>
      </c>
      <c r="E77" s="5"/>
      <c r="F77" s="5"/>
      <c r="G77" s="5"/>
      <c r="H77" s="5"/>
      <c r="I77" s="5"/>
      <c r="J77" s="5"/>
      <c r="K77" s="5"/>
      <c r="L77" s="5"/>
      <c r="M77" s="10"/>
      <c r="N77" s="11"/>
      <c r="O77" s="3" t="str">
        <f t="shared" si="7"/>
        <v/>
      </c>
      <c r="P77" s="5"/>
      <c r="Q77" s="5"/>
    </row>
    <row r="78" spans="1:17" ht="18" customHeight="1" x14ac:dyDescent="0.3">
      <c r="A78" s="8" t="str">
        <f t="shared" si="4"/>
        <v/>
      </c>
      <c r="B78" s="9"/>
      <c r="C78" s="8" t="str">
        <f t="shared" si="5"/>
        <v/>
      </c>
      <c r="D78" s="8" t="str">
        <f t="shared" si="6"/>
        <v/>
      </c>
      <c r="E78" s="5"/>
      <c r="F78" s="5"/>
      <c r="G78" s="5"/>
      <c r="H78" s="5"/>
      <c r="I78" s="5"/>
      <c r="J78" s="5"/>
      <c r="K78" s="5"/>
      <c r="L78" s="5"/>
      <c r="M78" s="10"/>
      <c r="N78" s="11"/>
      <c r="O78" s="3" t="str">
        <f t="shared" si="7"/>
        <v/>
      </c>
      <c r="P78" s="5"/>
      <c r="Q78" s="5"/>
    </row>
    <row r="79" spans="1:17" ht="18" customHeight="1" x14ac:dyDescent="0.3">
      <c r="A79" s="8" t="str">
        <f t="shared" si="4"/>
        <v/>
      </c>
      <c r="B79" s="9"/>
      <c r="C79" s="8" t="str">
        <f t="shared" si="5"/>
        <v/>
      </c>
      <c r="D79" s="8" t="str">
        <f t="shared" si="6"/>
        <v/>
      </c>
      <c r="E79" s="5"/>
      <c r="F79" s="5"/>
      <c r="G79" s="5"/>
      <c r="H79" s="5"/>
      <c r="I79" s="5"/>
      <c r="J79" s="5"/>
      <c r="K79" s="5"/>
      <c r="L79" s="5"/>
      <c r="M79" s="10"/>
      <c r="N79" s="11"/>
      <c r="O79" s="3" t="str">
        <f t="shared" si="7"/>
        <v/>
      </c>
      <c r="P79" s="5"/>
      <c r="Q79" s="5"/>
    </row>
    <row r="80" spans="1:17" ht="18" customHeight="1" x14ac:dyDescent="0.3">
      <c r="A80" s="8" t="str">
        <f t="shared" si="4"/>
        <v/>
      </c>
      <c r="B80" s="9"/>
      <c r="C80" s="8" t="str">
        <f t="shared" si="5"/>
        <v/>
      </c>
      <c r="D80" s="8" t="str">
        <f t="shared" si="6"/>
        <v/>
      </c>
      <c r="E80" s="5"/>
      <c r="F80" s="5"/>
      <c r="G80" s="5"/>
      <c r="H80" s="5"/>
      <c r="I80" s="5"/>
      <c r="J80" s="5"/>
      <c r="K80" s="5"/>
      <c r="L80" s="5"/>
      <c r="M80" s="10"/>
      <c r="N80" s="11"/>
      <c r="O80" s="3" t="str">
        <f t="shared" si="7"/>
        <v/>
      </c>
      <c r="P80" s="5"/>
      <c r="Q80" s="5"/>
    </row>
    <row r="81" spans="1:17" ht="18" customHeight="1" x14ac:dyDescent="0.3">
      <c r="A81" s="8" t="str">
        <f t="shared" si="4"/>
        <v/>
      </c>
      <c r="B81" s="9"/>
      <c r="C81" s="8" t="str">
        <f t="shared" si="5"/>
        <v/>
      </c>
      <c r="D81" s="8" t="str">
        <f t="shared" si="6"/>
        <v/>
      </c>
      <c r="E81" s="5"/>
      <c r="F81" s="5"/>
      <c r="G81" s="5"/>
      <c r="H81" s="5"/>
      <c r="I81" s="5"/>
      <c r="J81" s="5"/>
      <c r="K81" s="5"/>
      <c r="L81" s="5"/>
      <c r="M81" s="10"/>
      <c r="N81" s="11"/>
      <c r="O81" s="3" t="str">
        <f t="shared" si="7"/>
        <v/>
      </c>
      <c r="P81" s="5"/>
      <c r="Q81" s="5"/>
    </row>
    <row r="82" spans="1:17" ht="18" customHeight="1" x14ac:dyDescent="0.3">
      <c r="A82" s="8" t="str">
        <f t="shared" si="4"/>
        <v/>
      </c>
      <c r="B82" s="9"/>
      <c r="C82" s="8" t="str">
        <f t="shared" si="5"/>
        <v/>
      </c>
      <c r="D82" s="8" t="str">
        <f t="shared" si="6"/>
        <v/>
      </c>
      <c r="E82" s="5"/>
      <c r="F82" s="5"/>
      <c r="G82" s="5"/>
      <c r="H82" s="5"/>
      <c r="I82" s="5"/>
      <c r="J82" s="5"/>
      <c r="K82" s="5"/>
      <c r="L82" s="5"/>
      <c r="M82" s="10"/>
      <c r="N82" s="11"/>
      <c r="O82" s="3" t="str">
        <f t="shared" si="7"/>
        <v/>
      </c>
      <c r="P82" s="5"/>
      <c r="Q82" s="5"/>
    </row>
    <row r="83" spans="1:17" ht="18" customHeight="1" x14ac:dyDescent="0.3">
      <c r="A83" s="8" t="str">
        <f t="shared" si="4"/>
        <v/>
      </c>
      <c r="B83" s="9"/>
      <c r="C83" s="8" t="str">
        <f t="shared" si="5"/>
        <v/>
      </c>
      <c r="D83" s="8" t="str">
        <f t="shared" si="6"/>
        <v/>
      </c>
      <c r="E83" s="5"/>
      <c r="F83" s="5"/>
      <c r="G83" s="5"/>
      <c r="H83" s="5"/>
      <c r="I83" s="5"/>
      <c r="J83" s="5"/>
      <c r="K83" s="5"/>
      <c r="L83" s="5"/>
      <c r="M83" s="10"/>
      <c r="N83" s="11"/>
      <c r="O83" s="3" t="str">
        <f t="shared" si="7"/>
        <v/>
      </c>
      <c r="P83" s="5"/>
      <c r="Q83" s="5"/>
    </row>
    <row r="84" spans="1:17" ht="18" customHeight="1" x14ac:dyDescent="0.3">
      <c r="A84" s="8" t="str">
        <f t="shared" si="4"/>
        <v/>
      </c>
      <c r="B84" s="9"/>
      <c r="C84" s="8" t="str">
        <f t="shared" si="5"/>
        <v/>
      </c>
      <c r="D84" s="8" t="str">
        <f t="shared" si="6"/>
        <v/>
      </c>
      <c r="E84" s="5"/>
      <c r="F84" s="5"/>
      <c r="G84" s="5"/>
      <c r="H84" s="5"/>
      <c r="I84" s="5"/>
      <c r="J84" s="5"/>
      <c r="K84" s="5"/>
      <c r="L84" s="5"/>
      <c r="M84" s="10"/>
      <c r="N84" s="11"/>
      <c r="O84" s="3" t="str">
        <f t="shared" si="7"/>
        <v/>
      </c>
      <c r="P84" s="5"/>
      <c r="Q84" s="5"/>
    </row>
    <row r="85" spans="1:17" ht="18" customHeight="1" x14ac:dyDescent="0.3">
      <c r="A85" s="8" t="str">
        <f t="shared" si="4"/>
        <v/>
      </c>
      <c r="B85" s="9"/>
      <c r="C85" s="8" t="str">
        <f t="shared" si="5"/>
        <v/>
      </c>
      <c r="D85" s="8" t="str">
        <f t="shared" si="6"/>
        <v/>
      </c>
      <c r="E85" s="5"/>
      <c r="F85" s="5"/>
      <c r="G85" s="5"/>
      <c r="H85" s="5"/>
      <c r="I85" s="5"/>
      <c r="J85" s="5"/>
      <c r="K85" s="5"/>
      <c r="L85" s="5"/>
      <c r="M85" s="10"/>
      <c r="N85" s="11"/>
      <c r="O85" s="3" t="str">
        <f t="shared" si="7"/>
        <v/>
      </c>
      <c r="P85" s="5"/>
      <c r="Q85" s="5"/>
    </row>
    <row r="86" spans="1:17" ht="18" customHeight="1" x14ac:dyDescent="0.3">
      <c r="A86" s="8" t="str">
        <f t="shared" si="4"/>
        <v/>
      </c>
      <c r="B86" s="9"/>
      <c r="C86" s="8" t="str">
        <f t="shared" si="5"/>
        <v/>
      </c>
      <c r="D86" s="8" t="str">
        <f t="shared" si="6"/>
        <v/>
      </c>
      <c r="E86" s="5"/>
      <c r="F86" s="5"/>
      <c r="G86" s="5"/>
      <c r="H86" s="5"/>
      <c r="I86" s="5"/>
      <c r="J86" s="5"/>
      <c r="K86" s="5"/>
      <c r="L86" s="5"/>
      <c r="M86" s="10"/>
      <c r="N86" s="11"/>
      <c r="O86" s="3" t="str">
        <f t="shared" si="7"/>
        <v/>
      </c>
      <c r="P86" s="5"/>
      <c r="Q86" s="5"/>
    </row>
    <row r="87" spans="1:17" ht="18" customHeight="1" x14ac:dyDescent="0.3">
      <c r="A87" s="8" t="str">
        <f t="shared" si="4"/>
        <v/>
      </c>
      <c r="B87" s="9"/>
      <c r="C87" s="8" t="str">
        <f t="shared" si="5"/>
        <v/>
      </c>
      <c r="D87" s="8" t="str">
        <f t="shared" si="6"/>
        <v/>
      </c>
      <c r="E87" s="5"/>
      <c r="F87" s="5"/>
      <c r="G87" s="5"/>
      <c r="H87" s="5"/>
      <c r="I87" s="5"/>
      <c r="J87" s="5"/>
      <c r="K87" s="5"/>
      <c r="L87" s="5"/>
      <c r="M87" s="10"/>
      <c r="N87" s="11"/>
      <c r="O87" s="3" t="str">
        <f t="shared" si="7"/>
        <v/>
      </c>
      <c r="P87" s="5"/>
      <c r="Q87" s="5"/>
    </row>
    <row r="88" spans="1:17" ht="18" customHeight="1" x14ac:dyDescent="0.3">
      <c r="A88" s="8" t="str">
        <f t="shared" si="4"/>
        <v/>
      </c>
      <c r="B88" s="9"/>
      <c r="C88" s="8" t="str">
        <f t="shared" si="5"/>
        <v/>
      </c>
      <c r="D88" s="8" t="str">
        <f t="shared" si="6"/>
        <v/>
      </c>
      <c r="E88" s="5"/>
      <c r="F88" s="5"/>
      <c r="G88" s="5"/>
      <c r="H88" s="5"/>
      <c r="I88" s="5"/>
      <c r="J88" s="5"/>
      <c r="K88" s="5"/>
      <c r="L88" s="5"/>
      <c r="M88" s="10"/>
      <c r="N88" s="11"/>
      <c r="O88" s="3" t="str">
        <f t="shared" si="7"/>
        <v/>
      </c>
      <c r="P88" s="5"/>
      <c r="Q88" s="5"/>
    </row>
    <row r="89" spans="1:17" ht="18" customHeight="1" x14ac:dyDescent="0.3">
      <c r="A89" s="8" t="str">
        <f t="shared" si="4"/>
        <v/>
      </c>
      <c r="B89" s="9"/>
      <c r="C89" s="8" t="str">
        <f t="shared" si="5"/>
        <v/>
      </c>
      <c r="D89" s="8" t="str">
        <f t="shared" si="6"/>
        <v/>
      </c>
      <c r="E89" s="5"/>
      <c r="F89" s="5"/>
      <c r="G89" s="5"/>
      <c r="H89" s="5"/>
      <c r="I89" s="5"/>
      <c r="J89" s="5"/>
      <c r="K89" s="5"/>
      <c r="L89" s="5"/>
      <c r="M89" s="10"/>
      <c r="N89" s="11"/>
      <c r="O89" s="3" t="str">
        <f t="shared" si="7"/>
        <v/>
      </c>
      <c r="P89" s="5"/>
      <c r="Q89" s="5"/>
    </row>
    <row r="90" spans="1:17" ht="18" customHeight="1" x14ac:dyDescent="0.3">
      <c r="A90" s="8" t="str">
        <f t="shared" si="4"/>
        <v/>
      </c>
      <c r="B90" s="9"/>
      <c r="C90" s="8" t="str">
        <f t="shared" si="5"/>
        <v/>
      </c>
      <c r="D90" s="8" t="str">
        <f t="shared" si="6"/>
        <v/>
      </c>
      <c r="E90" s="5"/>
      <c r="F90" s="5"/>
      <c r="G90" s="5"/>
      <c r="H90" s="5"/>
      <c r="I90" s="5"/>
      <c r="J90" s="5"/>
      <c r="K90" s="5"/>
      <c r="L90" s="5"/>
      <c r="M90" s="10"/>
      <c r="N90" s="11"/>
      <c r="O90" s="3" t="str">
        <f t="shared" si="7"/>
        <v/>
      </c>
      <c r="P90" s="5"/>
      <c r="Q90" s="5"/>
    </row>
    <row r="91" spans="1:17" ht="18" customHeight="1" x14ac:dyDescent="0.3">
      <c r="A91" s="8" t="str">
        <f t="shared" si="4"/>
        <v/>
      </c>
      <c r="B91" s="9"/>
      <c r="C91" s="8" t="str">
        <f t="shared" si="5"/>
        <v/>
      </c>
      <c r="D91" s="8" t="str">
        <f t="shared" si="6"/>
        <v/>
      </c>
      <c r="E91" s="5"/>
      <c r="F91" s="5"/>
      <c r="G91" s="5"/>
      <c r="H91" s="5"/>
      <c r="I91" s="5"/>
      <c r="J91" s="5"/>
      <c r="K91" s="5"/>
      <c r="L91" s="5"/>
      <c r="M91" s="10"/>
      <c r="N91" s="11"/>
      <c r="O91" s="3" t="str">
        <f t="shared" si="7"/>
        <v/>
      </c>
      <c r="P91" s="5"/>
      <c r="Q91" s="5"/>
    </row>
    <row r="92" spans="1:17" ht="18" customHeight="1" x14ac:dyDescent="0.3">
      <c r="A92" s="8" t="str">
        <f t="shared" si="4"/>
        <v/>
      </c>
      <c r="B92" s="9"/>
      <c r="C92" s="8" t="str">
        <f t="shared" si="5"/>
        <v/>
      </c>
      <c r="D92" s="8" t="str">
        <f t="shared" si="6"/>
        <v/>
      </c>
      <c r="E92" s="5"/>
      <c r="F92" s="5"/>
      <c r="G92" s="5"/>
      <c r="H92" s="5"/>
      <c r="I92" s="5"/>
      <c r="J92" s="5"/>
      <c r="K92" s="5"/>
      <c r="L92" s="5"/>
      <c r="M92" s="10"/>
      <c r="N92" s="11"/>
      <c r="O92" s="3" t="str">
        <f t="shared" si="7"/>
        <v/>
      </c>
      <c r="P92" s="5"/>
      <c r="Q92" s="5"/>
    </row>
    <row r="93" spans="1:17" ht="18" customHeight="1" x14ac:dyDescent="0.3">
      <c r="A93" s="8" t="str">
        <f t="shared" si="4"/>
        <v/>
      </c>
      <c r="B93" s="9"/>
      <c r="C93" s="8" t="str">
        <f t="shared" si="5"/>
        <v/>
      </c>
      <c r="D93" s="8" t="str">
        <f t="shared" si="6"/>
        <v/>
      </c>
      <c r="E93" s="5"/>
      <c r="F93" s="5"/>
      <c r="G93" s="5"/>
      <c r="H93" s="5"/>
      <c r="I93" s="5"/>
      <c r="J93" s="5"/>
      <c r="K93" s="5"/>
      <c r="L93" s="5"/>
      <c r="M93" s="10"/>
      <c r="N93" s="11"/>
      <c r="O93" s="3" t="str">
        <f t="shared" si="7"/>
        <v/>
      </c>
      <c r="P93" s="5"/>
      <c r="Q93" s="5"/>
    </row>
    <row r="94" spans="1:17" ht="18" customHeight="1" x14ac:dyDescent="0.3">
      <c r="A94" s="8" t="str">
        <f t="shared" si="4"/>
        <v/>
      </c>
      <c r="B94" s="9"/>
      <c r="C94" s="8" t="str">
        <f t="shared" si="5"/>
        <v/>
      </c>
      <c r="D94" s="8" t="str">
        <f t="shared" si="6"/>
        <v/>
      </c>
      <c r="E94" s="5"/>
      <c r="F94" s="5"/>
      <c r="G94" s="5"/>
      <c r="H94" s="5"/>
      <c r="I94" s="5"/>
      <c r="J94" s="5"/>
      <c r="K94" s="5"/>
      <c r="L94" s="5"/>
      <c r="M94" s="10"/>
      <c r="N94" s="11"/>
      <c r="O94" s="3" t="str">
        <f t="shared" si="7"/>
        <v/>
      </c>
      <c r="P94" s="5"/>
      <c r="Q94" s="5"/>
    </row>
    <row r="95" spans="1:17" ht="18" customHeight="1" x14ac:dyDescent="0.3">
      <c r="A95" s="8" t="str">
        <f t="shared" si="4"/>
        <v/>
      </c>
      <c r="B95" s="9"/>
      <c r="C95" s="8" t="str">
        <f t="shared" si="5"/>
        <v/>
      </c>
      <c r="D95" s="8" t="str">
        <f t="shared" si="6"/>
        <v/>
      </c>
      <c r="E95" s="5"/>
      <c r="F95" s="5"/>
      <c r="G95" s="5"/>
      <c r="H95" s="5"/>
      <c r="I95" s="5"/>
      <c r="J95" s="5"/>
      <c r="K95" s="5"/>
      <c r="L95" s="5"/>
      <c r="M95" s="10"/>
      <c r="N95" s="11"/>
      <c r="O95" s="3" t="str">
        <f t="shared" si="7"/>
        <v/>
      </c>
      <c r="P95" s="5"/>
      <c r="Q95" s="5"/>
    </row>
    <row r="96" spans="1:17" ht="18" customHeight="1" x14ac:dyDescent="0.3">
      <c r="A96" s="8" t="str">
        <f t="shared" si="4"/>
        <v/>
      </c>
      <c r="B96" s="9"/>
      <c r="C96" s="8" t="str">
        <f t="shared" si="5"/>
        <v/>
      </c>
      <c r="D96" s="8" t="str">
        <f t="shared" si="6"/>
        <v/>
      </c>
      <c r="E96" s="5"/>
      <c r="F96" s="5"/>
      <c r="G96" s="5"/>
      <c r="H96" s="5"/>
      <c r="I96" s="5"/>
      <c r="J96" s="5"/>
      <c r="K96" s="5"/>
      <c r="L96" s="5"/>
      <c r="M96" s="10"/>
      <c r="N96" s="11"/>
      <c r="O96" s="3" t="str">
        <f t="shared" si="7"/>
        <v/>
      </c>
      <c r="P96" s="5"/>
      <c r="Q96" s="5"/>
    </row>
    <row r="97" spans="1:17" ht="18" customHeight="1" x14ac:dyDescent="0.3">
      <c r="A97" s="8" t="str">
        <f t="shared" si="4"/>
        <v/>
      </c>
      <c r="B97" s="9"/>
      <c r="C97" s="8" t="str">
        <f t="shared" si="5"/>
        <v/>
      </c>
      <c r="D97" s="8" t="str">
        <f t="shared" si="6"/>
        <v/>
      </c>
      <c r="E97" s="5"/>
      <c r="F97" s="5"/>
      <c r="G97" s="5"/>
      <c r="H97" s="5"/>
      <c r="I97" s="5"/>
      <c r="J97" s="5"/>
      <c r="K97" s="5"/>
      <c r="L97" s="5"/>
      <c r="M97" s="10"/>
      <c r="N97" s="11"/>
      <c r="O97" s="3" t="str">
        <f t="shared" si="7"/>
        <v/>
      </c>
      <c r="P97" s="5"/>
      <c r="Q97" s="5"/>
    </row>
    <row r="98" spans="1:17" ht="18" customHeight="1" x14ac:dyDescent="0.3">
      <c r="A98" s="8" t="str">
        <f t="shared" si="4"/>
        <v/>
      </c>
      <c r="B98" s="9"/>
      <c r="C98" s="8" t="str">
        <f t="shared" si="5"/>
        <v/>
      </c>
      <c r="D98" s="8" t="str">
        <f t="shared" si="6"/>
        <v/>
      </c>
      <c r="E98" s="5"/>
      <c r="F98" s="5"/>
      <c r="G98" s="5"/>
      <c r="H98" s="5"/>
      <c r="I98" s="5"/>
      <c r="J98" s="5"/>
      <c r="K98" s="5"/>
      <c r="L98" s="5"/>
      <c r="M98" s="10"/>
      <c r="N98" s="11"/>
      <c r="O98" s="3" t="str">
        <f t="shared" si="7"/>
        <v/>
      </c>
      <c r="P98" s="5"/>
      <c r="Q98" s="5"/>
    </row>
    <row r="99" spans="1:17" ht="18" customHeight="1" x14ac:dyDescent="0.3">
      <c r="A99" s="8" t="str">
        <f t="shared" si="4"/>
        <v/>
      </c>
      <c r="B99" s="9"/>
      <c r="C99" s="8" t="str">
        <f t="shared" si="5"/>
        <v/>
      </c>
      <c r="D99" s="8" t="str">
        <f t="shared" si="6"/>
        <v/>
      </c>
      <c r="E99" s="5"/>
      <c r="F99" s="5"/>
      <c r="G99" s="5"/>
      <c r="H99" s="5"/>
      <c r="I99" s="5"/>
      <c r="J99" s="5"/>
      <c r="K99" s="5"/>
      <c r="L99" s="5"/>
      <c r="M99" s="10"/>
      <c r="N99" s="11"/>
      <c r="O99" s="3" t="str">
        <f t="shared" si="7"/>
        <v/>
      </c>
      <c r="P99" s="5"/>
      <c r="Q99" s="5"/>
    </row>
    <row r="100" spans="1:17" ht="18" customHeight="1" x14ac:dyDescent="0.3">
      <c r="A100" s="8" t="str">
        <f t="shared" si="4"/>
        <v/>
      </c>
      <c r="B100" s="9"/>
      <c r="C100" s="8" t="str">
        <f t="shared" si="5"/>
        <v/>
      </c>
      <c r="D100" s="8" t="str">
        <f t="shared" si="6"/>
        <v/>
      </c>
      <c r="E100" s="5"/>
      <c r="F100" s="5"/>
      <c r="G100" s="5"/>
      <c r="H100" s="5"/>
      <c r="I100" s="5"/>
      <c r="J100" s="5"/>
      <c r="K100" s="5"/>
      <c r="L100" s="5"/>
      <c r="M100" s="10"/>
      <c r="N100" s="11"/>
      <c r="O100" s="3" t="str">
        <f t="shared" si="7"/>
        <v/>
      </c>
      <c r="P100" s="5"/>
      <c r="Q100" s="5"/>
    </row>
    <row r="101" spans="1:17" ht="18" customHeight="1" x14ac:dyDescent="0.3">
      <c r="A101" s="8" t="str">
        <f t="shared" si="4"/>
        <v/>
      </c>
      <c r="B101" s="9"/>
      <c r="C101" s="8" t="str">
        <f t="shared" si="5"/>
        <v/>
      </c>
      <c r="D101" s="8" t="str">
        <f t="shared" si="6"/>
        <v/>
      </c>
      <c r="E101" s="5"/>
      <c r="F101" s="5"/>
      <c r="G101" s="5"/>
      <c r="H101" s="5"/>
      <c r="I101" s="5"/>
      <c r="J101" s="5"/>
      <c r="K101" s="5"/>
      <c r="L101" s="5"/>
      <c r="M101" s="10"/>
      <c r="N101" s="11"/>
      <c r="O101" s="3" t="str">
        <f t="shared" si="7"/>
        <v/>
      </c>
      <c r="P101" s="5"/>
      <c r="Q101" s="5"/>
    </row>
    <row r="102" spans="1:17" ht="18" customHeight="1" x14ac:dyDescent="0.3">
      <c r="A102" s="8" t="str">
        <f t="shared" si="4"/>
        <v/>
      </c>
      <c r="B102" s="9"/>
      <c r="C102" s="8" t="str">
        <f t="shared" si="5"/>
        <v/>
      </c>
      <c r="D102" s="8" t="str">
        <f t="shared" si="6"/>
        <v/>
      </c>
      <c r="E102" s="5"/>
      <c r="F102" s="5"/>
      <c r="G102" s="5"/>
      <c r="H102" s="5"/>
      <c r="I102" s="5"/>
      <c r="J102" s="5"/>
      <c r="K102" s="5"/>
      <c r="L102" s="5"/>
      <c r="M102" s="10"/>
      <c r="N102" s="11"/>
      <c r="O102" s="3" t="str">
        <f t="shared" si="7"/>
        <v/>
      </c>
      <c r="P102" s="5"/>
      <c r="Q102" s="5"/>
    </row>
    <row r="103" spans="1:17" ht="18" customHeight="1" x14ac:dyDescent="0.3">
      <c r="A103" s="8" t="str">
        <f t="shared" si="4"/>
        <v/>
      </c>
      <c r="B103" s="9"/>
      <c r="C103" s="8" t="str">
        <f t="shared" si="5"/>
        <v/>
      </c>
      <c r="D103" s="8" t="str">
        <f t="shared" si="6"/>
        <v/>
      </c>
      <c r="E103" s="5"/>
      <c r="F103" s="5"/>
      <c r="G103" s="5"/>
      <c r="H103" s="5"/>
      <c r="I103" s="5"/>
      <c r="J103" s="5"/>
      <c r="K103" s="5"/>
      <c r="L103" s="5"/>
      <c r="M103" s="10"/>
      <c r="N103" s="11"/>
      <c r="O103" s="3" t="str">
        <f t="shared" si="7"/>
        <v/>
      </c>
      <c r="P103" s="5"/>
      <c r="Q103" s="5"/>
    </row>
    <row r="104" spans="1:17" ht="18" customHeight="1" x14ac:dyDescent="0.3">
      <c r="A104" s="8" t="str">
        <f t="shared" si="4"/>
        <v/>
      </c>
      <c r="B104" s="9"/>
      <c r="C104" s="8" t="str">
        <f t="shared" si="5"/>
        <v/>
      </c>
      <c r="D104" s="8" t="str">
        <f t="shared" si="6"/>
        <v/>
      </c>
      <c r="E104" s="5"/>
      <c r="F104" s="5"/>
      <c r="G104" s="5"/>
      <c r="H104" s="5"/>
      <c r="I104" s="5"/>
      <c r="J104" s="5"/>
      <c r="K104" s="5"/>
      <c r="L104" s="5"/>
      <c r="M104" s="10"/>
      <c r="N104" s="11"/>
      <c r="O104" s="3" t="str">
        <f t="shared" si="7"/>
        <v/>
      </c>
      <c r="P104" s="5"/>
      <c r="Q104" s="5"/>
    </row>
    <row r="105" spans="1:17" ht="18" customHeight="1" x14ac:dyDescent="0.3">
      <c r="A105" s="8" t="str">
        <f t="shared" si="4"/>
        <v/>
      </c>
      <c r="B105" s="9"/>
      <c r="C105" s="8" t="str">
        <f t="shared" si="5"/>
        <v/>
      </c>
      <c r="D105" s="8" t="str">
        <f t="shared" si="6"/>
        <v/>
      </c>
      <c r="E105" s="5"/>
      <c r="F105" s="5"/>
      <c r="G105" s="5"/>
      <c r="H105" s="5"/>
      <c r="I105" s="5"/>
      <c r="J105" s="5"/>
      <c r="K105" s="5"/>
      <c r="L105" s="5"/>
      <c r="M105" s="10"/>
      <c r="N105" s="11"/>
      <c r="O105" s="3" t="str">
        <f t="shared" si="7"/>
        <v/>
      </c>
      <c r="P105" s="5"/>
      <c r="Q105" s="5"/>
    </row>
    <row r="106" spans="1:17" ht="18" customHeight="1" x14ac:dyDescent="0.3">
      <c r="A106" s="8" t="str">
        <f t="shared" si="4"/>
        <v/>
      </c>
      <c r="B106" s="9"/>
      <c r="C106" s="8" t="str">
        <f t="shared" si="5"/>
        <v/>
      </c>
      <c r="D106" s="8" t="str">
        <f t="shared" si="6"/>
        <v/>
      </c>
      <c r="E106" s="5"/>
      <c r="F106" s="5"/>
      <c r="G106" s="5"/>
      <c r="H106" s="5"/>
      <c r="I106" s="5"/>
      <c r="J106" s="5"/>
      <c r="K106" s="5"/>
      <c r="L106" s="5"/>
      <c r="M106" s="10"/>
      <c r="N106" s="11"/>
      <c r="O106" s="3" t="str">
        <f t="shared" si="7"/>
        <v/>
      </c>
      <c r="P106" s="5"/>
      <c r="Q106" s="5"/>
    </row>
    <row r="107" spans="1:17" ht="18" customHeight="1" x14ac:dyDescent="0.3">
      <c r="A107" s="8" t="str">
        <f t="shared" si="4"/>
        <v/>
      </c>
      <c r="B107" s="9"/>
      <c r="C107" s="8" t="str">
        <f t="shared" si="5"/>
        <v/>
      </c>
      <c r="D107" s="8" t="str">
        <f t="shared" si="6"/>
        <v/>
      </c>
      <c r="E107" s="5"/>
      <c r="F107" s="5"/>
      <c r="G107" s="5"/>
      <c r="H107" s="5"/>
      <c r="I107" s="5"/>
      <c r="J107" s="5"/>
      <c r="K107" s="5"/>
      <c r="L107" s="5"/>
      <c r="M107" s="10"/>
      <c r="N107" s="11"/>
      <c r="O107" s="3" t="str">
        <f t="shared" si="7"/>
        <v/>
      </c>
      <c r="P107" s="5"/>
      <c r="Q107" s="5"/>
    </row>
    <row r="108" spans="1:17" ht="18" customHeight="1" x14ac:dyDescent="0.3">
      <c r="A108" s="8" t="str">
        <f t="shared" si="4"/>
        <v/>
      </c>
      <c r="B108" s="9"/>
      <c r="C108" s="8" t="str">
        <f t="shared" si="5"/>
        <v/>
      </c>
      <c r="D108" s="8" t="str">
        <f t="shared" si="6"/>
        <v/>
      </c>
      <c r="E108" s="5"/>
      <c r="F108" s="5"/>
      <c r="G108" s="5"/>
      <c r="H108" s="5"/>
      <c r="I108" s="5"/>
      <c r="J108" s="5"/>
      <c r="K108" s="5"/>
      <c r="L108" s="5"/>
      <c r="M108" s="10"/>
      <c r="N108" s="11"/>
      <c r="O108" s="3" t="str">
        <f t="shared" si="7"/>
        <v/>
      </c>
      <c r="P108" s="5"/>
      <c r="Q108" s="5"/>
    </row>
    <row r="109" spans="1:17" ht="18" customHeight="1" x14ac:dyDescent="0.3">
      <c r="A109" s="8" t="str">
        <f t="shared" si="4"/>
        <v/>
      </c>
      <c r="B109" s="9"/>
      <c r="C109" s="8" t="str">
        <f t="shared" si="5"/>
        <v/>
      </c>
      <c r="D109" s="8" t="str">
        <f t="shared" si="6"/>
        <v/>
      </c>
      <c r="E109" s="5"/>
      <c r="F109" s="5"/>
      <c r="G109" s="5"/>
      <c r="H109" s="5"/>
      <c r="I109" s="5"/>
      <c r="J109" s="5"/>
      <c r="K109" s="5"/>
      <c r="L109" s="5"/>
      <c r="M109" s="10"/>
      <c r="N109" s="11"/>
      <c r="O109" s="3" t="str">
        <f t="shared" si="7"/>
        <v/>
      </c>
      <c r="P109" s="5"/>
      <c r="Q109" s="5"/>
    </row>
    <row r="110" spans="1:17" ht="18" customHeight="1" x14ac:dyDescent="0.3">
      <c r="A110" s="8" t="str">
        <f t="shared" si="4"/>
        <v/>
      </c>
      <c r="B110" s="9"/>
      <c r="C110" s="8" t="str">
        <f t="shared" si="5"/>
        <v/>
      </c>
      <c r="D110" s="8" t="str">
        <f t="shared" si="6"/>
        <v/>
      </c>
      <c r="E110" s="5"/>
      <c r="F110" s="5"/>
      <c r="G110" s="5"/>
      <c r="H110" s="5"/>
      <c r="I110" s="5"/>
      <c r="J110" s="5"/>
      <c r="K110" s="5"/>
      <c r="L110" s="5"/>
      <c r="M110" s="10"/>
      <c r="N110" s="11"/>
      <c r="O110" s="3" t="str">
        <f t="shared" si="7"/>
        <v/>
      </c>
      <c r="P110" s="5"/>
      <c r="Q110" s="5"/>
    </row>
    <row r="111" spans="1:17" ht="18" customHeight="1" x14ac:dyDescent="0.3">
      <c r="A111" s="8" t="str">
        <f t="shared" si="4"/>
        <v/>
      </c>
      <c r="B111" s="9"/>
      <c r="C111" s="8" t="str">
        <f t="shared" si="5"/>
        <v/>
      </c>
      <c r="D111" s="8" t="str">
        <f t="shared" si="6"/>
        <v/>
      </c>
      <c r="E111" s="5"/>
      <c r="F111" s="5"/>
      <c r="G111" s="5"/>
      <c r="H111" s="5"/>
      <c r="I111" s="5"/>
      <c r="J111" s="5"/>
      <c r="K111" s="5"/>
      <c r="L111" s="5"/>
      <c r="M111" s="10"/>
      <c r="N111" s="11"/>
      <c r="O111" s="3" t="str">
        <f t="shared" si="7"/>
        <v/>
      </c>
      <c r="P111" s="5"/>
      <c r="Q111" s="5"/>
    </row>
    <row r="112" spans="1:17" ht="18" customHeight="1" x14ac:dyDescent="0.3">
      <c r="A112" s="8" t="str">
        <f t="shared" si="4"/>
        <v/>
      </c>
      <c r="B112" s="9"/>
      <c r="C112" s="8" t="str">
        <f t="shared" si="5"/>
        <v/>
      </c>
      <c r="D112" s="8" t="str">
        <f t="shared" si="6"/>
        <v/>
      </c>
      <c r="E112" s="5"/>
      <c r="F112" s="5"/>
      <c r="G112" s="5"/>
      <c r="H112" s="5"/>
      <c r="I112" s="5"/>
      <c r="J112" s="5"/>
      <c r="K112" s="5"/>
      <c r="L112" s="5"/>
      <c r="M112" s="10"/>
      <c r="N112" s="11"/>
      <c r="O112" s="3" t="str">
        <f t="shared" si="7"/>
        <v/>
      </c>
      <c r="P112" s="5"/>
      <c r="Q112" s="5"/>
    </row>
    <row r="113" spans="1:17" ht="18" customHeight="1" x14ac:dyDescent="0.3">
      <c r="A113" s="8" t="str">
        <f t="shared" si="4"/>
        <v/>
      </c>
      <c r="B113" s="9"/>
      <c r="C113" s="8" t="str">
        <f t="shared" si="5"/>
        <v/>
      </c>
      <c r="D113" s="8" t="str">
        <f t="shared" si="6"/>
        <v/>
      </c>
      <c r="E113" s="5"/>
      <c r="F113" s="5"/>
      <c r="G113" s="5"/>
      <c r="H113" s="5"/>
      <c r="I113" s="5"/>
      <c r="J113" s="5"/>
      <c r="K113" s="5"/>
      <c r="L113" s="5"/>
      <c r="M113" s="10"/>
      <c r="N113" s="11"/>
      <c r="O113" s="3" t="str">
        <f t="shared" si="7"/>
        <v/>
      </c>
      <c r="P113" s="5"/>
      <c r="Q113" s="5"/>
    </row>
    <row r="114" spans="1:17" ht="18" customHeight="1" x14ac:dyDescent="0.3">
      <c r="A114" s="8" t="str">
        <f t="shared" si="4"/>
        <v/>
      </c>
      <c r="B114" s="9"/>
      <c r="C114" s="8" t="str">
        <f t="shared" si="5"/>
        <v/>
      </c>
      <c r="D114" s="8" t="str">
        <f t="shared" si="6"/>
        <v/>
      </c>
      <c r="E114" s="5"/>
      <c r="F114" s="5"/>
      <c r="G114" s="5"/>
      <c r="H114" s="5"/>
      <c r="I114" s="5"/>
      <c r="J114" s="5"/>
      <c r="K114" s="5"/>
      <c r="L114" s="5"/>
      <c r="M114" s="10"/>
      <c r="N114" s="11"/>
      <c r="O114" s="3" t="str">
        <f t="shared" si="7"/>
        <v/>
      </c>
      <c r="P114" s="5"/>
      <c r="Q114" s="5"/>
    </row>
    <row r="115" spans="1:17" ht="18" customHeight="1" x14ac:dyDescent="0.3">
      <c r="A115" s="8" t="str">
        <f t="shared" si="4"/>
        <v/>
      </c>
      <c r="B115" s="9"/>
      <c r="C115" s="8" t="str">
        <f t="shared" si="5"/>
        <v/>
      </c>
      <c r="D115" s="8" t="str">
        <f t="shared" si="6"/>
        <v/>
      </c>
      <c r="E115" s="5"/>
      <c r="F115" s="5"/>
      <c r="G115" s="5"/>
      <c r="H115" s="5"/>
      <c r="I115" s="5"/>
      <c r="J115" s="5"/>
      <c r="K115" s="5"/>
      <c r="L115" s="5"/>
      <c r="M115" s="10"/>
      <c r="N115" s="11"/>
      <c r="O115" s="3" t="str">
        <f t="shared" si="7"/>
        <v/>
      </c>
      <c r="P115" s="5"/>
      <c r="Q115" s="5"/>
    </row>
    <row r="116" spans="1:17" ht="18" customHeight="1" x14ac:dyDescent="0.3">
      <c r="A116" s="8" t="str">
        <f t="shared" si="4"/>
        <v/>
      </c>
      <c r="B116" s="9"/>
      <c r="C116" s="8" t="str">
        <f t="shared" si="5"/>
        <v/>
      </c>
      <c r="D116" s="8" t="str">
        <f t="shared" si="6"/>
        <v/>
      </c>
      <c r="E116" s="5"/>
      <c r="F116" s="5"/>
      <c r="G116" s="5"/>
      <c r="H116" s="5"/>
      <c r="I116" s="5"/>
      <c r="J116" s="5"/>
      <c r="K116" s="5"/>
      <c r="L116" s="5"/>
      <c r="M116" s="10"/>
      <c r="N116" s="11"/>
      <c r="O116" s="3" t="str">
        <f t="shared" si="7"/>
        <v/>
      </c>
      <c r="P116" s="5"/>
      <c r="Q116" s="5"/>
    </row>
    <row r="117" spans="1:17" ht="18" customHeight="1" x14ac:dyDescent="0.3">
      <c r="A117" s="8" t="str">
        <f t="shared" si="4"/>
        <v/>
      </c>
      <c r="B117" s="9"/>
      <c r="C117" s="8" t="str">
        <f t="shared" si="5"/>
        <v/>
      </c>
      <c r="D117" s="8" t="str">
        <f t="shared" si="6"/>
        <v/>
      </c>
      <c r="E117" s="5"/>
      <c r="F117" s="5"/>
      <c r="G117" s="5"/>
      <c r="H117" s="5"/>
      <c r="I117" s="5"/>
      <c r="J117" s="5"/>
      <c r="K117" s="5"/>
      <c r="L117" s="5"/>
      <c r="M117" s="10"/>
      <c r="N117" s="11"/>
      <c r="O117" s="3" t="str">
        <f t="shared" si="7"/>
        <v/>
      </c>
      <c r="P117" s="5"/>
      <c r="Q117" s="5"/>
    </row>
    <row r="118" spans="1:17" ht="18" customHeight="1" x14ac:dyDescent="0.3">
      <c r="A118" s="8" t="str">
        <f t="shared" si="4"/>
        <v/>
      </c>
      <c r="B118" s="9"/>
      <c r="C118" s="8" t="str">
        <f t="shared" si="5"/>
        <v/>
      </c>
      <c r="D118" s="8" t="str">
        <f t="shared" si="6"/>
        <v/>
      </c>
      <c r="E118" s="5"/>
      <c r="F118" s="5"/>
      <c r="G118" s="5"/>
      <c r="H118" s="5"/>
      <c r="I118" s="5"/>
      <c r="J118" s="5"/>
      <c r="K118" s="5"/>
      <c r="L118" s="5"/>
      <c r="M118" s="10"/>
      <c r="N118" s="11"/>
      <c r="O118" s="3" t="str">
        <f t="shared" si="7"/>
        <v/>
      </c>
      <c r="P118" s="5"/>
      <c r="Q118" s="5"/>
    </row>
    <row r="119" spans="1:17" ht="18" customHeight="1" x14ac:dyDescent="0.3">
      <c r="A119" s="8" t="str">
        <f t="shared" si="4"/>
        <v/>
      </c>
      <c r="B119" s="9"/>
      <c r="C119" s="8" t="str">
        <f t="shared" si="5"/>
        <v/>
      </c>
      <c r="D119" s="8" t="str">
        <f t="shared" si="6"/>
        <v/>
      </c>
      <c r="E119" s="5"/>
      <c r="F119" s="5"/>
      <c r="G119" s="5"/>
      <c r="H119" s="5"/>
      <c r="I119" s="5"/>
      <c r="J119" s="5"/>
      <c r="K119" s="5"/>
      <c r="L119" s="5"/>
      <c r="M119" s="10"/>
      <c r="N119" s="11"/>
      <c r="O119" s="3" t="str">
        <f t="shared" si="7"/>
        <v/>
      </c>
      <c r="P119" s="5"/>
      <c r="Q119" s="5"/>
    </row>
    <row r="120" spans="1:17" ht="18" customHeight="1" x14ac:dyDescent="0.3">
      <c r="A120" s="8" t="str">
        <f t="shared" si="4"/>
        <v/>
      </c>
      <c r="B120" s="9"/>
      <c r="C120" s="8" t="str">
        <f t="shared" si="5"/>
        <v/>
      </c>
      <c r="D120" s="8" t="str">
        <f t="shared" si="6"/>
        <v/>
      </c>
      <c r="E120" s="5"/>
      <c r="F120" s="5"/>
      <c r="G120" s="5"/>
      <c r="H120" s="5"/>
      <c r="I120" s="5"/>
      <c r="J120" s="5"/>
      <c r="K120" s="5"/>
      <c r="L120" s="5"/>
      <c r="M120" s="10"/>
      <c r="N120" s="11"/>
      <c r="O120" s="3" t="str">
        <f t="shared" si="7"/>
        <v/>
      </c>
      <c r="P120" s="5"/>
      <c r="Q120" s="5"/>
    </row>
    <row r="121" spans="1:17" ht="18" customHeight="1" x14ac:dyDescent="0.3">
      <c r="A121" s="8" t="str">
        <f t="shared" si="4"/>
        <v/>
      </c>
      <c r="B121" s="9"/>
      <c r="C121" s="8" t="str">
        <f t="shared" si="5"/>
        <v/>
      </c>
      <c r="D121" s="8" t="str">
        <f t="shared" si="6"/>
        <v/>
      </c>
      <c r="E121" s="5"/>
      <c r="F121" s="5"/>
      <c r="G121" s="5"/>
      <c r="H121" s="5"/>
      <c r="I121" s="5"/>
      <c r="J121" s="5"/>
      <c r="K121" s="5"/>
      <c r="L121" s="5"/>
      <c r="M121" s="10"/>
      <c r="N121" s="11"/>
      <c r="O121" s="3" t="str">
        <f t="shared" si="7"/>
        <v/>
      </c>
      <c r="P121" s="5"/>
      <c r="Q121" s="5"/>
    </row>
    <row r="122" spans="1:17" ht="18" customHeight="1" x14ac:dyDescent="0.3">
      <c r="A122" s="8" t="str">
        <f t="shared" si="4"/>
        <v/>
      </c>
      <c r="B122" s="9"/>
      <c r="C122" s="8" t="str">
        <f t="shared" si="5"/>
        <v/>
      </c>
      <c r="D122" s="8" t="str">
        <f t="shared" si="6"/>
        <v/>
      </c>
      <c r="E122" s="5"/>
      <c r="F122" s="5"/>
      <c r="G122" s="5"/>
      <c r="H122" s="5"/>
      <c r="I122" s="5"/>
      <c r="J122" s="5"/>
      <c r="K122" s="5"/>
      <c r="L122" s="5"/>
      <c r="M122" s="10"/>
      <c r="N122" s="11"/>
      <c r="O122" s="3" t="str">
        <f t="shared" si="7"/>
        <v/>
      </c>
      <c r="P122" s="5"/>
      <c r="Q122" s="5"/>
    </row>
    <row r="123" spans="1:17" ht="18" customHeight="1" x14ac:dyDescent="0.3">
      <c r="A123" s="8" t="str">
        <f t="shared" si="4"/>
        <v/>
      </c>
      <c r="B123" s="9"/>
      <c r="C123" s="8" t="str">
        <f t="shared" si="5"/>
        <v/>
      </c>
      <c r="D123" s="8" t="str">
        <f t="shared" si="6"/>
        <v/>
      </c>
      <c r="E123" s="5"/>
      <c r="F123" s="5"/>
      <c r="G123" s="5"/>
      <c r="H123" s="5"/>
      <c r="I123" s="5"/>
      <c r="J123" s="5"/>
      <c r="K123" s="5"/>
      <c r="L123" s="5"/>
      <c r="M123" s="10"/>
      <c r="N123" s="11"/>
      <c r="O123" s="3" t="str">
        <f t="shared" si="7"/>
        <v/>
      </c>
      <c r="P123" s="5"/>
      <c r="Q123" s="5"/>
    </row>
    <row r="124" spans="1:17" ht="18" customHeight="1" x14ac:dyDescent="0.3">
      <c r="A124" s="8" t="str">
        <f t="shared" si="4"/>
        <v/>
      </c>
      <c r="B124" s="9"/>
      <c r="C124" s="8" t="str">
        <f t="shared" si="5"/>
        <v/>
      </c>
      <c r="D124" s="8" t="str">
        <f t="shared" si="6"/>
        <v/>
      </c>
      <c r="E124" s="5"/>
      <c r="F124" s="5"/>
      <c r="G124" s="5"/>
      <c r="H124" s="5"/>
      <c r="I124" s="5"/>
      <c r="J124" s="5"/>
      <c r="K124" s="5"/>
      <c r="L124" s="5"/>
      <c r="M124" s="10"/>
      <c r="N124" s="11"/>
      <c r="O124" s="3" t="str">
        <f t="shared" si="7"/>
        <v/>
      </c>
      <c r="P124" s="5"/>
      <c r="Q124" s="5"/>
    </row>
    <row r="125" spans="1:17" ht="18" customHeight="1" x14ac:dyDescent="0.3">
      <c r="A125" s="8" t="str">
        <f t="shared" si="4"/>
        <v/>
      </c>
      <c r="B125" s="9"/>
      <c r="C125" s="8" t="str">
        <f t="shared" si="5"/>
        <v/>
      </c>
      <c r="D125" s="8" t="str">
        <f t="shared" si="6"/>
        <v/>
      </c>
      <c r="E125" s="5"/>
      <c r="F125" s="5"/>
      <c r="G125" s="5"/>
      <c r="H125" s="5"/>
      <c r="I125" s="5"/>
      <c r="J125" s="5"/>
      <c r="K125" s="5"/>
      <c r="L125" s="5"/>
      <c r="M125" s="10"/>
      <c r="N125" s="11"/>
      <c r="O125" s="3" t="str">
        <f t="shared" si="7"/>
        <v/>
      </c>
      <c r="P125" s="5"/>
      <c r="Q125" s="5"/>
    </row>
    <row r="126" spans="1:17" ht="18" customHeight="1" x14ac:dyDescent="0.3">
      <c r="A126" s="8" t="str">
        <f t="shared" si="4"/>
        <v/>
      </c>
      <c r="B126" s="9"/>
      <c r="C126" s="8" t="str">
        <f t="shared" si="5"/>
        <v/>
      </c>
      <c r="D126" s="8" t="str">
        <f t="shared" si="6"/>
        <v/>
      </c>
      <c r="E126" s="5"/>
      <c r="F126" s="5"/>
      <c r="G126" s="5"/>
      <c r="H126" s="5"/>
      <c r="I126" s="5"/>
      <c r="J126" s="5"/>
      <c r="K126" s="5"/>
      <c r="L126" s="5"/>
      <c r="M126" s="10"/>
      <c r="N126" s="11"/>
      <c r="O126" s="3" t="str">
        <f t="shared" si="7"/>
        <v/>
      </c>
      <c r="P126" s="5"/>
      <c r="Q126" s="5"/>
    </row>
    <row r="127" spans="1:17" ht="18" customHeight="1" x14ac:dyDescent="0.3">
      <c r="A127" s="8" t="str">
        <f t="shared" si="4"/>
        <v/>
      </c>
      <c r="B127" s="9"/>
      <c r="C127" s="8" t="str">
        <f t="shared" si="5"/>
        <v/>
      </c>
      <c r="D127" s="8" t="str">
        <f t="shared" si="6"/>
        <v/>
      </c>
      <c r="E127" s="5"/>
      <c r="F127" s="5"/>
      <c r="G127" s="5"/>
      <c r="H127" s="5"/>
      <c r="I127" s="5"/>
      <c r="J127" s="5"/>
      <c r="K127" s="5"/>
      <c r="L127" s="5"/>
      <c r="M127" s="10"/>
      <c r="N127" s="11"/>
      <c r="O127" s="3" t="str">
        <f t="shared" si="7"/>
        <v/>
      </c>
      <c r="P127" s="5"/>
      <c r="Q127" s="5"/>
    </row>
    <row r="128" spans="1:17" ht="18" customHeight="1" x14ac:dyDescent="0.3">
      <c r="A128" s="8" t="str">
        <f t="shared" si="4"/>
        <v/>
      </c>
      <c r="B128" s="9"/>
      <c r="C128" s="8" t="str">
        <f t="shared" si="5"/>
        <v/>
      </c>
      <c r="D128" s="8" t="str">
        <f t="shared" si="6"/>
        <v/>
      </c>
      <c r="E128" s="5"/>
      <c r="F128" s="5"/>
      <c r="G128" s="5"/>
      <c r="H128" s="5"/>
      <c r="I128" s="5"/>
      <c r="J128" s="5"/>
      <c r="K128" s="5"/>
      <c r="L128" s="5"/>
      <c r="M128" s="10"/>
      <c r="N128" s="11"/>
      <c r="O128" s="3" t="str">
        <f t="shared" si="7"/>
        <v/>
      </c>
      <c r="P128" s="5"/>
      <c r="Q128" s="5"/>
    </row>
    <row r="129" spans="1:17" ht="18" customHeight="1" x14ac:dyDescent="0.3">
      <c r="A129" s="8" t="str">
        <f t="shared" si="4"/>
        <v/>
      </c>
      <c r="B129" s="9"/>
      <c r="C129" s="8" t="str">
        <f t="shared" si="5"/>
        <v/>
      </c>
      <c r="D129" s="8" t="str">
        <f t="shared" si="6"/>
        <v/>
      </c>
      <c r="E129" s="5"/>
      <c r="F129" s="5"/>
      <c r="G129" s="5"/>
      <c r="H129" s="5"/>
      <c r="I129" s="5"/>
      <c r="J129" s="5"/>
      <c r="K129" s="5"/>
      <c r="L129" s="5"/>
      <c r="M129" s="10"/>
      <c r="N129" s="11"/>
      <c r="O129" s="3" t="str">
        <f t="shared" si="7"/>
        <v/>
      </c>
      <c r="P129" s="5"/>
      <c r="Q129" s="5"/>
    </row>
    <row r="130" spans="1:17" ht="18" customHeight="1" x14ac:dyDescent="0.3">
      <c r="A130" s="8" t="str">
        <f t="shared" si="4"/>
        <v/>
      </c>
      <c r="B130" s="9"/>
      <c r="C130" s="8" t="str">
        <f t="shared" si="5"/>
        <v/>
      </c>
      <c r="D130" s="8" t="str">
        <f t="shared" si="6"/>
        <v/>
      </c>
      <c r="E130" s="5"/>
      <c r="F130" s="5"/>
      <c r="G130" s="5"/>
      <c r="H130" s="5"/>
      <c r="I130" s="5"/>
      <c r="J130" s="5"/>
      <c r="K130" s="5"/>
      <c r="L130" s="5"/>
      <c r="M130" s="10"/>
      <c r="N130" s="11"/>
      <c r="O130" s="3" t="str">
        <f t="shared" si="7"/>
        <v/>
      </c>
      <c r="P130" s="5"/>
      <c r="Q130" s="5"/>
    </row>
    <row r="131" spans="1:17" ht="18" customHeight="1" x14ac:dyDescent="0.3">
      <c r="A131" s="8" t="str">
        <f t="shared" ref="A131:A194" si="8">IF(B131="","",ROW()-2)</f>
        <v/>
      </c>
      <c r="B131" s="9"/>
      <c r="C131" s="8" t="str">
        <f t="shared" ref="C131:C194" si="9">IF(B131="","",MONTH(B131))</f>
        <v/>
      </c>
      <c r="D131" s="8" t="str">
        <f t="shared" ref="D131:D194" si="10">IF(B131="","",YEAR(B131))</f>
        <v/>
      </c>
      <c r="E131" s="5"/>
      <c r="F131" s="5"/>
      <c r="G131" s="5"/>
      <c r="H131" s="5"/>
      <c r="I131" s="5"/>
      <c r="J131" s="5"/>
      <c r="K131" s="5"/>
      <c r="L131" s="5"/>
      <c r="M131" s="10"/>
      <c r="N131" s="11"/>
      <c r="O131" s="3" t="str">
        <f t="shared" ref="O131:O194" si="11">IF(B131="","",IF(F131="Ausgabe",M131*N131,IF(F131="Einnahme",M131,0)))</f>
        <v/>
      </c>
      <c r="P131" s="5"/>
      <c r="Q131" s="5"/>
    </row>
    <row r="132" spans="1:17" ht="18" customHeight="1" x14ac:dyDescent="0.3">
      <c r="A132" s="8" t="str">
        <f t="shared" si="8"/>
        <v/>
      </c>
      <c r="B132" s="9"/>
      <c r="C132" s="8" t="str">
        <f t="shared" si="9"/>
        <v/>
      </c>
      <c r="D132" s="8" t="str">
        <f t="shared" si="10"/>
        <v/>
      </c>
      <c r="E132" s="5"/>
      <c r="F132" s="5"/>
      <c r="G132" s="5"/>
      <c r="H132" s="5"/>
      <c r="I132" s="5"/>
      <c r="J132" s="5"/>
      <c r="K132" s="5"/>
      <c r="L132" s="5"/>
      <c r="M132" s="10"/>
      <c r="N132" s="11"/>
      <c r="O132" s="3" t="str">
        <f t="shared" si="11"/>
        <v/>
      </c>
      <c r="P132" s="5"/>
      <c r="Q132" s="5"/>
    </row>
    <row r="133" spans="1:17" ht="18" customHeight="1" x14ac:dyDescent="0.3">
      <c r="A133" s="8" t="str">
        <f t="shared" si="8"/>
        <v/>
      </c>
      <c r="B133" s="9"/>
      <c r="C133" s="8" t="str">
        <f t="shared" si="9"/>
        <v/>
      </c>
      <c r="D133" s="8" t="str">
        <f t="shared" si="10"/>
        <v/>
      </c>
      <c r="E133" s="5"/>
      <c r="F133" s="5"/>
      <c r="G133" s="5"/>
      <c r="H133" s="5"/>
      <c r="I133" s="5"/>
      <c r="J133" s="5"/>
      <c r="K133" s="5"/>
      <c r="L133" s="5"/>
      <c r="M133" s="10"/>
      <c r="N133" s="11"/>
      <c r="O133" s="3" t="str">
        <f t="shared" si="11"/>
        <v/>
      </c>
      <c r="P133" s="5"/>
      <c r="Q133" s="5"/>
    </row>
    <row r="134" spans="1:17" ht="18" customHeight="1" x14ac:dyDescent="0.3">
      <c r="A134" s="8" t="str">
        <f t="shared" si="8"/>
        <v/>
      </c>
      <c r="B134" s="9"/>
      <c r="C134" s="8" t="str">
        <f t="shared" si="9"/>
        <v/>
      </c>
      <c r="D134" s="8" t="str">
        <f t="shared" si="10"/>
        <v/>
      </c>
      <c r="E134" s="5"/>
      <c r="F134" s="5"/>
      <c r="G134" s="5"/>
      <c r="H134" s="5"/>
      <c r="I134" s="5"/>
      <c r="J134" s="5"/>
      <c r="K134" s="5"/>
      <c r="L134" s="5"/>
      <c r="M134" s="10"/>
      <c r="N134" s="11"/>
      <c r="O134" s="3" t="str">
        <f t="shared" si="11"/>
        <v/>
      </c>
      <c r="P134" s="5"/>
      <c r="Q134" s="5"/>
    </row>
    <row r="135" spans="1:17" ht="18" customHeight="1" x14ac:dyDescent="0.3">
      <c r="A135" s="8" t="str">
        <f t="shared" si="8"/>
        <v/>
      </c>
      <c r="B135" s="9"/>
      <c r="C135" s="8" t="str">
        <f t="shared" si="9"/>
        <v/>
      </c>
      <c r="D135" s="8" t="str">
        <f t="shared" si="10"/>
        <v/>
      </c>
      <c r="E135" s="5"/>
      <c r="F135" s="5"/>
      <c r="G135" s="5"/>
      <c r="H135" s="5"/>
      <c r="I135" s="5"/>
      <c r="J135" s="5"/>
      <c r="K135" s="5"/>
      <c r="L135" s="5"/>
      <c r="M135" s="10"/>
      <c r="N135" s="11"/>
      <c r="O135" s="3" t="str">
        <f t="shared" si="11"/>
        <v/>
      </c>
      <c r="P135" s="5"/>
      <c r="Q135" s="5"/>
    </row>
    <row r="136" spans="1:17" ht="18" customHeight="1" x14ac:dyDescent="0.3">
      <c r="A136" s="8" t="str">
        <f t="shared" si="8"/>
        <v/>
      </c>
      <c r="B136" s="9"/>
      <c r="C136" s="8" t="str">
        <f t="shared" si="9"/>
        <v/>
      </c>
      <c r="D136" s="8" t="str">
        <f t="shared" si="10"/>
        <v/>
      </c>
      <c r="E136" s="5"/>
      <c r="F136" s="5"/>
      <c r="G136" s="5"/>
      <c r="H136" s="5"/>
      <c r="I136" s="5"/>
      <c r="J136" s="5"/>
      <c r="K136" s="5"/>
      <c r="L136" s="5"/>
      <c r="M136" s="10"/>
      <c r="N136" s="11"/>
      <c r="O136" s="3" t="str">
        <f t="shared" si="11"/>
        <v/>
      </c>
      <c r="P136" s="5"/>
      <c r="Q136" s="5"/>
    </row>
    <row r="137" spans="1:17" ht="18" customHeight="1" x14ac:dyDescent="0.3">
      <c r="A137" s="8" t="str">
        <f t="shared" si="8"/>
        <v/>
      </c>
      <c r="B137" s="9"/>
      <c r="C137" s="8" t="str">
        <f t="shared" si="9"/>
        <v/>
      </c>
      <c r="D137" s="8" t="str">
        <f t="shared" si="10"/>
        <v/>
      </c>
      <c r="E137" s="5"/>
      <c r="F137" s="5"/>
      <c r="G137" s="5"/>
      <c r="H137" s="5"/>
      <c r="I137" s="5"/>
      <c r="J137" s="5"/>
      <c r="K137" s="5"/>
      <c r="L137" s="5"/>
      <c r="M137" s="10"/>
      <c r="N137" s="11"/>
      <c r="O137" s="3" t="str">
        <f t="shared" si="11"/>
        <v/>
      </c>
      <c r="P137" s="5"/>
      <c r="Q137" s="5"/>
    </row>
    <row r="138" spans="1:17" ht="18" customHeight="1" x14ac:dyDescent="0.3">
      <c r="A138" s="8" t="str">
        <f t="shared" si="8"/>
        <v/>
      </c>
      <c r="B138" s="9"/>
      <c r="C138" s="8" t="str">
        <f t="shared" si="9"/>
        <v/>
      </c>
      <c r="D138" s="8" t="str">
        <f t="shared" si="10"/>
        <v/>
      </c>
      <c r="E138" s="5"/>
      <c r="F138" s="5"/>
      <c r="G138" s="5"/>
      <c r="H138" s="5"/>
      <c r="I138" s="5"/>
      <c r="J138" s="5"/>
      <c r="K138" s="5"/>
      <c r="L138" s="5"/>
      <c r="M138" s="10"/>
      <c r="N138" s="11"/>
      <c r="O138" s="3" t="str">
        <f t="shared" si="11"/>
        <v/>
      </c>
      <c r="P138" s="5"/>
      <c r="Q138" s="5"/>
    </row>
    <row r="139" spans="1:17" ht="18" customHeight="1" x14ac:dyDescent="0.3">
      <c r="A139" s="8" t="str">
        <f t="shared" si="8"/>
        <v/>
      </c>
      <c r="B139" s="9"/>
      <c r="C139" s="8" t="str">
        <f t="shared" si="9"/>
        <v/>
      </c>
      <c r="D139" s="8" t="str">
        <f t="shared" si="10"/>
        <v/>
      </c>
      <c r="E139" s="5"/>
      <c r="F139" s="5"/>
      <c r="G139" s="5"/>
      <c r="H139" s="5"/>
      <c r="I139" s="5"/>
      <c r="J139" s="5"/>
      <c r="K139" s="5"/>
      <c r="L139" s="5"/>
      <c r="M139" s="10"/>
      <c r="N139" s="11"/>
      <c r="O139" s="3" t="str">
        <f t="shared" si="11"/>
        <v/>
      </c>
      <c r="P139" s="5"/>
      <c r="Q139" s="5"/>
    </row>
    <row r="140" spans="1:17" ht="18" customHeight="1" x14ac:dyDescent="0.3">
      <c r="A140" s="8" t="str">
        <f t="shared" si="8"/>
        <v/>
      </c>
      <c r="B140" s="9"/>
      <c r="C140" s="8" t="str">
        <f t="shared" si="9"/>
        <v/>
      </c>
      <c r="D140" s="8" t="str">
        <f t="shared" si="10"/>
        <v/>
      </c>
      <c r="E140" s="5"/>
      <c r="F140" s="5"/>
      <c r="G140" s="5"/>
      <c r="H140" s="5"/>
      <c r="I140" s="5"/>
      <c r="J140" s="5"/>
      <c r="K140" s="5"/>
      <c r="L140" s="5"/>
      <c r="M140" s="10"/>
      <c r="N140" s="11"/>
      <c r="O140" s="3" t="str">
        <f t="shared" si="11"/>
        <v/>
      </c>
      <c r="P140" s="5"/>
      <c r="Q140" s="5"/>
    </row>
    <row r="141" spans="1:17" ht="18" customHeight="1" x14ac:dyDescent="0.3">
      <c r="A141" s="8" t="str">
        <f t="shared" si="8"/>
        <v/>
      </c>
      <c r="B141" s="9"/>
      <c r="C141" s="8" t="str">
        <f t="shared" si="9"/>
        <v/>
      </c>
      <c r="D141" s="8" t="str">
        <f t="shared" si="10"/>
        <v/>
      </c>
      <c r="E141" s="5"/>
      <c r="F141" s="5"/>
      <c r="G141" s="5"/>
      <c r="H141" s="5"/>
      <c r="I141" s="5"/>
      <c r="J141" s="5"/>
      <c r="K141" s="5"/>
      <c r="L141" s="5"/>
      <c r="M141" s="10"/>
      <c r="N141" s="11"/>
      <c r="O141" s="3" t="str">
        <f t="shared" si="11"/>
        <v/>
      </c>
      <c r="P141" s="5"/>
      <c r="Q141" s="5"/>
    </row>
    <row r="142" spans="1:17" ht="18" customHeight="1" x14ac:dyDescent="0.3">
      <c r="A142" s="8" t="str">
        <f t="shared" si="8"/>
        <v/>
      </c>
      <c r="B142" s="9"/>
      <c r="C142" s="8" t="str">
        <f t="shared" si="9"/>
        <v/>
      </c>
      <c r="D142" s="8" t="str">
        <f t="shared" si="10"/>
        <v/>
      </c>
      <c r="E142" s="5"/>
      <c r="F142" s="5"/>
      <c r="G142" s="5"/>
      <c r="H142" s="5"/>
      <c r="I142" s="5"/>
      <c r="J142" s="5"/>
      <c r="K142" s="5"/>
      <c r="L142" s="5"/>
      <c r="M142" s="10"/>
      <c r="N142" s="11"/>
      <c r="O142" s="3" t="str">
        <f t="shared" si="11"/>
        <v/>
      </c>
      <c r="P142" s="5"/>
      <c r="Q142" s="5"/>
    </row>
    <row r="143" spans="1:17" ht="18" customHeight="1" x14ac:dyDescent="0.3">
      <c r="A143" s="8" t="str">
        <f t="shared" si="8"/>
        <v/>
      </c>
      <c r="B143" s="9"/>
      <c r="C143" s="8" t="str">
        <f t="shared" si="9"/>
        <v/>
      </c>
      <c r="D143" s="8" t="str">
        <f t="shared" si="10"/>
        <v/>
      </c>
      <c r="E143" s="5"/>
      <c r="F143" s="5"/>
      <c r="G143" s="5"/>
      <c r="H143" s="5"/>
      <c r="I143" s="5"/>
      <c r="J143" s="5"/>
      <c r="K143" s="5"/>
      <c r="L143" s="5"/>
      <c r="M143" s="10"/>
      <c r="N143" s="11"/>
      <c r="O143" s="3" t="str">
        <f t="shared" si="11"/>
        <v/>
      </c>
      <c r="P143" s="5"/>
      <c r="Q143" s="5"/>
    </row>
    <row r="144" spans="1:17" ht="18" customHeight="1" x14ac:dyDescent="0.3">
      <c r="A144" s="8" t="str">
        <f t="shared" si="8"/>
        <v/>
      </c>
      <c r="B144" s="9"/>
      <c r="C144" s="8" t="str">
        <f t="shared" si="9"/>
        <v/>
      </c>
      <c r="D144" s="8" t="str">
        <f t="shared" si="10"/>
        <v/>
      </c>
      <c r="E144" s="5"/>
      <c r="F144" s="5"/>
      <c r="G144" s="5"/>
      <c r="H144" s="5"/>
      <c r="I144" s="5"/>
      <c r="J144" s="5"/>
      <c r="K144" s="5"/>
      <c r="L144" s="5"/>
      <c r="M144" s="10"/>
      <c r="N144" s="11"/>
      <c r="O144" s="3" t="str">
        <f t="shared" si="11"/>
        <v/>
      </c>
      <c r="P144" s="5"/>
      <c r="Q144" s="5"/>
    </row>
    <row r="145" spans="1:17" ht="18" customHeight="1" x14ac:dyDescent="0.3">
      <c r="A145" s="8" t="str">
        <f t="shared" si="8"/>
        <v/>
      </c>
      <c r="B145" s="9"/>
      <c r="C145" s="8" t="str">
        <f t="shared" si="9"/>
        <v/>
      </c>
      <c r="D145" s="8" t="str">
        <f t="shared" si="10"/>
        <v/>
      </c>
      <c r="E145" s="5"/>
      <c r="F145" s="5"/>
      <c r="G145" s="5"/>
      <c r="H145" s="5"/>
      <c r="I145" s="5"/>
      <c r="J145" s="5"/>
      <c r="K145" s="5"/>
      <c r="L145" s="5"/>
      <c r="M145" s="10"/>
      <c r="N145" s="11"/>
      <c r="O145" s="3" t="str">
        <f t="shared" si="11"/>
        <v/>
      </c>
      <c r="P145" s="5"/>
      <c r="Q145" s="5"/>
    </row>
    <row r="146" spans="1:17" ht="18" customHeight="1" x14ac:dyDescent="0.3">
      <c r="A146" s="8" t="str">
        <f t="shared" si="8"/>
        <v/>
      </c>
      <c r="B146" s="9"/>
      <c r="C146" s="8" t="str">
        <f t="shared" si="9"/>
        <v/>
      </c>
      <c r="D146" s="8" t="str">
        <f t="shared" si="10"/>
        <v/>
      </c>
      <c r="E146" s="5"/>
      <c r="F146" s="5"/>
      <c r="G146" s="5"/>
      <c r="H146" s="5"/>
      <c r="I146" s="5"/>
      <c r="J146" s="5"/>
      <c r="K146" s="5"/>
      <c r="L146" s="5"/>
      <c r="M146" s="10"/>
      <c r="N146" s="11"/>
      <c r="O146" s="3" t="str">
        <f t="shared" si="11"/>
        <v/>
      </c>
      <c r="P146" s="5"/>
      <c r="Q146" s="5"/>
    </row>
    <row r="147" spans="1:17" ht="18" customHeight="1" x14ac:dyDescent="0.3">
      <c r="A147" s="8" t="str">
        <f t="shared" si="8"/>
        <v/>
      </c>
      <c r="B147" s="9"/>
      <c r="C147" s="8" t="str">
        <f t="shared" si="9"/>
        <v/>
      </c>
      <c r="D147" s="8" t="str">
        <f t="shared" si="10"/>
        <v/>
      </c>
      <c r="E147" s="5"/>
      <c r="F147" s="5"/>
      <c r="G147" s="5"/>
      <c r="H147" s="5"/>
      <c r="I147" s="5"/>
      <c r="J147" s="5"/>
      <c r="K147" s="5"/>
      <c r="L147" s="5"/>
      <c r="M147" s="10"/>
      <c r="N147" s="11"/>
      <c r="O147" s="3" t="str">
        <f t="shared" si="11"/>
        <v/>
      </c>
      <c r="P147" s="5"/>
      <c r="Q147" s="5"/>
    </row>
    <row r="148" spans="1:17" ht="18" customHeight="1" x14ac:dyDescent="0.3">
      <c r="A148" s="8" t="str">
        <f t="shared" si="8"/>
        <v/>
      </c>
      <c r="B148" s="9"/>
      <c r="C148" s="8" t="str">
        <f t="shared" si="9"/>
        <v/>
      </c>
      <c r="D148" s="8" t="str">
        <f t="shared" si="10"/>
        <v/>
      </c>
      <c r="E148" s="5"/>
      <c r="F148" s="5"/>
      <c r="G148" s="5"/>
      <c r="H148" s="5"/>
      <c r="I148" s="5"/>
      <c r="J148" s="5"/>
      <c r="K148" s="5"/>
      <c r="L148" s="5"/>
      <c r="M148" s="10"/>
      <c r="N148" s="11"/>
      <c r="O148" s="3" t="str">
        <f t="shared" si="11"/>
        <v/>
      </c>
      <c r="P148" s="5"/>
      <c r="Q148" s="5"/>
    </row>
    <row r="149" spans="1:17" ht="18" customHeight="1" x14ac:dyDescent="0.3">
      <c r="A149" s="8" t="str">
        <f t="shared" si="8"/>
        <v/>
      </c>
      <c r="B149" s="9"/>
      <c r="C149" s="8" t="str">
        <f t="shared" si="9"/>
        <v/>
      </c>
      <c r="D149" s="8" t="str">
        <f t="shared" si="10"/>
        <v/>
      </c>
      <c r="E149" s="5"/>
      <c r="F149" s="5"/>
      <c r="G149" s="5"/>
      <c r="H149" s="5"/>
      <c r="I149" s="5"/>
      <c r="J149" s="5"/>
      <c r="K149" s="5"/>
      <c r="L149" s="5"/>
      <c r="M149" s="10"/>
      <c r="N149" s="11"/>
      <c r="O149" s="3" t="str">
        <f t="shared" si="11"/>
        <v/>
      </c>
      <c r="P149" s="5"/>
      <c r="Q149" s="5"/>
    </row>
    <row r="150" spans="1:17" ht="18" customHeight="1" x14ac:dyDescent="0.3">
      <c r="A150" s="8" t="str">
        <f t="shared" si="8"/>
        <v/>
      </c>
      <c r="B150" s="9"/>
      <c r="C150" s="8" t="str">
        <f t="shared" si="9"/>
        <v/>
      </c>
      <c r="D150" s="8" t="str">
        <f t="shared" si="10"/>
        <v/>
      </c>
      <c r="E150" s="5"/>
      <c r="F150" s="5"/>
      <c r="G150" s="5"/>
      <c r="H150" s="5"/>
      <c r="I150" s="5"/>
      <c r="J150" s="5"/>
      <c r="K150" s="5"/>
      <c r="L150" s="5"/>
      <c r="M150" s="10"/>
      <c r="N150" s="11"/>
      <c r="O150" s="3" t="str">
        <f t="shared" si="11"/>
        <v/>
      </c>
      <c r="P150" s="5"/>
      <c r="Q150" s="5"/>
    </row>
    <row r="151" spans="1:17" ht="18" customHeight="1" x14ac:dyDescent="0.3">
      <c r="A151" s="8" t="str">
        <f t="shared" si="8"/>
        <v/>
      </c>
      <c r="B151" s="9"/>
      <c r="C151" s="8" t="str">
        <f t="shared" si="9"/>
        <v/>
      </c>
      <c r="D151" s="8" t="str">
        <f t="shared" si="10"/>
        <v/>
      </c>
      <c r="E151" s="5"/>
      <c r="F151" s="5"/>
      <c r="G151" s="5"/>
      <c r="H151" s="5"/>
      <c r="I151" s="5"/>
      <c r="J151" s="5"/>
      <c r="K151" s="5"/>
      <c r="L151" s="5"/>
      <c r="M151" s="10"/>
      <c r="N151" s="11"/>
      <c r="O151" s="3" t="str">
        <f t="shared" si="11"/>
        <v/>
      </c>
      <c r="P151" s="5"/>
      <c r="Q151" s="5"/>
    </row>
    <row r="152" spans="1:17" ht="18" customHeight="1" x14ac:dyDescent="0.3">
      <c r="A152" s="8" t="str">
        <f t="shared" si="8"/>
        <v/>
      </c>
      <c r="B152" s="9"/>
      <c r="C152" s="8" t="str">
        <f t="shared" si="9"/>
        <v/>
      </c>
      <c r="D152" s="8" t="str">
        <f t="shared" si="10"/>
        <v/>
      </c>
      <c r="E152" s="5"/>
      <c r="F152" s="5"/>
      <c r="G152" s="5"/>
      <c r="H152" s="5"/>
      <c r="I152" s="5"/>
      <c r="J152" s="5"/>
      <c r="K152" s="5"/>
      <c r="L152" s="5"/>
      <c r="M152" s="10"/>
      <c r="N152" s="11"/>
      <c r="O152" s="3" t="str">
        <f t="shared" si="11"/>
        <v/>
      </c>
      <c r="P152" s="5"/>
      <c r="Q152" s="5"/>
    </row>
    <row r="153" spans="1:17" ht="18" customHeight="1" x14ac:dyDescent="0.3">
      <c r="A153" s="8" t="str">
        <f t="shared" si="8"/>
        <v/>
      </c>
      <c r="B153" s="9"/>
      <c r="C153" s="8" t="str">
        <f t="shared" si="9"/>
        <v/>
      </c>
      <c r="D153" s="8" t="str">
        <f t="shared" si="10"/>
        <v/>
      </c>
      <c r="E153" s="5"/>
      <c r="F153" s="5"/>
      <c r="G153" s="5"/>
      <c r="H153" s="5"/>
      <c r="I153" s="5"/>
      <c r="J153" s="5"/>
      <c r="K153" s="5"/>
      <c r="L153" s="5"/>
      <c r="M153" s="10"/>
      <c r="N153" s="11"/>
      <c r="O153" s="3" t="str">
        <f t="shared" si="11"/>
        <v/>
      </c>
      <c r="P153" s="5"/>
      <c r="Q153" s="5"/>
    </row>
    <row r="154" spans="1:17" ht="18" customHeight="1" x14ac:dyDescent="0.3">
      <c r="A154" s="8" t="str">
        <f t="shared" si="8"/>
        <v/>
      </c>
      <c r="B154" s="9"/>
      <c r="C154" s="8" t="str">
        <f t="shared" si="9"/>
        <v/>
      </c>
      <c r="D154" s="8" t="str">
        <f t="shared" si="10"/>
        <v/>
      </c>
      <c r="E154" s="5"/>
      <c r="F154" s="5"/>
      <c r="G154" s="5"/>
      <c r="H154" s="5"/>
      <c r="I154" s="5"/>
      <c r="J154" s="5"/>
      <c r="K154" s="5"/>
      <c r="L154" s="5"/>
      <c r="M154" s="10"/>
      <c r="N154" s="11"/>
      <c r="O154" s="3" t="str">
        <f t="shared" si="11"/>
        <v/>
      </c>
      <c r="P154" s="5"/>
      <c r="Q154" s="5"/>
    </row>
    <row r="155" spans="1:17" ht="18" customHeight="1" x14ac:dyDescent="0.3">
      <c r="A155" s="8" t="str">
        <f t="shared" si="8"/>
        <v/>
      </c>
      <c r="B155" s="9"/>
      <c r="C155" s="8" t="str">
        <f t="shared" si="9"/>
        <v/>
      </c>
      <c r="D155" s="8" t="str">
        <f t="shared" si="10"/>
        <v/>
      </c>
      <c r="E155" s="5"/>
      <c r="F155" s="5"/>
      <c r="G155" s="5"/>
      <c r="H155" s="5"/>
      <c r="I155" s="5"/>
      <c r="J155" s="5"/>
      <c r="K155" s="5"/>
      <c r="L155" s="5"/>
      <c r="M155" s="10"/>
      <c r="N155" s="11"/>
      <c r="O155" s="3" t="str">
        <f t="shared" si="11"/>
        <v/>
      </c>
      <c r="P155" s="5"/>
      <c r="Q155" s="5"/>
    </row>
    <row r="156" spans="1:17" ht="18" customHeight="1" x14ac:dyDescent="0.3">
      <c r="A156" s="8" t="str">
        <f t="shared" si="8"/>
        <v/>
      </c>
      <c r="B156" s="9"/>
      <c r="C156" s="8" t="str">
        <f t="shared" si="9"/>
        <v/>
      </c>
      <c r="D156" s="8" t="str">
        <f t="shared" si="10"/>
        <v/>
      </c>
      <c r="E156" s="5"/>
      <c r="F156" s="5"/>
      <c r="G156" s="5"/>
      <c r="H156" s="5"/>
      <c r="I156" s="5"/>
      <c r="J156" s="5"/>
      <c r="K156" s="5"/>
      <c r="L156" s="5"/>
      <c r="M156" s="10"/>
      <c r="N156" s="11"/>
      <c r="O156" s="3" t="str">
        <f t="shared" si="11"/>
        <v/>
      </c>
      <c r="P156" s="5"/>
      <c r="Q156" s="5"/>
    </row>
    <row r="157" spans="1:17" ht="18" customHeight="1" x14ac:dyDescent="0.3">
      <c r="A157" s="8" t="str">
        <f t="shared" si="8"/>
        <v/>
      </c>
      <c r="B157" s="9"/>
      <c r="C157" s="8" t="str">
        <f t="shared" si="9"/>
        <v/>
      </c>
      <c r="D157" s="8" t="str">
        <f t="shared" si="10"/>
        <v/>
      </c>
      <c r="E157" s="5"/>
      <c r="F157" s="5"/>
      <c r="G157" s="5"/>
      <c r="H157" s="5"/>
      <c r="I157" s="5"/>
      <c r="J157" s="5"/>
      <c r="K157" s="5"/>
      <c r="L157" s="5"/>
      <c r="M157" s="10"/>
      <c r="N157" s="11"/>
      <c r="O157" s="3" t="str">
        <f t="shared" si="11"/>
        <v/>
      </c>
      <c r="P157" s="5"/>
      <c r="Q157" s="5"/>
    </row>
    <row r="158" spans="1:17" ht="18" customHeight="1" x14ac:dyDescent="0.3">
      <c r="A158" s="8" t="str">
        <f t="shared" si="8"/>
        <v/>
      </c>
      <c r="B158" s="9"/>
      <c r="C158" s="8" t="str">
        <f t="shared" si="9"/>
        <v/>
      </c>
      <c r="D158" s="8" t="str">
        <f t="shared" si="10"/>
        <v/>
      </c>
      <c r="E158" s="5"/>
      <c r="F158" s="5"/>
      <c r="G158" s="5"/>
      <c r="H158" s="5"/>
      <c r="I158" s="5"/>
      <c r="J158" s="5"/>
      <c r="K158" s="5"/>
      <c r="L158" s="5"/>
      <c r="M158" s="10"/>
      <c r="N158" s="11"/>
      <c r="O158" s="3" t="str">
        <f t="shared" si="11"/>
        <v/>
      </c>
      <c r="P158" s="5"/>
      <c r="Q158" s="5"/>
    </row>
    <row r="159" spans="1:17" ht="18" customHeight="1" x14ac:dyDescent="0.3">
      <c r="A159" s="8" t="str">
        <f t="shared" si="8"/>
        <v/>
      </c>
      <c r="B159" s="9"/>
      <c r="C159" s="8" t="str">
        <f t="shared" si="9"/>
        <v/>
      </c>
      <c r="D159" s="8" t="str">
        <f t="shared" si="10"/>
        <v/>
      </c>
      <c r="E159" s="5"/>
      <c r="F159" s="5"/>
      <c r="G159" s="5"/>
      <c r="H159" s="5"/>
      <c r="I159" s="5"/>
      <c r="J159" s="5"/>
      <c r="K159" s="5"/>
      <c r="L159" s="5"/>
      <c r="M159" s="10"/>
      <c r="N159" s="11"/>
      <c r="O159" s="3" t="str">
        <f t="shared" si="11"/>
        <v/>
      </c>
      <c r="P159" s="5"/>
      <c r="Q159" s="5"/>
    </row>
    <row r="160" spans="1:17" ht="18" customHeight="1" x14ac:dyDescent="0.3">
      <c r="A160" s="8" t="str">
        <f t="shared" si="8"/>
        <v/>
      </c>
      <c r="B160" s="9"/>
      <c r="C160" s="8" t="str">
        <f t="shared" si="9"/>
        <v/>
      </c>
      <c r="D160" s="8" t="str">
        <f t="shared" si="10"/>
        <v/>
      </c>
      <c r="E160" s="5"/>
      <c r="F160" s="5"/>
      <c r="G160" s="5"/>
      <c r="H160" s="5"/>
      <c r="I160" s="5"/>
      <c r="J160" s="5"/>
      <c r="K160" s="5"/>
      <c r="L160" s="5"/>
      <c r="M160" s="10"/>
      <c r="N160" s="11"/>
      <c r="O160" s="3" t="str">
        <f t="shared" si="11"/>
        <v/>
      </c>
      <c r="P160" s="5"/>
      <c r="Q160" s="5"/>
    </row>
    <row r="161" spans="1:17" ht="18" customHeight="1" x14ac:dyDescent="0.3">
      <c r="A161" s="8" t="str">
        <f t="shared" si="8"/>
        <v/>
      </c>
      <c r="B161" s="9"/>
      <c r="C161" s="8" t="str">
        <f t="shared" si="9"/>
        <v/>
      </c>
      <c r="D161" s="8" t="str">
        <f t="shared" si="10"/>
        <v/>
      </c>
      <c r="E161" s="5"/>
      <c r="F161" s="5"/>
      <c r="G161" s="5"/>
      <c r="H161" s="5"/>
      <c r="I161" s="5"/>
      <c r="J161" s="5"/>
      <c r="K161" s="5"/>
      <c r="L161" s="5"/>
      <c r="M161" s="10"/>
      <c r="N161" s="11"/>
      <c r="O161" s="3" t="str">
        <f t="shared" si="11"/>
        <v/>
      </c>
      <c r="P161" s="5"/>
      <c r="Q161" s="5"/>
    </row>
    <row r="162" spans="1:17" ht="18" customHeight="1" x14ac:dyDescent="0.3">
      <c r="A162" s="8" t="str">
        <f t="shared" si="8"/>
        <v/>
      </c>
      <c r="B162" s="9"/>
      <c r="C162" s="8" t="str">
        <f t="shared" si="9"/>
        <v/>
      </c>
      <c r="D162" s="8" t="str">
        <f t="shared" si="10"/>
        <v/>
      </c>
      <c r="E162" s="5"/>
      <c r="F162" s="5"/>
      <c r="G162" s="5"/>
      <c r="H162" s="5"/>
      <c r="I162" s="5"/>
      <c r="J162" s="5"/>
      <c r="K162" s="5"/>
      <c r="L162" s="5"/>
      <c r="M162" s="10"/>
      <c r="N162" s="11"/>
      <c r="O162" s="3" t="str">
        <f t="shared" si="11"/>
        <v/>
      </c>
      <c r="P162" s="5"/>
      <c r="Q162" s="5"/>
    </row>
    <row r="163" spans="1:17" ht="18" customHeight="1" x14ac:dyDescent="0.3">
      <c r="A163" s="8" t="str">
        <f t="shared" si="8"/>
        <v/>
      </c>
      <c r="B163" s="9"/>
      <c r="C163" s="8" t="str">
        <f t="shared" si="9"/>
        <v/>
      </c>
      <c r="D163" s="8" t="str">
        <f t="shared" si="10"/>
        <v/>
      </c>
      <c r="E163" s="5"/>
      <c r="F163" s="5"/>
      <c r="G163" s="5"/>
      <c r="H163" s="5"/>
      <c r="I163" s="5"/>
      <c r="J163" s="5"/>
      <c r="K163" s="5"/>
      <c r="L163" s="5"/>
      <c r="M163" s="10"/>
      <c r="N163" s="11"/>
      <c r="O163" s="3" t="str">
        <f t="shared" si="11"/>
        <v/>
      </c>
      <c r="P163" s="5"/>
      <c r="Q163" s="5"/>
    </row>
    <row r="164" spans="1:17" ht="18" customHeight="1" x14ac:dyDescent="0.3">
      <c r="A164" s="8" t="str">
        <f t="shared" si="8"/>
        <v/>
      </c>
      <c r="B164" s="9"/>
      <c r="C164" s="8" t="str">
        <f t="shared" si="9"/>
        <v/>
      </c>
      <c r="D164" s="8" t="str">
        <f t="shared" si="10"/>
        <v/>
      </c>
      <c r="E164" s="5"/>
      <c r="F164" s="5"/>
      <c r="G164" s="5"/>
      <c r="H164" s="5"/>
      <c r="I164" s="5"/>
      <c r="J164" s="5"/>
      <c r="K164" s="5"/>
      <c r="L164" s="5"/>
      <c r="M164" s="10"/>
      <c r="N164" s="11"/>
      <c r="O164" s="3" t="str">
        <f t="shared" si="11"/>
        <v/>
      </c>
      <c r="P164" s="5"/>
      <c r="Q164" s="5"/>
    </row>
    <row r="165" spans="1:17" ht="18" customHeight="1" x14ac:dyDescent="0.3">
      <c r="A165" s="8" t="str">
        <f t="shared" si="8"/>
        <v/>
      </c>
      <c r="B165" s="9"/>
      <c r="C165" s="8" t="str">
        <f t="shared" si="9"/>
        <v/>
      </c>
      <c r="D165" s="8" t="str">
        <f t="shared" si="10"/>
        <v/>
      </c>
      <c r="E165" s="5"/>
      <c r="F165" s="5"/>
      <c r="G165" s="5"/>
      <c r="H165" s="5"/>
      <c r="I165" s="5"/>
      <c r="J165" s="5"/>
      <c r="K165" s="5"/>
      <c r="L165" s="5"/>
      <c r="M165" s="10"/>
      <c r="N165" s="11"/>
      <c r="O165" s="3" t="str">
        <f t="shared" si="11"/>
        <v/>
      </c>
      <c r="P165" s="5"/>
      <c r="Q165" s="5"/>
    </row>
    <row r="166" spans="1:17" ht="18" customHeight="1" x14ac:dyDescent="0.3">
      <c r="A166" s="8" t="str">
        <f t="shared" si="8"/>
        <v/>
      </c>
      <c r="B166" s="9"/>
      <c r="C166" s="8" t="str">
        <f t="shared" si="9"/>
        <v/>
      </c>
      <c r="D166" s="8" t="str">
        <f t="shared" si="10"/>
        <v/>
      </c>
      <c r="E166" s="5"/>
      <c r="F166" s="5"/>
      <c r="G166" s="5"/>
      <c r="H166" s="5"/>
      <c r="I166" s="5"/>
      <c r="J166" s="5"/>
      <c r="K166" s="5"/>
      <c r="L166" s="5"/>
      <c r="M166" s="10"/>
      <c r="N166" s="11"/>
      <c r="O166" s="3" t="str">
        <f t="shared" si="11"/>
        <v/>
      </c>
      <c r="P166" s="5"/>
      <c r="Q166" s="5"/>
    </row>
    <row r="167" spans="1:17" ht="18" customHeight="1" x14ac:dyDescent="0.3">
      <c r="A167" s="8" t="str">
        <f t="shared" si="8"/>
        <v/>
      </c>
      <c r="B167" s="9"/>
      <c r="C167" s="8" t="str">
        <f t="shared" si="9"/>
        <v/>
      </c>
      <c r="D167" s="8" t="str">
        <f t="shared" si="10"/>
        <v/>
      </c>
      <c r="E167" s="5"/>
      <c r="F167" s="5"/>
      <c r="G167" s="5"/>
      <c r="H167" s="5"/>
      <c r="I167" s="5"/>
      <c r="J167" s="5"/>
      <c r="K167" s="5"/>
      <c r="L167" s="5"/>
      <c r="M167" s="10"/>
      <c r="N167" s="11"/>
      <c r="O167" s="3" t="str">
        <f t="shared" si="11"/>
        <v/>
      </c>
      <c r="P167" s="5"/>
      <c r="Q167" s="5"/>
    </row>
    <row r="168" spans="1:17" ht="18" customHeight="1" x14ac:dyDescent="0.3">
      <c r="A168" s="8" t="str">
        <f t="shared" si="8"/>
        <v/>
      </c>
      <c r="B168" s="9"/>
      <c r="C168" s="8" t="str">
        <f t="shared" si="9"/>
        <v/>
      </c>
      <c r="D168" s="8" t="str">
        <f t="shared" si="10"/>
        <v/>
      </c>
      <c r="E168" s="5"/>
      <c r="F168" s="5"/>
      <c r="G168" s="5"/>
      <c r="H168" s="5"/>
      <c r="I168" s="5"/>
      <c r="J168" s="5"/>
      <c r="K168" s="5"/>
      <c r="L168" s="5"/>
      <c r="M168" s="10"/>
      <c r="N168" s="11"/>
      <c r="O168" s="3" t="str">
        <f t="shared" si="11"/>
        <v/>
      </c>
      <c r="P168" s="5"/>
      <c r="Q168" s="5"/>
    </row>
    <row r="169" spans="1:17" ht="18" customHeight="1" x14ac:dyDescent="0.3">
      <c r="A169" s="8" t="str">
        <f t="shared" si="8"/>
        <v/>
      </c>
      <c r="B169" s="9"/>
      <c r="C169" s="8" t="str">
        <f t="shared" si="9"/>
        <v/>
      </c>
      <c r="D169" s="8" t="str">
        <f t="shared" si="10"/>
        <v/>
      </c>
      <c r="E169" s="5"/>
      <c r="F169" s="5"/>
      <c r="G169" s="5"/>
      <c r="H169" s="5"/>
      <c r="I169" s="5"/>
      <c r="J169" s="5"/>
      <c r="K169" s="5"/>
      <c r="L169" s="5"/>
      <c r="M169" s="10"/>
      <c r="N169" s="11"/>
      <c r="O169" s="3" t="str">
        <f t="shared" si="11"/>
        <v/>
      </c>
      <c r="P169" s="5"/>
      <c r="Q169" s="5"/>
    </row>
    <row r="170" spans="1:17" ht="18" customHeight="1" x14ac:dyDescent="0.3">
      <c r="A170" s="8" t="str">
        <f t="shared" si="8"/>
        <v/>
      </c>
      <c r="B170" s="9"/>
      <c r="C170" s="8" t="str">
        <f t="shared" si="9"/>
        <v/>
      </c>
      <c r="D170" s="8" t="str">
        <f t="shared" si="10"/>
        <v/>
      </c>
      <c r="E170" s="5"/>
      <c r="F170" s="5"/>
      <c r="G170" s="5"/>
      <c r="H170" s="5"/>
      <c r="I170" s="5"/>
      <c r="J170" s="5"/>
      <c r="K170" s="5"/>
      <c r="L170" s="5"/>
      <c r="M170" s="10"/>
      <c r="N170" s="11"/>
      <c r="O170" s="3" t="str">
        <f t="shared" si="11"/>
        <v/>
      </c>
      <c r="P170" s="5"/>
      <c r="Q170" s="5"/>
    </row>
    <row r="171" spans="1:17" ht="18" customHeight="1" x14ac:dyDescent="0.3">
      <c r="A171" s="8" t="str">
        <f t="shared" si="8"/>
        <v/>
      </c>
      <c r="B171" s="9"/>
      <c r="C171" s="8" t="str">
        <f t="shared" si="9"/>
        <v/>
      </c>
      <c r="D171" s="8" t="str">
        <f t="shared" si="10"/>
        <v/>
      </c>
      <c r="E171" s="5"/>
      <c r="F171" s="5"/>
      <c r="G171" s="5"/>
      <c r="H171" s="5"/>
      <c r="I171" s="5"/>
      <c r="J171" s="5"/>
      <c r="K171" s="5"/>
      <c r="L171" s="5"/>
      <c r="M171" s="10"/>
      <c r="N171" s="11"/>
      <c r="O171" s="3" t="str">
        <f t="shared" si="11"/>
        <v/>
      </c>
      <c r="P171" s="5"/>
      <c r="Q171" s="5"/>
    </row>
    <row r="172" spans="1:17" ht="18" customHeight="1" x14ac:dyDescent="0.3">
      <c r="A172" s="8" t="str">
        <f t="shared" si="8"/>
        <v/>
      </c>
      <c r="B172" s="9"/>
      <c r="C172" s="8" t="str">
        <f t="shared" si="9"/>
        <v/>
      </c>
      <c r="D172" s="8" t="str">
        <f t="shared" si="10"/>
        <v/>
      </c>
      <c r="E172" s="5"/>
      <c r="F172" s="5"/>
      <c r="G172" s="5"/>
      <c r="H172" s="5"/>
      <c r="I172" s="5"/>
      <c r="J172" s="5"/>
      <c r="K172" s="5"/>
      <c r="L172" s="5"/>
      <c r="M172" s="10"/>
      <c r="N172" s="11"/>
      <c r="O172" s="3" t="str">
        <f t="shared" si="11"/>
        <v/>
      </c>
      <c r="P172" s="5"/>
      <c r="Q172" s="5"/>
    </row>
    <row r="173" spans="1:17" ht="18" customHeight="1" x14ac:dyDescent="0.3">
      <c r="A173" s="8" t="str">
        <f t="shared" si="8"/>
        <v/>
      </c>
      <c r="B173" s="9"/>
      <c r="C173" s="8" t="str">
        <f t="shared" si="9"/>
        <v/>
      </c>
      <c r="D173" s="8" t="str">
        <f t="shared" si="10"/>
        <v/>
      </c>
      <c r="E173" s="5"/>
      <c r="F173" s="5"/>
      <c r="G173" s="5"/>
      <c r="H173" s="5"/>
      <c r="I173" s="5"/>
      <c r="J173" s="5"/>
      <c r="K173" s="5"/>
      <c r="L173" s="5"/>
      <c r="M173" s="10"/>
      <c r="N173" s="11"/>
      <c r="O173" s="3" t="str">
        <f t="shared" si="11"/>
        <v/>
      </c>
      <c r="P173" s="5"/>
      <c r="Q173" s="5"/>
    </row>
    <row r="174" spans="1:17" ht="18" customHeight="1" x14ac:dyDescent="0.3">
      <c r="A174" s="8" t="str">
        <f t="shared" si="8"/>
        <v/>
      </c>
      <c r="B174" s="9"/>
      <c r="C174" s="8" t="str">
        <f t="shared" si="9"/>
        <v/>
      </c>
      <c r="D174" s="8" t="str">
        <f t="shared" si="10"/>
        <v/>
      </c>
      <c r="E174" s="5"/>
      <c r="F174" s="5"/>
      <c r="G174" s="5"/>
      <c r="H174" s="5"/>
      <c r="I174" s="5"/>
      <c r="J174" s="5"/>
      <c r="K174" s="5"/>
      <c r="L174" s="5"/>
      <c r="M174" s="10"/>
      <c r="N174" s="11"/>
      <c r="O174" s="3" t="str">
        <f t="shared" si="11"/>
        <v/>
      </c>
      <c r="P174" s="5"/>
      <c r="Q174" s="5"/>
    </row>
    <row r="175" spans="1:17" ht="18" customHeight="1" x14ac:dyDescent="0.3">
      <c r="A175" s="8" t="str">
        <f t="shared" si="8"/>
        <v/>
      </c>
      <c r="B175" s="9"/>
      <c r="C175" s="8" t="str">
        <f t="shared" si="9"/>
        <v/>
      </c>
      <c r="D175" s="8" t="str">
        <f t="shared" si="10"/>
        <v/>
      </c>
      <c r="E175" s="5"/>
      <c r="F175" s="5"/>
      <c r="G175" s="5"/>
      <c r="H175" s="5"/>
      <c r="I175" s="5"/>
      <c r="J175" s="5"/>
      <c r="K175" s="5"/>
      <c r="L175" s="5"/>
      <c r="M175" s="10"/>
      <c r="N175" s="11"/>
      <c r="O175" s="3" t="str">
        <f t="shared" si="11"/>
        <v/>
      </c>
      <c r="P175" s="5"/>
      <c r="Q175" s="5"/>
    </row>
    <row r="176" spans="1:17" ht="18" customHeight="1" x14ac:dyDescent="0.3">
      <c r="A176" s="8" t="str">
        <f t="shared" si="8"/>
        <v/>
      </c>
      <c r="B176" s="9"/>
      <c r="C176" s="8" t="str">
        <f t="shared" si="9"/>
        <v/>
      </c>
      <c r="D176" s="8" t="str">
        <f t="shared" si="10"/>
        <v/>
      </c>
      <c r="E176" s="5"/>
      <c r="F176" s="5"/>
      <c r="G176" s="5"/>
      <c r="H176" s="5"/>
      <c r="I176" s="5"/>
      <c r="J176" s="5"/>
      <c r="K176" s="5"/>
      <c r="L176" s="5"/>
      <c r="M176" s="10"/>
      <c r="N176" s="11"/>
      <c r="O176" s="3" t="str">
        <f t="shared" si="11"/>
        <v/>
      </c>
      <c r="P176" s="5"/>
      <c r="Q176" s="5"/>
    </row>
    <row r="177" spans="1:17" ht="18" customHeight="1" x14ac:dyDescent="0.3">
      <c r="A177" s="8" t="str">
        <f t="shared" si="8"/>
        <v/>
      </c>
      <c r="B177" s="9"/>
      <c r="C177" s="8" t="str">
        <f t="shared" si="9"/>
        <v/>
      </c>
      <c r="D177" s="8" t="str">
        <f t="shared" si="10"/>
        <v/>
      </c>
      <c r="E177" s="5"/>
      <c r="F177" s="5"/>
      <c r="G177" s="5"/>
      <c r="H177" s="5"/>
      <c r="I177" s="5"/>
      <c r="J177" s="5"/>
      <c r="K177" s="5"/>
      <c r="L177" s="5"/>
      <c r="M177" s="10"/>
      <c r="N177" s="11"/>
      <c r="O177" s="3" t="str">
        <f t="shared" si="11"/>
        <v/>
      </c>
      <c r="P177" s="5"/>
      <c r="Q177" s="5"/>
    </row>
    <row r="178" spans="1:17" ht="18" customHeight="1" x14ac:dyDescent="0.3">
      <c r="A178" s="8" t="str">
        <f t="shared" si="8"/>
        <v/>
      </c>
      <c r="B178" s="9"/>
      <c r="C178" s="8" t="str">
        <f t="shared" si="9"/>
        <v/>
      </c>
      <c r="D178" s="8" t="str">
        <f t="shared" si="10"/>
        <v/>
      </c>
      <c r="E178" s="5"/>
      <c r="F178" s="5"/>
      <c r="G178" s="5"/>
      <c r="H178" s="5"/>
      <c r="I178" s="5"/>
      <c r="J178" s="5"/>
      <c r="K178" s="5"/>
      <c r="L178" s="5"/>
      <c r="M178" s="10"/>
      <c r="N178" s="11"/>
      <c r="O178" s="3" t="str">
        <f t="shared" si="11"/>
        <v/>
      </c>
      <c r="P178" s="5"/>
      <c r="Q178" s="5"/>
    </row>
    <row r="179" spans="1:17" ht="18" customHeight="1" x14ac:dyDescent="0.3">
      <c r="A179" s="8" t="str">
        <f t="shared" si="8"/>
        <v/>
      </c>
      <c r="B179" s="9"/>
      <c r="C179" s="8" t="str">
        <f t="shared" si="9"/>
        <v/>
      </c>
      <c r="D179" s="8" t="str">
        <f t="shared" si="10"/>
        <v/>
      </c>
      <c r="E179" s="5"/>
      <c r="F179" s="5"/>
      <c r="G179" s="5"/>
      <c r="H179" s="5"/>
      <c r="I179" s="5"/>
      <c r="J179" s="5"/>
      <c r="K179" s="5"/>
      <c r="L179" s="5"/>
      <c r="M179" s="10"/>
      <c r="N179" s="11"/>
      <c r="O179" s="3" t="str">
        <f t="shared" si="11"/>
        <v/>
      </c>
      <c r="P179" s="5"/>
      <c r="Q179" s="5"/>
    </row>
    <row r="180" spans="1:17" ht="18" customHeight="1" x14ac:dyDescent="0.3">
      <c r="A180" s="8" t="str">
        <f t="shared" si="8"/>
        <v/>
      </c>
      <c r="B180" s="9"/>
      <c r="C180" s="8" t="str">
        <f t="shared" si="9"/>
        <v/>
      </c>
      <c r="D180" s="8" t="str">
        <f t="shared" si="10"/>
        <v/>
      </c>
      <c r="E180" s="5"/>
      <c r="F180" s="5"/>
      <c r="G180" s="5"/>
      <c r="H180" s="5"/>
      <c r="I180" s="5"/>
      <c r="J180" s="5"/>
      <c r="K180" s="5"/>
      <c r="L180" s="5"/>
      <c r="M180" s="10"/>
      <c r="N180" s="11"/>
      <c r="O180" s="3" t="str">
        <f t="shared" si="11"/>
        <v/>
      </c>
      <c r="P180" s="5"/>
      <c r="Q180" s="5"/>
    </row>
    <row r="181" spans="1:17" ht="18" customHeight="1" x14ac:dyDescent="0.3">
      <c r="A181" s="8" t="str">
        <f t="shared" si="8"/>
        <v/>
      </c>
      <c r="B181" s="9"/>
      <c r="C181" s="8" t="str">
        <f t="shared" si="9"/>
        <v/>
      </c>
      <c r="D181" s="8" t="str">
        <f t="shared" si="10"/>
        <v/>
      </c>
      <c r="E181" s="5"/>
      <c r="F181" s="5"/>
      <c r="G181" s="5"/>
      <c r="H181" s="5"/>
      <c r="I181" s="5"/>
      <c r="J181" s="5"/>
      <c r="K181" s="5"/>
      <c r="L181" s="5"/>
      <c r="M181" s="10"/>
      <c r="N181" s="11"/>
      <c r="O181" s="3" t="str">
        <f t="shared" si="11"/>
        <v/>
      </c>
      <c r="P181" s="5"/>
      <c r="Q181" s="5"/>
    </row>
    <row r="182" spans="1:17" ht="18" customHeight="1" x14ac:dyDescent="0.3">
      <c r="A182" s="8" t="str">
        <f t="shared" si="8"/>
        <v/>
      </c>
      <c r="B182" s="9"/>
      <c r="C182" s="8" t="str">
        <f t="shared" si="9"/>
        <v/>
      </c>
      <c r="D182" s="8" t="str">
        <f t="shared" si="10"/>
        <v/>
      </c>
      <c r="E182" s="5"/>
      <c r="F182" s="5"/>
      <c r="G182" s="5"/>
      <c r="H182" s="5"/>
      <c r="I182" s="5"/>
      <c r="J182" s="5"/>
      <c r="K182" s="5"/>
      <c r="L182" s="5"/>
      <c r="M182" s="10"/>
      <c r="N182" s="11"/>
      <c r="O182" s="3" t="str">
        <f t="shared" si="11"/>
        <v/>
      </c>
      <c r="P182" s="5"/>
      <c r="Q182" s="5"/>
    </row>
    <row r="183" spans="1:17" ht="18" customHeight="1" x14ac:dyDescent="0.3">
      <c r="A183" s="8" t="str">
        <f t="shared" si="8"/>
        <v/>
      </c>
      <c r="B183" s="9"/>
      <c r="C183" s="8" t="str">
        <f t="shared" si="9"/>
        <v/>
      </c>
      <c r="D183" s="8" t="str">
        <f t="shared" si="10"/>
        <v/>
      </c>
      <c r="E183" s="5"/>
      <c r="F183" s="5"/>
      <c r="G183" s="5"/>
      <c r="H183" s="5"/>
      <c r="I183" s="5"/>
      <c r="J183" s="5"/>
      <c r="K183" s="5"/>
      <c r="L183" s="5"/>
      <c r="M183" s="10"/>
      <c r="N183" s="11"/>
      <c r="O183" s="3" t="str">
        <f t="shared" si="11"/>
        <v/>
      </c>
      <c r="P183" s="5"/>
      <c r="Q183" s="5"/>
    </row>
    <row r="184" spans="1:17" ht="18" customHeight="1" x14ac:dyDescent="0.3">
      <c r="A184" s="8" t="str">
        <f t="shared" si="8"/>
        <v/>
      </c>
      <c r="B184" s="9"/>
      <c r="C184" s="8" t="str">
        <f t="shared" si="9"/>
        <v/>
      </c>
      <c r="D184" s="8" t="str">
        <f t="shared" si="10"/>
        <v/>
      </c>
      <c r="E184" s="5"/>
      <c r="F184" s="5"/>
      <c r="G184" s="5"/>
      <c r="H184" s="5"/>
      <c r="I184" s="5"/>
      <c r="J184" s="5"/>
      <c r="K184" s="5"/>
      <c r="L184" s="5"/>
      <c r="M184" s="10"/>
      <c r="N184" s="11"/>
      <c r="O184" s="3" t="str">
        <f t="shared" si="11"/>
        <v/>
      </c>
      <c r="P184" s="5"/>
      <c r="Q184" s="5"/>
    </row>
    <row r="185" spans="1:17" ht="18" customHeight="1" x14ac:dyDescent="0.3">
      <c r="A185" s="8" t="str">
        <f t="shared" si="8"/>
        <v/>
      </c>
      <c r="B185" s="9"/>
      <c r="C185" s="8" t="str">
        <f t="shared" si="9"/>
        <v/>
      </c>
      <c r="D185" s="8" t="str">
        <f t="shared" si="10"/>
        <v/>
      </c>
      <c r="E185" s="5"/>
      <c r="F185" s="5"/>
      <c r="G185" s="5"/>
      <c r="H185" s="5"/>
      <c r="I185" s="5"/>
      <c r="J185" s="5"/>
      <c r="K185" s="5"/>
      <c r="L185" s="5"/>
      <c r="M185" s="10"/>
      <c r="N185" s="11"/>
      <c r="O185" s="3" t="str">
        <f t="shared" si="11"/>
        <v/>
      </c>
      <c r="P185" s="5"/>
      <c r="Q185" s="5"/>
    </row>
    <row r="186" spans="1:17" ht="18" customHeight="1" x14ac:dyDescent="0.3">
      <c r="A186" s="8" t="str">
        <f t="shared" si="8"/>
        <v/>
      </c>
      <c r="B186" s="9"/>
      <c r="C186" s="8" t="str">
        <f t="shared" si="9"/>
        <v/>
      </c>
      <c r="D186" s="8" t="str">
        <f t="shared" si="10"/>
        <v/>
      </c>
      <c r="E186" s="5"/>
      <c r="F186" s="5"/>
      <c r="G186" s="5"/>
      <c r="H186" s="5"/>
      <c r="I186" s="5"/>
      <c r="J186" s="5"/>
      <c r="K186" s="5"/>
      <c r="L186" s="5"/>
      <c r="M186" s="10"/>
      <c r="N186" s="11"/>
      <c r="O186" s="3" t="str">
        <f t="shared" si="11"/>
        <v/>
      </c>
      <c r="P186" s="5"/>
      <c r="Q186" s="5"/>
    </row>
    <row r="187" spans="1:17" ht="18" customHeight="1" x14ac:dyDescent="0.3">
      <c r="A187" s="8" t="str">
        <f t="shared" si="8"/>
        <v/>
      </c>
      <c r="B187" s="9"/>
      <c r="C187" s="8" t="str">
        <f t="shared" si="9"/>
        <v/>
      </c>
      <c r="D187" s="8" t="str">
        <f t="shared" si="10"/>
        <v/>
      </c>
      <c r="E187" s="5"/>
      <c r="F187" s="5"/>
      <c r="G187" s="5"/>
      <c r="H187" s="5"/>
      <c r="I187" s="5"/>
      <c r="J187" s="5"/>
      <c r="K187" s="5"/>
      <c r="L187" s="5"/>
      <c r="M187" s="10"/>
      <c r="N187" s="11"/>
      <c r="O187" s="3" t="str">
        <f t="shared" si="11"/>
        <v/>
      </c>
      <c r="P187" s="5"/>
      <c r="Q187" s="5"/>
    </row>
    <row r="188" spans="1:17" ht="18" customHeight="1" x14ac:dyDescent="0.3">
      <c r="A188" s="8" t="str">
        <f t="shared" si="8"/>
        <v/>
      </c>
      <c r="B188" s="9"/>
      <c r="C188" s="8" t="str">
        <f t="shared" si="9"/>
        <v/>
      </c>
      <c r="D188" s="8" t="str">
        <f t="shared" si="10"/>
        <v/>
      </c>
      <c r="E188" s="5"/>
      <c r="F188" s="5"/>
      <c r="G188" s="5"/>
      <c r="H188" s="5"/>
      <c r="I188" s="5"/>
      <c r="J188" s="5"/>
      <c r="K188" s="5"/>
      <c r="L188" s="5"/>
      <c r="M188" s="10"/>
      <c r="N188" s="11"/>
      <c r="O188" s="3" t="str">
        <f t="shared" si="11"/>
        <v/>
      </c>
      <c r="P188" s="5"/>
      <c r="Q188" s="5"/>
    </row>
    <row r="189" spans="1:17" ht="18" customHeight="1" x14ac:dyDescent="0.3">
      <c r="A189" s="8" t="str">
        <f t="shared" si="8"/>
        <v/>
      </c>
      <c r="B189" s="9"/>
      <c r="C189" s="8" t="str">
        <f t="shared" si="9"/>
        <v/>
      </c>
      <c r="D189" s="8" t="str">
        <f t="shared" si="10"/>
        <v/>
      </c>
      <c r="E189" s="5"/>
      <c r="F189" s="5"/>
      <c r="G189" s="5"/>
      <c r="H189" s="5"/>
      <c r="I189" s="5"/>
      <c r="J189" s="5"/>
      <c r="K189" s="5"/>
      <c r="L189" s="5"/>
      <c r="M189" s="10"/>
      <c r="N189" s="11"/>
      <c r="O189" s="3" t="str">
        <f t="shared" si="11"/>
        <v/>
      </c>
      <c r="P189" s="5"/>
      <c r="Q189" s="5"/>
    </row>
    <row r="190" spans="1:17" ht="18" customHeight="1" x14ac:dyDescent="0.3">
      <c r="A190" s="8" t="str">
        <f t="shared" si="8"/>
        <v/>
      </c>
      <c r="B190" s="9"/>
      <c r="C190" s="8" t="str">
        <f t="shared" si="9"/>
        <v/>
      </c>
      <c r="D190" s="8" t="str">
        <f t="shared" si="10"/>
        <v/>
      </c>
      <c r="E190" s="5"/>
      <c r="F190" s="5"/>
      <c r="G190" s="5"/>
      <c r="H190" s="5"/>
      <c r="I190" s="5"/>
      <c r="J190" s="5"/>
      <c r="K190" s="5"/>
      <c r="L190" s="5"/>
      <c r="M190" s="10"/>
      <c r="N190" s="11"/>
      <c r="O190" s="3" t="str">
        <f t="shared" si="11"/>
        <v/>
      </c>
      <c r="P190" s="5"/>
      <c r="Q190" s="5"/>
    </row>
    <row r="191" spans="1:17" ht="18" customHeight="1" x14ac:dyDescent="0.3">
      <c r="A191" s="8" t="str">
        <f t="shared" si="8"/>
        <v/>
      </c>
      <c r="B191" s="9"/>
      <c r="C191" s="8" t="str">
        <f t="shared" si="9"/>
        <v/>
      </c>
      <c r="D191" s="8" t="str">
        <f t="shared" si="10"/>
        <v/>
      </c>
      <c r="E191" s="5"/>
      <c r="F191" s="5"/>
      <c r="G191" s="5"/>
      <c r="H191" s="5"/>
      <c r="I191" s="5"/>
      <c r="J191" s="5"/>
      <c r="K191" s="5"/>
      <c r="L191" s="5"/>
      <c r="M191" s="10"/>
      <c r="N191" s="11"/>
      <c r="O191" s="3" t="str">
        <f t="shared" si="11"/>
        <v/>
      </c>
      <c r="P191" s="5"/>
      <c r="Q191" s="5"/>
    </row>
    <row r="192" spans="1:17" ht="18" customHeight="1" x14ac:dyDescent="0.3">
      <c r="A192" s="8" t="str">
        <f t="shared" si="8"/>
        <v/>
      </c>
      <c r="B192" s="9"/>
      <c r="C192" s="8" t="str">
        <f t="shared" si="9"/>
        <v/>
      </c>
      <c r="D192" s="8" t="str">
        <f t="shared" si="10"/>
        <v/>
      </c>
      <c r="E192" s="5"/>
      <c r="F192" s="5"/>
      <c r="G192" s="5"/>
      <c r="H192" s="5"/>
      <c r="I192" s="5"/>
      <c r="J192" s="5"/>
      <c r="K192" s="5"/>
      <c r="L192" s="5"/>
      <c r="M192" s="10"/>
      <c r="N192" s="11"/>
      <c r="O192" s="3" t="str">
        <f t="shared" si="11"/>
        <v/>
      </c>
      <c r="P192" s="5"/>
      <c r="Q192" s="5"/>
    </row>
    <row r="193" spans="1:17" ht="18" customHeight="1" x14ac:dyDescent="0.3">
      <c r="A193" s="8" t="str">
        <f t="shared" si="8"/>
        <v/>
      </c>
      <c r="B193" s="9"/>
      <c r="C193" s="8" t="str">
        <f t="shared" si="9"/>
        <v/>
      </c>
      <c r="D193" s="8" t="str">
        <f t="shared" si="10"/>
        <v/>
      </c>
      <c r="E193" s="5"/>
      <c r="F193" s="5"/>
      <c r="G193" s="5"/>
      <c r="H193" s="5"/>
      <c r="I193" s="5"/>
      <c r="J193" s="5"/>
      <c r="K193" s="5"/>
      <c r="L193" s="5"/>
      <c r="M193" s="10"/>
      <c r="N193" s="11"/>
      <c r="O193" s="3" t="str">
        <f t="shared" si="11"/>
        <v/>
      </c>
      <c r="P193" s="5"/>
      <c r="Q193" s="5"/>
    </row>
    <row r="194" spans="1:17" ht="18" customHeight="1" x14ac:dyDescent="0.3">
      <c r="A194" s="8" t="str">
        <f t="shared" si="8"/>
        <v/>
      </c>
      <c r="B194" s="9"/>
      <c r="C194" s="8" t="str">
        <f t="shared" si="9"/>
        <v/>
      </c>
      <c r="D194" s="8" t="str">
        <f t="shared" si="10"/>
        <v/>
      </c>
      <c r="E194" s="5"/>
      <c r="F194" s="5"/>
      <c r="G194" s="5"/>
      <c r="H194" s="5"/>
      <c r="I194" s="5"/>
      <c r="J194" s="5"/>
      <c r="K194" s="5"/>
      <c r="L194" s="5"/>
      <c r="M194" s="10"/>
      <c r="N194" s="11"/>
      <c r="O194" s="3" t="str">
        <f t="shared" si="11"/>
        <v/>
      </c>
      <c r="P194" s="5"/>
      <c r="Q194" s="5"/>
    </row>
    <row r="195" spans="1:17" ht="18" customHeight="1" x14ac:dyDescent="0.3">
      <c r="A195" s="8" t="str">
        <f t="shared" ref="A195:A258" si="12">IF(B195="","",ROW()-2)</f>
        <v/>
      </c>
      <c r="B195" s="9"/>
      <c r="C195" s="8" t="str">
        <f t="shared" ref="C195:C258" si="13">IF(B195="","",MONTH(B195))</f>
        <v/>
      </c>
      <c r="D195" s="8" t="str">
        <f t="shared" ref="D195:D258" si="14">IF(B195="","",YEAR(B195))</f>
        <v/>
      </c>
      <c r="E195" s="5"/>
      <c r="F195" s="5"/>
      <c r="G195" s="5"/>
      <c r="H195" s="5"/>
      <c r="I195" s="5"/>
      <c r="J195" s="5"/>
      <c r="K195" s="5"/>
      <c r="L195" s="5"/>
      <c r="M195" s="10"/>
      <c r="N195" s="11"/>
      <c r="O195" s="3" t="str">
        <f t="shared" ref="O195:O258" si="15">IF(B195="","",IF(F195="Ausgabe",M195*N195,IF(F195="Einnahme",M195,0)))</f>
        <v/>
      </c>
      <c r="P195" s="5"/>
      <c r="Q195" s="5"/>
    </row>
    <row r="196" spans="1:17" ht="18" customHeight="1" x14ac:dyDescent="0.3">
      <c r="A196" s="8" t="str">
        <f t="shared" si="12"/>
        <v/>
      </c>
      <c r="B196" s="9"/>
      <c r="C196" s="8" t="str">
        <f t="shared" si="13"/>
        <v/>
      </c>
      <c r="D196" s="8" t="str">
        <f t="shared" si="14"/>
        <v/>
      </c>
      <c r="E196" s="5"/>
      <c r="F196" s="5"/>
      <c r="G196" s="5"/>
      <c r="H196" s="5"/>
      <c r="I196" s="5"/>
      <c r="J196" s="5"/>
      <c r="K196" s="5"/>
      <c r="L196" s="5"/>
      <c r="M196" s="10"/>
      <c r="N196" s="11"/>
      <c r="O196" s="3" t="str">
        <f t="shared" si="15"/>
        <v/>
      </c>
      <c r="P196" s="5"/>
      <c r="Q196" s="5"/>
    </row>
    <row r="197" spans="1:17" ht="18" customHeight="1" x14ac:dyDescent="0.3">
      <c r="A197" s="8" t="str">
        <f t="shared" si="12"/>
        <v/>
      </c>
      <c r="B197" s="9"/>
      <c r="C197" s="8" t="str">
        <f t="shared" si="13"/>
        <v/>
      </c>
      <c r="D197" s="8" t="str">
        <f t="shared" si="14"/>
        <v/>
      </c>
      <c r="E197" s="5"/>
      <c r="F197" s="5"/>
      <c r="G197" s="5"/>
      <c r="H197" s="5"/>
      <c r="I197" s="5"/>
      <c r="J197" s="5"/>
      <c r="K197" s="5"/>
      <c r="L197" s="5"/>
      <c r="M197" s="10"/>
      <c r="N197" s="11"/>
      <c r="O197" s="3" t="str">
        <f t="shared" si="15"/>
        <v/>
      </c>
      <c r="P197" s="5"/>
      <c r="Q197" s="5"/>
    </row>
    <row r="198" spans="1:17" ht="18" customHeight="1" x14ac:dyDescent="0.3">
      <c r="A198" s="8" t="str">
        <f t="shared" si="12"/>
        <v/>
      </c>
      <c r="B198" s="9"/>
      <c r="C198" s="8" t="str">
        <f t="shared" si="13"/>
        <v/>
      </c>
      <c r="D198" s="8" t="str">
        <f t="shared" si="14"/>
        <v/>
      </c>
      <c r="E198" s="5"/>
      <c r="F198" s="5"/>
      <c r="G198" s="5"/>
      <c r="H198" s="5"/>
      <c r="I198" s="5"/>
      <c r="J198" s="5"/>
      <c r="K198" s="5"/>
      <c r="L198" s="5"/>
      <c r="M198" s="10"/>
      <c r="N198" s="11"/>
      <c r="O198" s="3" t="str">
        <f t="shared" si="15"/>
        <v/>
      </c>
      <c r="P198" s="5"/>
      <c r="Q198" s="5"/>
    </row>
    <row r="199" spans="1:17" ht="18" customHeight="1" x14ac:dyDescent="0.3">
      <c r="A199" s="8" t="str">
        <f t="shared" si="12"/>
        <v/>
      </c>
      <c r="B199" s="9"/>
      <c r="C199" s="8" t="str">
        <f t="shared" si="13"/>
        <v/>
      </c>
      <c r="D199" s="8" t="str">
        <f t="shared" si="14"/>
        <v/>
      </c>
      <c r="E199" s="5"/>
      <c r="F199" s="5"/>
      <c r="G199" s="5"/>
      <c r="H199" s="5"/>
      <c r="I199" s="5"/>
      <c r="J199" s="5"/>
      <c r="K199" s="5"/>
      <c r="L199" s="5"/>
      <c r="M199" s="10"/>
      <c r="N199" s="11"/>
      <c r="O199" s="3" t="str">
        <f t="shared" si="15"/>
        <v/>
      </c>
      <c r="P199" s="5"/>
      <c r="Q199" s="5"/>
    </row>
    <row r="200" spans="1:17" ht="18" customHeight="1" x14ac:dyDescent="0.3">
      <c r="A200" s="8" t="str">
        <f t="shared" si="12"/>
        <v/>
      </c>
      <c r="B200" s="9"/>
      <c r="C200" s="8" t="str">
        <f t="shared" si="13"/>
        <v/>
      </c>
      <c r="D200" s="8" t="str">
        <f t="shared" si="14"/>
        <v/>
      </c>
      <c r="E200" s="5"/>
      <c r="F200" s="5"/>
      <c r="G200" s="5"/>
      <c r="H200" s="5"/>
      <c r="I200" s="5"/>
      <c r="J200" s="5"/>
      <c r="K200" s="5"/>
      <c r="L200" s="5"/>
      <c r="M200" s="10"/>
      <c r="N200" s="11"/>
      <c r="O200" s="3" t="str">
        <f t="shared" si="15"/>
        <v/>
      </c>
      <c r="P200" s="5"/>
      <c r="Q200" s="5"/>
    </row>
    <row r="201" spans="1:17" ht="18" customHeight="1" x14ac:dyDescent="0.3">
      <c r="A201" s="8" t="str">
        <f t="shared" si="12"/>
        <v/>
      </c>
      <c r="B201" s="9"/>
      <c r="C201" s="8" t="str">
        <f t="shared" si="13"/>
        <v/>
      </c>
      <c r="D201" s="8" t="str">
        <f t="shared" si="14"/>
        <v/>
      </c>
      <c r="E201" s="5"/>
      <c r="F201" s="5"/>
      <c r="G201" s="5"/>
      <c r="H201" s="5"/>
      <c r="I201" s="5"/>
      <c r="J201" s="5"/>
      <c r="K201" s="5"/>
      <c r="L201" s="5"/>
      <c r="M201" s="10"/>
      <c r="N201" s="11"/>
      <c r="O201" s="3" t="str">
        <f t="shared" si="15"/>
        <v/>
      </c>
      <c r="P201" s="5"/>
      <c r="Q201" s="5"/>
    </row>
    <row r="202" spans="1:17" ht="18" customHeight="1" x14ac:dyDescent="0.3">
      <c r="A202" s="8" t="str">
        <f t="shared" si="12"/>
        <v/>
      </c>
      <c r="B202" s="9"/>
      <c r="C202" s="8" t="str">
        <f t="shared" si="13"/>
        <v/>
      </c>
      <c r="D202" s="8" t="str">
        <f t="shared" si="14"/>
        <v/>
      </c>
      <c r="E202" s="5"/>
      <c r="F202" s="5"/>
      <c r="G202" s="5"/>
      <c r="H202" s="5"/>
      <c r="I202" s="5"/>
      <c r="J202" s="5"/>
      <c r="K202" s="5"/>
      <c r="L202" s="5"/>
      <c r="M202" s="10"/>
      <c r="N202" s="11"/>
      <c r="O202" s="3" t="str">
        <f t="shared" si="15"/>
        <v/>
      </c>
      <c r="P202" s="5"/>
      <c r="Q202" s="5"/>
    </row>
    <row r="203" spans="1:17" ht="18" customHeight="1" x14ac:dyDescent="0.3">
      <c r="A203" s="8" t="str">
        <f t="shared" si="12"/>
        <v/>
      </c>
      <c r="B203" s="9"/>
      <c r="C203" s="8" t="str">
        <f t="shared" si="13"/>
        <v/>
      </c>
      <c r="D203" s="8" t="str">
        <f t="shared" si="14"/>
        <v/>
      </c>
      <c r="E203" s="5"/>
      <c r="F203" s="5"/>
      <c r="G203" s="5"/>
      <c r="H203" s="5"/>
      <c r="I203" s="5"/>
      <c r="J203" s="5"/>
      <c r="K203" s="5"/>
      <c r="L203" s="5"/>
      <c r="M203" s="10"/>
      <c r="N203" s="11"/>
      <c r="O203" s="3" t="str">
        <f t="shared" si="15"/>
        <v/>
      </c>
      <c r="P203" s="5"/>
      <c r="Q203" s="5"/>
    </row>
    <row r="204" spans="1:17" ht="18" customHeight="1" x14ac:dyDescent="0.3">
      <c r="A204" s="8" t="str">
        <f t="shared" si="12"/>
        <v/>
      </c>
      <c r="B204" s="9"/>
      <c r="C204" s="8" t="str">
        <f t="shared" si="13"/>
        <v/>
      </c>
      <c r="D204" s="8" t="str">
        <f t="shared" si="14"/>
        <v/>
      </c>
      <c r="E204" s="5"/>
      <c r="F204" s="5"/>
      <c r="G204" s="5"/>
      <c r="H204" s="5"/>
      <c r="I204" s="5"/>
      <c r="J204" s="5"/>
      <c r="K204" s="5"/>
      <c r="L204" s="5"/>
      <c r="M204" s="10"/>
      <c r="N204" s="11"/>
      <c r="O204" s="3" t="str">
        <f t="shared" si="15"/>
        <v/>
      </c>
      <c r="P204" s="5"/>
      <c r="Q204" s="5"/>
    </row>
    <row r="205" spans="1:17" ht="18" customHeight="1" x14ac:dyDescent="0.3">
      <c r="A205" s="8" t="str">
        <f t="shared" si="12"/>
        <v/>
      </c>
      <c r="B205" s="9"/>
      <c r="C205" s="8" t="str">
        <f t="shared" si="13"/>
        <v/>
      </c>
      <c r="D205" s="8" t="str">
        <f t="shared" si="14"/>
        <v/>
      </c>
      <c r="E205" s="5"/>
      <c r="F205" s="5"/>
      <c r="G205" s="5"/>
      <c r="H205" s="5"/>
      <c r="I205" s="5"/>
      <c r="J205" s="5"/>
      <c r="K205" s="5"/>
      <c r="L205" s="5"/>
      <c r="M205" s="10"/>
      <c r="N205" s="11"/>
      <c r="O205" s="3" t="str">
        <f t="shared" si="15"/>
        <v/>
      </c>
      <c r="P205" s="5"/>
      <c r="Q205" s="5"/>
    </row>
    <row r="206" spans="1:17" ht="18" customHeight="1" x14ac:dyDescent="0.3">
      <c r="A206" s="8" t="str">
        <f t="shared" si="12"/>
        <v/>
      </c>
      <c r="B206" s="9"/>
      <c r="C206" s="8" t="str">
        <f t="shared" si="13"/>
        <v/>
      </c>
      <c r="D206" s="8" t="str">
        <f t="shared" si="14"/>
        <v/>
      </c>
      <c r="E206" s="5"/>
      <c r="F206" s="5"/>
      <c r="G206" s="5"/>
      <c r="H206" s="5"/>
      <c r="I206" s="5"/>
      <c r="J206" s="5"/>
      <c r="K206" s="5"/>
      <c r="L206" s="5"/>
      <c r="M206" s="10"/>
      <c r="N206" s="11"/>
      <c r="O206" s="3" t="str">
        <f t="shared" si="15"/>
        <v/>
      </c>
      <c r="P206" s="5"/>
      <c r="Q206" s="5"/>
    </row>
    <row r="207" spans="1:17" ht="18" customHeight="1" x14ac:dyDescent="0.3">
      <c r="A207" s="8" t="str">
        <f t="shared" si="12"/>
        <v/>
      </c>
      <c r="B207" s="9"/>
      <c r="C207" s="8" t="str">
        <f t="shared" si="13"/>
        <v/>
      </c>
      <c r="D207" s="8" t="str">
        <f t="shared" si="14"/>
        <v/>
      </c>
      <c r="E207" s="5"/>
      <c r="F207" s="5"/>
      <c r="G207" s="5"/>
      <c r="H207" s="5"/>
      <c r="I207" s="5"/>
      <c r="J207" s="5"/>
      <c r="K207" s="5"/>
      <c r="L207" s="5"/>
      <c r="M207" s="10"/>
      <c r="N207" s="11"/>
      <c r="O207" s="3" t="str">
        <f t="shared" si="15"/>
        <v/>
      </c>
      <c r="P207" s="5"/>
      <c r="Q207" s="5"/>
    </row>
    <row r="208" spans="1:17" ht="18" customHeight="1" x14ac:dyDescent="0.3">
      <c r="A208" s="8" t="str">
        <f t="shared" si="12"/>
        <v/>
      </c>
      <c r="B208" s="9"/>
      <c r="C208" s="8" t="str">
        <f t="shared" si="13"/>
        <v/>
      </c>
      <c r="D208" s="8" t="str">
        <f t="shared" si="14"/>
        <v/>
      </c>
      <c r="E208" s="5"/>
      <c r="F208" s="5"/>
      <c r="G208" s="5"/>
      <c r="H208" s="5"/>
      <c r="I208" s="5"/>
      <c r="J208" s="5"/>
      <c r="K208" s="5"/>
      <c r="L208" s="5"/>
      <c r="M208" s="10"/>
      <c r="N208" s="11"/>
      <c r="O208" s="3" t="str">
        <f t="shared" si="15"/>
        <v/>
      </c>
      <c r="P208" s="5"/>
      <c r="Q208" s="5"/>
    </row>
    <row r="209" spans="1:17" ht="18" customHeight="1" x14ac:dyDescent="0.3">
      <c r="A209" s="8" t="str">
        <f t="shared" si="12"/>
        <v/>
      </c>
      <c r="B209" s="9"/>
      <c r="C209" s="8" t="str">
        <f t="shared" si="13"/>
        <v/>
      </c>
      <c r="D209" s="8" t="str">
        <f t="shared" si="14"/>
        <v/>
      </c>
      <c r="E209" s="5"/>
      <c r="F209" s="5"/>
      <c r="G209" s="5"/>
      <c r="H209" s="5"/>
      <c r="I209" s="5"/>
      <c r="J209" s="5"/>
      <c r="K209" s="5"/>
      <c r="L209" s="5"/>
      <c r="M209" s="10"/>
      <c r="N209" s="11"/>
      <c r="O209" s="3" t="str">
        <f t="shared" si="15"/>
        <v/>
      </c>
      <c r="P209" s="5"/>
      <c r="Q209" s="5"/>
    </row>
    <row r="210" spans="1:17" ht="18" customHeight="1" x14ac:dyDescent="0.3">
      <c r="A210" s="8" t="str">
        <f t="shared" si="12"/>
        <v/>
      </c>
      <c r="B210" s="9"/>
      <c r="C210" s="8" t="str">
        <f t="shared" si="13"/>
        <v/>
      </c>
      <c r="D210" s="8" t="str">
        <f t="shared" si="14"/>
        <v/>
      </c>
      <c r="E210" s="5"/>
      <c r="F210" s="5"/>
      <c r="G210" s="5"/>
      <c r="H210" s="5"/>
      <c r="I210" s="5"/>
      <c r="J210" s="5"/>
      <c r="K210" s="5"/>
      <c r="L210" s="5"/>
      <c r="M210" s="10"/>
      <c r="N210" s="11"/>
      <c r="O210" s="3" t="str">
        <f t="shared" si="15"/>
        <v/>
      </c>
      <c r="P210" s="5"/>
      <c r="Q210" s="5"/>
    </row>
    <row r="211" spans="1:17" ht="18" customHeight="1" x14ac:dyDescent="0.3">
      <c r="A211" s="8" t="str">
        <f t="shared" si="12"/>
        <v/>
      </c>
      <c r="B211" s="9"/>
      <c r="C211" s="8" t="str">
        <f t="shared" si="13"/>
        <v/>
      </c>
      <c r="D211" s="8" t="str">
        <f t="shared" si="14"/>
        <v/>
      </c>
      <c r="E211" s="5"/>
      <c r="F211" s="5"/>
      <c r="G211" s="5"/>
      <c r="H211" s="5"/>
      <c r="I211" s="5"/>
      <c r="J211" s="5"/>
      <c r="K211" s="5"/>
      <c r="L211" s="5"/>
      <c r="M211" s="10"/>
      <c r="N211" s="11"/>
      <c r="O211" s="3" t="str">
        <f t="shared" si="15"/>
        <v/>
      </c>
      <c r="P211" s="5"/>
      <c r="Q211" s="5"/>
    </row>
    <row r="212" spans="1:17" ht="18" customHeight="1" x14ac:dyDescent="0.3">
      <c r="A212" s="8" t="str">
        <f t="shared" si="12"/>
        <v/>
      </c>
      <c r="B212" s="9"/>
      <c r="C212" s="8" t="str">
        <f t="shared" si="13"/>
        <v/>
      </c>
      <c r="D212" s="8" t="str">
        <f t="shared" si="14"/>
        <v/>
      </c>
      <c r="E212" s="5"/>
      <c r="F212" s="5"/>
      <c r="G212" s="5"/>
      <c r="H212" s="5"/>
      <c r="I212" s="5"/>
      <c r="J212" s="5"/>
      <c r="K212" s="5"/>
      <c r="L212" s="5"/>
      <c r="M212" s="10"/>
      <c r="N212" s="11"/>
      <c r="O212" s="3" t="str">
        <f t="shared" si="15"/>
        <v/>
      </c>
      <c r="P212" s="5"/>
      <c r="Q212" s="5"/>
    </row>
    <row r="213" spans="1:17" ht="18" customHeight="1" x14ac:dyDescent="0.3">
      <c r="A213" s="8" t="str">
        <f t="shared" si="12"/>
        <v/>
      </c>
      <c r="B213" s="9"/>
      <c r="C213" s="8" t="str">
        <f t="shared" si="13"/>
        <v/>
      </c>
      <c r="D213" s="8" t="str">
        <f t="shared" si="14"/>
        <v/>
      </c>
      <c r="E213" s="5"/>
      <c r="F213" s="5"/>
      <c r="G213" s="5"/>
      <c r="H213" s="5"/>
      <c r="I213" s="5"/>
      <c r="J213" s="5"/>
      <c r="K213" s="5"/>
      <c r="L213" s="5"/>
      <c r="M213" s="10"/>
      <c r="N213" s="11"/>
      <c r="O213" s="3" t="str">
        <f t="shared" si="15"/>
        <v/>
      </c>
      <c r="P213" s="5"/>
      <c r="Q213" s="5"/>
    </row>
    <row r="214" spans="1:17" ht="18" customHeight="1" x14ac:dyDescent="0.3">
      <c r="A214" s="8" t="str">
        <f t="shared" si="12"/>
        <v/>
      </c>
      <c r="B214" s="9"/>
      <c r="C214" s="8" t="str">
        <f t="shared" si="13"/>
        <v/>
      </c>
      <c r="D214" s="8" t="str">
        <f t="shared" si="14"/>
        <v/>
      </c>
      <c r="E214" s="5"/>
      <c r="F214" s="5"/>
      <c r="G214" s="5"/>
      <c r="H214" s="5"/>
      <c r="I214" s="5"/>
      <c r="J214" s="5"/>
      <c r="K214" s="5"/>
      <c r="L214" s="5"/>
      <c r="M214" s="10"/>
      <c r="N214" s="11"/>
      <c r="O214" s="3" t="str">
        <f t="shared" si="15"/>
        <v/>
      </c>
      <c r="P214" s="5"/>
      <c r="Q214" s="5"/>
    </row>
    <row r="215" spans="1:17" ht="18" customHeight="1" x14ac:dyDescent="0.3">
      <c r="A215" s="8" t="str">
        <f t="shared" si="12"/>
        <v/>
      </c>
      <c r="B215" s="9"/>
      <c r="C215" s="8" t="str">
        <f t="shared" si="13"/>
        <v/>
      </c>
      <c r="D215" s="8" t="str">
        <f t="shared" si="14"/>
        <v/>
      </c>
      <c r="E215" s="5"/>
      <c r="F215" s="5"/>
      <c r="G215" s="5"/>
      <c r="H215" s="5"/>
      <c r="I215" s="5"/>
      <c r="J215" s="5"/>
      <c r="K215" s="5"/>
      <c r="L215" s="5"/>
      <c r="M215" s="10"/>
      <c r="N215" s="11"/>
      <c r="O215" s="3" t="str">
        <f t="shared" si="15"/>
        <v/>
      </c>
      <c r="P215" s="5"/>
      <c r="Q215" s="5"/>
    </row>
    <row r="216" spans="1:17" ht="18" customHeight="1" x14ac:dyDescent="0.3">
      <c r="A216" s="8" t="str">
        <f t="shared" si="12"/>
        <v/>
      </c>
      <c r="B216" s="9"/>
      <c r="C216" s="8" t="str">
        <f t="shared" si="13"/>
        <v/>
      </c>
      <c r="D216" s="8" t="str">
        <f t="shared" si="14"/>
        <v/>
      </c>
      <c r="E216" s="5"/>
      <c r="F216" s="5"/>
      <c r="G216" s="5"/>
      <c r="H216" s="5"/>
      <c r="I216" s="5"/>
      <c r="J216" s="5"/>
      <c r="K216" s="5"/>
      <c r="L216" s="5"/>
      <c r="M216" s="10"/>
      <c r="N216" s="11"/>
      <c r="O216" s="3" t="str">
        <f t="shared" si="15"/>
        <v/>
      </c>
      <c r="P216" s="5"/>
      <c r="Q216" s="5"/>
    </row>
    <row r="217" spans="1:17" ht="18" customHeight="1" x14ac:dyDescent="0.3">
      <c r="A217" s="8" t="str">
        <f t="shared" si="12"/>
        <v/>
      </c>
      <c r="B217" s="9"/>
      <c r="C217" s="8" t="str">
        <f t="shared" si="13"/>
        <v/>
      </c>
      <c r="D217" s="8" t="str">
        <f t="shared" si="14"/>
        <v/>
      </c>
      <c r="E217" s="5"/>
      <c r="F217" s="5"/>
      <c r="G217" s="5"/>
      <c r="H217" s="5"/>
      <c r="I217" s="5"/>
      <c r="J217" s="5"/>
      <c r="K217" s="5"/>
      <c r="L217" s="5"/>
      <c r="M217" s="10"/>
      <c r="N217" s="11"/>
      <c r="O217" s="3" t="str">
        <f t="shared" si="15"/>
        <v/>
      </c>
      <c r="P217" s="5"/>
      <c r="Q217" s="5"/>
    </row>
    <row r="218" spans="1:17" ht="18" customHeight="1" x14ac:dyDescent="0.3">
      <c r="A218" s="8" t="str">
        <f t="shared" si="12"/>
        <v/>
      </c>
      <c r="B218" s="9"/>
      <c r="C218" s="8" t="str">
        <f t="shared" si="13"/>
        <v/>
      </c>
      <c r="D218" s="8" t="str">
        <f t="shared" si="14"/>
        <v/>
      </c>
      <c r="E218" s="5"/>
      <c r="F218" s="5"/>
      <c r="G218" s="5"/>
      <c r="H218" s="5"/>
      <c r="I218" s="5"/>
      <c r="J218" s="5"/>
      <c r="K218" s="5"/>
      <c r="L218" s="5"/>
      <c r="M218" s="10"/>
      <c r="N218" s="11"/>
      <c r="O218" s="3" t="str">
        <f t="shared" si="15"/>
        <v/>
      </c>
      <c r="P218" s="5"/>
      <c r="Q218" s="5"/>
    </row>
    <row r="219" spans="1:17" ht="18" customHeight="1" x14ac:dyDescent="0.3">
      <c r="A219" s="8" t="str">
        <f t="shared" si="12"/>
        <v/>
      </c>
      <c r="B219" s="9"/>
      <c r="C219" s="8" t="str">
        <f t="shared" si="13"/>
        <v/>
      </c>
      <c r="D219" s="8" t="str">
        <f t="shared" si="14"/>
        <v/>
      </c>
      <c r="E219" s="5"/>
      <c r="F219" s="5"/>
      <c r="G219" s="5"/>
      <c r="H219" s="5"/>
      <c r="I219" s="5"/>
      <c r="J219" s="5"/>
      <c r="K219" s="5"/>
      <c r="L219" s="5"/>
      <c r="M219" s="10"/>
      <c r="N219" s="11"/>
      <c r="O219" s="3" t="str">
        <f t="shared" si="15"/>
        <v/>
      </c>
      <c r="P219" s="5"/>
      <c r="Q219" s="5"/>
    </row>
    <row r="220" spans="1:17" ht="18" customHeight="1" x14ac:dyDescent="0.3">
      <c r="A220" s="8" t="str">
        <f t="shared" si="12"/>
        <v/>
      </c>
      <c r="B220" s="9"/>
      <c r="C220" s="8" t="str">
        <f t="shared" si="13"/>
        <v/>
      </c>
      <c r="D220" s="8" t="str">
        <f t="shared" si="14"/>
        <v/>
      </c>
      <c r="E220" s="5"/>
      <c r="F220" s="5"/>
      <c r="G220" s="5"/>
      <c r="H220" s="5"/>
      <c r="I220" s="5"/>
      <c r="J220" s="5"/>
      <c r="K220" s="5"/>
      <c r="L220" s="5"/>
      <c r="M220" s="10"/>
      <c r="N220" s="11"/>
      <c r="O220" s="3" t="str">
        <f t="shared" si="15"/>
        <v/>
      </c>
      <c r="P220" s="5"/>
      <c r="Q220" s="5"/>
    </row>
    <row r="221" spans="1:17" ht="18" customHeight="1" x14ac:dyDescent="0.3">
      <c r="A221" s="8" t="str">
        <f t="shared" si="12"/>
        <v/>
      </c>
      <c r="B221" s="9"/>
      <c r="C221" s="8" t="str">
        <f t="shared" si="13"/>
        <v/>
      </c>
      <c r="D221" s="8" t="str">
        <f t="shared" si="14"/>
        <v/>
      </c>
      <c r="E221" s="5"/>
      <c r="F221" s="5"/>
      <c r="G221" s="5"/>
      <c r="H221" s="5"/>
      <c r="I221" s="5"/>
      <c r="J221" s="5"/>
      <c r="K221" s="5"/>
      <c r="L221" s="5"/>
      <c r="M221" s="10"/>
      <c r="N221" s="11"/>
      <c r="O221" s="3" t="str">
        <f t="shared" si="15"/>
        <v/>
      </c>
      <c r="P221" s="5"/>
      <c r="Q221" s="5"/>
    </row>
    <row r="222" spans="1:17" ht="18" customHeight="1" x14ac:dyDescent="0.3">
      <c r="A222" s="8" t="str">
        <f t="shared" si="12"/>
        <v/>
      </c>
      <c r="B222" s="9"/>
      <c r="C222" s="8" t="str">
        <f t="shared" si="13"/>
        <v/>
      </c>
      <c r="D222" s="8" t="str">
        <f t="shared" si="14"/>
        <v/>
      </c>
      <c r="E222" s="5"/>
      <c r="F222" s="5"/>
      <c r="G222" s="5"/>
      <c r="H222" s="5"/>
      <c r="I222" s="5"/>
      <c r="J222" s="5"/>
      <c r="K222" s="5"/>
      <c r="L222" s="5"/>
      <c r="M222" s="10"/>
      <c r="N222" s="11"/>
      <c r="O222" s="3" t="str">
        <f t="shared" si="15"/>
        <v/>
      </c>
      <c r="P222" s="5"/>
      <c r="Q222" s="5"/>
    </row>
    <row r="223" spans="1:17" ht="18" customHeight="1" x14ac:dyDescent="0.3">
      <c r="A223" s="8" t="str">
        <f t="shared" si="12"/>
        <v/>
      </c>
      <c r="B223" s="9"/>
      <c r="C223" s="8" t="str">
        <f t="shared" si="13"/>
        <v/>
      </c>
      <c r="D223" s="8" t="str">
        <f t="shared" si="14"/>
        <v/>
      </c>
      <c r="E223" s="5"/>
      <c r="F223" s="5"/>
      <c r="G223" s="5"/>
      <c r="H223" s="5"/>
      <c r="I223" s="5"/>
      <c r="J223" s="5"/>
      <c r="K223" s="5"/>
      <c r="L223" s="5"/>
      <c r="M223" s="10"/>
      <c r="N223" s="11"/>
      <c r="O223" s="3" t="str">
        <f t="shared" si="15"/>
        <v/>
      </c>
      <c r="P223" s="5"/>
      <c r="Q223" s="5"/>
    </row>
    <row r="224" spans="1:17" ht="18" customHeight="1" x14ac:dyDescent="0.3">
      <c r="A224" s="8" t="str">
        <f t="shared" si="12"/>
        <v/>
      </c>
      <c r="B224" s="9"/>
      <c r="C224" s="8" t="str">
        <f t="shared" si="13"/>
        <v/>
      </c>
      <c r="D224" s="8" t="str">
        <f t="shared" si="14"/>
        <v/>
      </c>
      <c r="E224" s="5"/>
      <c r="F224" s="5"/>
      <c r="G224" s="5"/>
      <c r="H224" s="5"/>
      <c r="I224" s="5"/>
      <c r="J224" s="5"/>
      <c r="K224" s="5"/>
      <c r="L224" s="5"/>
      <c r="M224" s="10"/>
      <c r="N224" s="11"/>
      <c r="O224" s="3" t="str">
        <f t="shared" si="15"/>
        <v/>
      </c>
      <c r="P224" s="5"/>
      <c r="Q224" s="5"/>
    </row>
    <row r="225" spans="1:17" ht="18" customHeight="1" x14ac:dyDescent="0.3">
      <c r="A225" s="8" t="str">
        <f t="shared" si="12"/>
        <v/>
      </c>
      <c r="B225" s="9"/>
      <c r="C225" s="8" t="str">
        <f t="shared" si="13"/>
        <v/>
      </c>
      <c r="D225" s="8" t="str">
        <f t="shared" si="14"/>
        <v/>
      </c>
      <c r="E225" s="5"/>
      <c r="F225" s="5"/>
      <c r="G225" s="5"/>
      <c r="H225" s="5"/>
      <c r="I225" s="5"/>
      <c r="J225" s="5"/>
      <c r="K225" s="5"/>
      <c r="L225" s="5"/>
      <c r="M225" s="10"/>
      <c r="N225" s="11"/>
      <c r="O225" s="3" t="str">
        <f t="shared" si="15"/>
        <v/>
      </c>
      <c r="P225" s="5"/>
      <c r="Q225" s="5"/>
    </row>
    <row r="226" spans="1:17" ht="18" customHeight="1" x14ac:dyDescent="0.3">
      <c r="A226" s="8" t="str">
        <f t="shared" si="12"/>
        <v/>
      </c>
      <c r="B226" s="9"/>
      <c r="C226" s="8" t="str">
        <f t="shared" si="13"/>
        <v/>
      </c>
      <c r="D226" s="8" t="str">
        <f t="shared" si="14"/>
        <v/>
      </c>
      <c r="E226" s="5"/>
      <c r="F226" s="5"/>
      <c r="G226" s="5"/>
      <c r="H226" s="5"/>
      <c r="I226" s="5"/>
      <c r="J226" s="5"/>
      <c r="K226" s="5"/>
      <c r="L226" s="5"/>
      <c r="M226" s="10"/>
      <c r="N226" s="11"/>
      <c r="O226" s="3" t="str">
        <f t="shared" si="15"/>
        <v/>
      </c>
      <c r="P226" s="5"/>
      <c r="Q226" s="5"/>
    </row>
    <row r="227" spans="1:17" ht="18" customHeight="1" x14ac:dyDescent="0.3">
      <c r="A227" s="8" t="str">
        <f t="shared" si="12"/>
        <v/>
      </c>
      <c r="B227" s="9"/>
      <c r="C227" s="8" t="str">
        <f t="shared" si="13"/>
        <v/>
      </c>
      <c r="D227" s="8" t="str">
        <f t="shared" si="14"/>
        <v/>
      </c>
      <c r="E227" s="5"/>
      <c r="F227" s="5"/>
      <c r="G227" s="5"/>
      <c r="H227" s="5"/>
      <c r="I227" s="5"/>
      <c r="J227" s="5"/>
      <c r="K227" s="5"/>
      <c r="L227" s="5"/>
      <c r="M227" s="10"/>
      <c r="N227" s="11"/>
      <c r="O227" s="3" t="str">
        <f t="shared" si="15"/>
        <v/>
      </c>
      <c r="P227" s="5"/>
      <c r="Q227" s="5"/>
    </row>
    <row r="228" spans="1:17" ht="18" customHeight="1" x14ac:dyDescent="0.3">
      <c r="A228" s="8" t="str">
        <f t="shared" si="12"/>
        <v/>
      </c>
      <c r="B228" s="9"/>
      <c r="C228" s="8" t="str">
        <f t="shared" si="13"/>
        <v/>
      </c>
      <c r="D228" s="8" t="str">
        <f t="shared" si="14"/>
        <v/>
      </c>
      <c r="E228" s="5"/>
      <c r="F228" s="5"/>
      <c r="G228" s="5"/>
      <c r="H228" s="5"/>
      <c r="I228" s="5"/>
      <c r="J228" s="5"/>
      <c r="K228" s="5"/>
      <c r="L228" s="5"/>
      <c r="M228" s="10"/>
      <c r="N228" s="11"/>
      <c r="O228" s="3" t="str">
        <f t="shared" si="15"/>
        <v/>
      </c>
      <c r="P228" s="5"/>
      <c r="Q228" s="5"/>
    </row>
    <row r="229" spans="1:17" ht="18" customHeight="1" x14ac:dyDescent="0.3">
      <c r="A229" s="8" t="str">
        <f t="shared" si="12"/>
        <v/>
      </c>
      <c r="B229" s="9"/>
      <c r="C229" s="8" t="str">
        <f t="shared" si="13"/>
        <v/>
      </c>
      <c r="D229" s="8" t="str">
        <f t="shared" si="14"/>
        <v/>
      </c>
      <c r="E229" s="5"/>
      <c r="F229" s="5"/>
      <c r="G229" s="5"/>
      <c r="H229" s="5"/>
      <c r="I229" s="5"/>
      <c r="J229" s="5"/>
      <c r="K229" s="5"/>
      <c r="L229" s="5"/>
      <c r="M229" s="10"/>
      <c r="N229" s="11"/>
      <c r="O229" s="3" t="str">
        <f t="shared" si="15"/>
        <v/>
      </c>
      <c r="P229" s="5"/>
      <c r="Q229" s="5"/>
    </row>
    <row r="230" spans="1:17" ht="18" customHeight="1" x14ac:dyDescent="0.3">
      <c r="A230" s="8" t="str">
        <f t="shared" si="12"/>
        <v/>
      </c>
      <c r="B230" s="9"/>
      <c r="C230" s="8" t="str">
        <f t="shared" si="13"/>
        <v/>
      </c>
      <c r="D230" s="8" t="str">
        <f t="shared" si="14"/>
        <v/>
      </c>
      <c r="E230" s="5"/>
      <c r="F230" s="5"/>
      <c r="G230" s="5"/>
      <c r="H230" s="5"/>
      <c r="I230" s="5"/>
      <c r="J230" s="5"/>
      <c r="K230" s="5"/>
      <c r="L230" s="5"/>
      <c r="M230" s="10"/>
      <c r="N230" s="11"/>
      <c r="O230" s="3" t="str">
        <f t="shared" si="15"/>
        <v/>
      </c>
      <c r="P230" s="5"/>
      <c r="Q230" s="5"/>
    </row>
    <row r="231" spans="1:17" ht="18" customHeight="1" x14ac:dyDescent="0.3">
      <c r="A231" s="8" t="str">
        <f t="shared" si="12"/>
        <v/>
      </c>
      <c r="B231" s="9"/>
      <c r="C231" s="8" t="str">
        <f t="shared" si="13"/>
        <v/>
      </c>
      <c r="D231" s="8" t="str">
        <f t="shared" si="14"/>
        <v/>
      </c>
      <c r="E231" s="5"/>
      <c r="F231" s="5"/>
      <c r="G231" s="5"/>
      <c r="H231" s="5"/>
      <c r="I231" s="5"/>
      <c r="J231" s="5"/>
      <c r="K231" s="5"/>
      <c r="L231" s="5"/>
      <c r="M231" s="10"/>
      <c r="N231" s="11"/>
      <c r="O231" s="3" t="str">
        <f t="shared" si="15"/>
        <v/>
      </c>
      <c r="P231" s="5"/>
      <c r="Q231" s="5"/>
    </row>
    <row r="232" spans="1:17" ht="18" customHeight="1" x14ac:dyDescent="0.3">
      <c r="A232" s="8" t="str">
        <f t="shared" si="12"/>
        <v/>
      </c>
      <c r="B232" s="9"/>
      <c r="C232" s="8" t="str">
        <f t="shared" si="13"/>
        <v/>
      </c>
      <c r="D232" s="8" t="str">
        <f t="shared" si="14"/>
        <v/>
      </c>
      <c r="E232" s="5"/>
      <c r="F232" s="5"/>
      <c r="G232" s="5"/>
      <c r="H232" s="5"/>
      <c r="I232" s="5"/>
      <c r="J232" s="5"/>
      <c r="K232" s="5"/>
      <c r="L232" s="5"/>
      <c r="M232" s="10"/>
      <c r="N232" s="11"/>
      <c r="O232" s="3" t="str">
        <f t="shared" si="15"/>
        <v/>
      </c>
      <c r="P232" s="5"/>
      <c r="Q232" s="5"/>
    </row>
    <row r="233" spans="1:17" ht="18" customHeight="1" x14ac:dyDescent="0.3">
      <c r="A233" s="8" t="str">
        <f t="shared" si="12"/>
        <v/>
      </c>
      <c r="B233" s="9"/>
      <c r="C233" s="8" t="str">
        <f t="shared" si="13"/>
        <v/>
      </c>
      <c r="D233" s="8" t="str">
        <f t="shared" si="14"/>
        <v/>
      </c>
      <c r="E233" s="5"/>
      <c r="F233" s="5"/>
      <c r="G233" s="5"/>
      <c r="H233" s="5"/>
      <c r="I233" s="5"/>
      <c r="J233" s="5"/>
      <c r="K233" s="5"/>
      <c r="L233" s="5"/>
      <c r="M233" s="10"/>
      <c r="N233" s="11"/>
      <c r="O233" s="3" t="str">
        <f t="shared" si="15"/>
        <v/>
      </c>
      <c r="P233" s="5"/>
      <c r="Q233" s="5"/>
    </row>
    <row r="234" spans="1:17" ht="18" customHeight="1" x14ac:dyDescent="0.3">
      <c r="A234" s="8" t="str">
        <f t="shared" si="12"/>
        <v/>
      </c>
      <c r="B234" s="9"/>
      <c r="C234" s="8" t="str">
        <f t="shared" si="13"/>
        <v/>
      </c>
      <c r="D234" s="8" t="str">
        <f t="shared" si="14"/>
        <v/>
      </c>
      <c r="E234" s="5"/>
      <c r="F234" s="5"/>
      <c r="G234" s="5"/>
      <c r="H234" s="5"/>
      <c r="I234" s="5"/>
      <c r="J234" s="5"/>
      <c r="K234" s="5"/>
      <c r="L234" s="5"/>
      <c r="M234" s="10"/>
      <c r="N234" s="11"/>
      <c r="O234" s="3" t="str">
        <f t="shared" si="15"/>
        <v/>
      </c>
      <c r="P234" s="5"/>
      <c r="Q234" s="5"/>
    </row>
    <row r="235" spans="1:17" ht="18" customHeight="1" x14ac:dyDescent="0.3">
      <c r="A235" s="8" t="str">
        <f t="shared" si="12"/>
        <v/>
      </c>
      <c r="B235" s="9"/>
      <c r="C235" s="8" t="str">
        <f t="shared" si="13"/>
        <v/>
      </c>
      <c r="D235" s="8" t="str">
        <f t="shared" si="14"/>
        <v/>
      </c>
      <c r="E235" s="5"/>
      <c r="F235" s="5"/>
      <c r="G235" s="5"/>
      <c r="H235" s="5"/>
      <c r="I235" s="5"/>
      <c r="J235" s="5"/>
      <c r="K235" s="5"/>
      <c r="L235" s="5"/>
      <c r="M235" s="10"/>
      <c r="N235" s="11"/>
      <c r="O235" s="3" t="str">
        <f t="shared" si="15"/>
        <v/>
      </c>
      <c r="P235" s="5"/>
      <c r="Q235" s="5"/>
    </row>
    <row r="236" spans="1:17" ht="18" customHeight="1" x14ac:dyDescent="0.3">
      <c r="A236" s="8" t="str">
        <f t="shared" si="12"/>
        <v/>
      </c>
      <c r="B236" s="9"/>
      <c r="C236" s="8" t="str">
        <f t="shared" si="13"/>
        <v/>
      </c>
      <c r="D236" s="8" t="str">
        <f t="shared" si="14"/>
        <v/>
      </c>
      <c r="E236" s="5"/>
      <c r="F236" s="5"/>
      <c r="G236" s="5"/>
      <c r="H236" s="5"/>
      <c r="I236" s="5"/>
      <c r="J236" s="5"/>
      <c r="K236" s="5"/>
      <c r="L236" s="5"/>
      <c r="M236" s="10"/>
      <c r="N236" s="11"/>
      <c r="O236" s="3" t="str">
        <f t="shared" si="15"/>
        <v/>
      </c>
      <c r="P236" s="5"/>
      <c r="Q236" s="5"/>
    </row>
    <row r="237" spans="1:17" ht="18" customHeight="1" x14ac:dyDescent="0.3">
      <c r="A237" s="8" t="str">
        <f t="shared" si="12"/>
        <v/>
      </c>
      <c r="B237" s="9"/>
      <c r="C237" s="8" t="str">
        <f t="shared" si="13"/>
        <v/>
      </c>
      <c r="D237" s="8" t="str">
        <f t="shared" si="14"/>
        <v/>
      </c>
      <c r="E237" s="5"/>
      <c r="F237" s="5"/>
      <c r="G237" s="5"/>
      <c r="H237" s="5"/>
      <c r="I237" s="5"/>
      <c r="J237" s="5"/>
      <c r="K237" s="5"/>
      <c r="L237" s="5"/>
      <c r="M237" s="10"/>
      <c r="N237" s="11"/>
      <c r="O237" s="3" t="str">
        <f t="shared" si="15"/>
        <v/>
      </c>
      <c r="P237" s="5"/>
      <c r="Q237" s="5"/>
    </row>
    <row r="238" spans="1:17" ht="18" customHeight="1" x14ac:dyDescent="0.3">
      <c r="A238" s="8" t="str">
        <f t="shared" si="12"/>
        <v/>
      </c>
      <c r="B238" s="9"/>
      <c r="C238" s="8" t="str">
        <f t="shared" si="13"/>
        <v/>
      </c>
      <c r="D238" s="8" t="str">
        <f t="shared" si="14"/>
        <v/>
      </c>
      <c r="E238" s="5"/>
      <c r="F238" s="5"/>
      <c r="G238" s="5"/>
      <c r="H238" s="5"/>
      <c r="I238" s="5"/>
      <c r="J238" s="5"/>
      <c r="K238" s="5"/>
      <c r="L238" s="5"/>
      <c r="M238" s="10"/>
      <c r="N238" s="11"/>
      <c r="O238" s="3" t="str">
        <f t="shared" si="15"/>
        <v/>
      </c>
      <c r="P238" s="5"/>
      <c r="Q238" s="5"/>
    </row>
    <row r="239" spans="1:17" ht="18" customHeight="1" x14ac:dyDescent="0.3">
      <c r="A239" s="8" t="str">
        <f t="shared" si="12"/>
        <v/>
      </c>
      <c r="B239" s="9"/>
      <c r="C239" s="8" t="str">
        <f t="shared" si="13"/>
        <v/>
      </c>
      <c r="D239" s="8" t="str">
        <f t="shared" si="14"/>
        <v/>
      </c>
      <c r="E239" s="5"/>
      <c r="F239" s="5"/>
      <c r="G239" s="5"/>
      <c r="H239" s="5"/>
      <c r="I239" s="5"/>
      <c r="J239" s="5"/>
      <c r="K239" s="5"/>
      <c r="L239" s="5"/>
      <c r="M239" s="10"/>
      <c r="N239" s="11"/>
      <c r="O239" s="3" t="str">
        <f t="shared" si="15"/>
        <v/>
      </c>
      <c r="P239" s="5"/>
      <c r="Q239" s="5"/>
    </row>
    <row r="240" spans="1:17" ht="18" customHeight="1" x14ac:dyDescent="0.3">
      <c r="A240" s="8" t="str">
        <f t="shared" si="12"/>
        <v/>
      </c>
      <c r="B240" s="9"/>
      <c r="C240" s="8" t="str">
        <f t="shared" si="13"/>
        <v/>
      </c>
      <c r="D240" s="8" t="str">
        <f t="shared" si="14"/>
        <v/>
      </c>
      <c r="E240" s="5"/>
      <c r="F240" s="5"/>
      <c r="G240" s="5"/>
      <c r="H240" s="5"/>
      <c r="I240" s="5"/>
      <c r="J240" s="5"/>
      <c r="K240" s="5"/>
      <c r="L240" s="5"/>
      <c r="M240" s="10"/>
      <c r="N240" s="11"/>
      <c r="O240" s="3" t="str">
        <f t="shared" si="15"/>
        <v/>
      </c>
      <c r="P240" s="5"/>
      <c r="Q240" s="5"/>
    </row>
    <row r="241" spans="1:17" ht="18" customHeight="1" x14ac:dyDescent="0.3">
      <c r="A241" s="8" t="str">
        <f t="shared" si="12"/>
        <v/>
      </c>
      <c r="B241" s="9"/>
      <c r="C241" s="8" t="str">
        <f t="shared" si="13"/>
        <v/>
      </c>
      <c r="D241" s="8" t="str">
        <f t="shared" si="14"/>
        <v/>
      </c>
      <c r="E241" s="5"/>
      <c r="F241" s="5"/>
      <c r="G241" s="5"/>
      <c r="H241" s="5"/>
      <c r="I241" s="5"/>
      <c r="J241" s="5"/>
      <c r="K241" s="5"/>
      <c r="L241" s="5"/>
      <c r="M241" s="10"/>
      <c r="N241" s="11"/>
      <c r="O241" s="3" t="str">
        <f t="shared" si="15"/>
        <v/>
      </c>
      <c r="P241" s="5"/>
      <c r="Q241" s="5"/>
    </row>
    <row r="242" spans="1:17" ht="18" customHeight="1" x14ac:dyDescent="0.3">
      <c r="A242" s="8" t="str">
        <f t="shared" si="12"/>
        <v/>
      </c>
      <c r="B242" s="9"/>
      <c r="C242" s="8" t="str">
        <f t="shared" si="13"/>
        <v/>
      </c>
      <c r="D242" s="8" t="str">
        <f t="shared" si="14"/>
        <v/>
      </c>
      <c r="E242" s="5"/>
      <c r="F242" s="5"/>
      <c r="G242" s="5"/>
      <c r="H242" s="5"/>
      <c r="I242" s="5"/>
      <c r="J242" s="5"/>
      <c r="K242" s="5"/>
      <c r="L242" s="5"/>
      <c r="M242" s="10"/>
      <c r="N242" s="11"/>
      <c r="O242" s="3" t="str">
        <f t="shared" si="15"/>
        <v/>
      </c>
      <c r="P242" s="5"/>
      <c r="Q242" s="5"/>
    </row>
    <row r="243" spans="1:17" ht="18" customHeight="1" x14ac:dyDescent="0.3">
      <c r="A243" s="8" t="str">
        <f t="shared" si="12"/>
        <v/>
      </c>
      <c r="B243" s="9"/>
      <c r="C243" s="8" t="str">
        <f t="shared" si="13"/>
        <v/>
      </c>
      <c r="D243" s="8" t="str">
        <f t="shared" si="14"/>
        <v/>
      </c>
      <c r="E243" s="5"/>
      <c r="F243" s="5"/>
      <c r="G243" s="5"/>
      <c r="H243" s="5"/>
      <c r="I243" s="5"/>
      <c r="J243" s="5"/>
      <c r="K243" s="5"/>
      <c r="L243" s="5"/>
      <c r="M243" s="10"/>
      <c r="N243" s="11"/>
      <c r="O243" s="3" t="str">
        <f t="shared" si="15"/>
        <v/>
      </c>
      <c r="P243" s="5"/>
      <c r="Q243" s="5"/>
    </row>
    <row r="244" spans="1:17" ht="18" customHeight="1" x14ac:dyDescent="0.3">
      <c r="A244" s="8" t="str">
        <f t="shared" si="12"/>
        <v/>
      </c>
      <c r="B244" s="9"/>
      <c r="C244" s="8" t="str">
        <f t="shared" si="13"/>
        <v/>
      </c>
      <c r="D244" s="8" t="str">
        <f t="shared" si="14"/>
        <v/>
      </c>
      <c r="E244" s="5"/>
      <c r="F244" s="5"/>
      <c r="G244" s="5"/>
      <c r="H244" s="5"/>
      <c r="I244" s="5"/>
      <c r="J244" s="5"/>
      <c r="K244" s="5"/>
      <c r="L244" s="5"/>
      <c r="M244" s="10"/>
      <c r="N244" s="11"/>
      <c r="O244" s="3" t="str">
        <f t="shared" si="15"/>
        <v/>
      </c>
      <c r="P244" s="5"/>
      <c r="Q244" s="5"/>
    </row>
    <row r="245" spans="1:17" ht="18" customHeight="1" x14ac:dyDescent="0.3">
      <c r="A245" s="8" t="str">
        <f t="shared" si="12"/>
        <v/>
      </c>
      <c r="B245" s="9"/>
      <c r="C245" s="8" t="str">
        <f t="shared" si="13"/>
        <v/>
      </c>
      <c r="D245" s="8" t="str">
        <f t="shared" si="14"/>
        <v/>
      </c>
      <c r="E245" s="5"/>
      <c r="F245" s="5"/>
      <c r="G245" s="5"/>
      <c r="H245" s="5"/>
      <c r="I245" s="5"/>
      <c r="J245" s="5"/>
      <c r="K245" s="5"/>
      <c r="L245" s="5"/>
      <c r="M245" s="10"/>
      <c r="N245" s="11"/>
      <c r="O245" s="3" t="str">
        <f t="shared" si="15"/>
        <v/>
      </c>
      <c r="P245" s="5"/>
      <c r="Q245" s="5"/>
    </row>
    <row r="246" spans="1:17" ht="18" customHeight="1" x14ac:dyDescent="0.3">
      <c r="A246" s="8" t="str">
        <f t="shared" si="12"/>
        <v/>
      </c>
      <c r="B246" s="9"/>
      <c r="C246" s="8" t="str">
        <f t="shared" si="13"/>
        <v/>
      </c>
      <c r="D246" s="8" t="str">
        <f t="shared" si="14"/>
        <v/>
      </c>
      <c r="E246" s="5"/>
      <c r="F246" s="5"/>
      <c r="G246" s="5"/>
      <c r="H246" s="5"/>
      <c r="I246" s="5"/>
      <c r="J246" s="5"/>
      <c r="K246" s="5"/>
      <c r="L246" s="5"/>
      <c r="M246" s="10"/>
      <c r="N246" s="11"/>
      <c r="O246" s="3" t="str">
        <f t="shared" si="15"/>
        <v/>
      </c>
      <c r="P246" s="5"/>
      <c r="Q246" s="5"/>
    </row>
    <row r="247" spans="1:17" ht="18" customHeight="1" x14ac:dyDescent="0.3">
      <c r="A247" s="8" t="str">
        <f t="shared" si="12"/>
        <v/>
      </c>
      <c r="B247" s="9"/>
      <c r="C247" s="8" t="str">
        <f t="shared" si="13"/>
        <v/>
      </c>
      <c r="D247" s="8" t="str">
        <f t="shared" si="14"/>
        <v/>
      </c>
      <c r="E247" s="5"/>
      <c r="F247" s="5"/>
      <c r="G247" s="5"/>
      <c r="H247" s="5"/>
      <c r="I247" s="5"/>
      <c r="J247" s="5"/>
      <c r="K247" s="5"/>
      <c r="L247" s="5"/>
      <c r="M247" s="10"/>
      <c r="N247" s="11"/>
      <c r="O247" s="3" t="str">
        <f t="shared" si="15"/>
        <v/>
      </c>
      <c r="P247" s="5"/>
      <c r="Q247" s="5"/>
    </row>
    <row r="248" spans="1:17" ht="18" customHeight="1" x14ac:dyDescent="0.3">
      <c r="A248" s="8" t="str">
        <f t="shared" si="12"/>
        <v/>
      </c>
      <c r="B248" s="9"/>
      <c r="C248" s="8" t="str">
        <f t="shared" si="13"/>
        <v/>
      </c>
      <c r="D248" s="8" t="str">
        <f t="shared" si="14"/>
        <v/>
      </c>
      <c r="E248" s="5"/>
      <c r="F248" s="5"/>
      <c r="G248" s="5"/>
      <c r="H248" s="5"/>
      <c r="I248" s="5"/>
      <c r="J248" s="5"/>
      <c r="K248" s="5"/>
      <c r="L248" s="5"/>
      <c r="M248" s="10"/>
      <c r="N248" s="11"/>
      <c r="O248" s="3" t="str">
        <f t="shared" si="15"/>
        <v/>
      </c>
      <c r="P248" s="5"/>
      <c r="Q248" s="5"/>
    </row>
    <row r="249" spans="1:17" ht="18" customHeight="1" x14ac:dyDescent="0.3">
      <c r="A249" s="8" t="str">
        <f t="shared" si="12"/>
        <v/>
      </c>
      <c r="B249" s="9"/>
      <c r="C249" s="8" t="str">
        <f t="shared" si="13"/>
        <v/>
      </c>
      <c r="D249" s="8" t="str">
        <f t="shared" si="14"/>
        <v/>
      </c>
      <c r="E249" s="5"/>
      <c r="F249" s="5"/>
      <c r="G249" s="5"/>
      <c r="H249" s="5"/>
      <c r="I249" s="5"/>
      <c r="J249" s="5"/>
      <c r="K249" s="5"/>
      <c r="L249" s="5"/>
      <c r="M249" s="10"/>
      <c r="N249" s="11"/>
      <c r="O249" s="3" t="str">
        <f t="shared" si="15"/>
        <v/>
      </c>
      <c r="P249" s="5"/>
      <c r="Q249" s="5"/>
    </row>
    <row r="250" spans="1:17" ht="18" customHeight="1" x14ac:dyDescent="0.3">
      <c r="A250" s="8" t="str">
        <f t="shared" si="12"/>
        <v/>
      </c>
      <c r="B250" s="9"/>
      <c r="C250" s="8" t="str">
        <f t="shared" si="13"/>
        <v/>
      </c>
      <c r="D250" s="8" t="str">
        <f t="shared" si="14"/>
        <v/>
      </c>
      <c r="E250" s="5"/>
      <c r="F250" s="5"/>
      <c r="G250" s="5"/>
      <c r="H250" s="5"/>
      <c r="I250" s="5"/>
      <c r="J250" s="5"/>
      <c r="K250" s="5"/>
      <c r="L250" s="5"/>
      <c r="M250" s="10"/>
      <c r="N250" s="11"/>
      <c r="O250" s="3" t="str">
        <f t="shared" si="15"/>
        <v/>
      </c>
      <c r="P250" s="5"/>
      <c r="Q250" s="5"/>
    </row>
    <row r="251" spans="1:17" ht="18" customHeight="1" x14ac:dyDescent="0.3">
      <c r="A251" s="8" t="str">
        <f t="shared" si="12"/>
        <v/>
      </c>
      <c r="B251" s="9"/>
      <c r="C251" s="8" t="str">
        <f t="shared" si="13"/>
        <v/>
      </c>
      <c r="D251" s="8" t="str">
        <f t="shared" si="14"/>
        <v/>
      </c>
      <c r="E251" s="5"/>
      <c r="F251" s="5"/>
      <c r="G251" s="5"/>
      <c r="H251" s="5"/>
      <c r="I251" s="5"/>
      <c r="J251" s="5"/>
      <c r="K251" s="5"/>
      <c r="L251" s="5"/>
      <c r="M251" s="10"/>
      <c r="N251" s="11"/>
      <c r="O251" s="3" t="str">
        <f t="shared" si="15"/>
        <v/>
      </c>
      <c r="P251" s="5"/>
      <c r="Q251" s="5"/>
    </row>
    <row r="252" spans="1:17" ht="18" customHeight="1" x14ac:dyDescent="0.3">
      <c r="A252" s="8" t="str">
        <f t="shared" si="12"/>
        <v/>
      </c>
      <c r="B252" s="9"/>
      <c r="C252" s="8" t="str">
        <f t="shared" si="13"/>
        <v/>
      </c>
      <c r="D252" s="8" t="str">
        <f t="shared" si="14"/>
        <v/>
      </c>
      <c r="E252" s="5"/>
      <c r="F252" s="5"/>
      <c r="G252" s="5"/>
      <c r="H252" s="5"/>
      <c r="I252" s="5"/>
      <c r="J252" s="5"/>
      <c r="K252" s="5"/>
      <c r="L252" s="5"/>
      <c r="M252" s="10"/>
      <c r="N252" s="11"/>
      <c r="O252" s="3" t="str">
        <f t="shared" si="15"/>
        <v/>
      </c>
      <c r="P252" s="5"/>
      <c r="Q252" s="5"/>
    </row>
    <row r="253" spans="1:17" ht="18" customHeight="1" x14ac:dyDescent="0.3">
      <c r="A253" s="8" t="str">
        <f t="shared" si="12"/>
        <v/>
      </c>
      <c r="B253" s="9"/>
      <c r="C253" s="8" t="str">
        <f t="shared" si="13"/>
        <v/>
      </c>
      <c r="D253" s="8" t="str">
        <f t="shared" si="14"/>
        <v/>
      </c>
      <c r="E253" s="5"/>
      <c r="F253" s="5"/>
      <c r="G253" s="5"/>
      <c r="H253" s="5"/>
      <c r="I253" s="5"/>
      <c r="J253" s="5"/>
      <c r="K253" s="5"/>
      <c r="L253" s="5"/>
      <c r="M253" s="10"/>
      <c r="N253" s="11"/>
      <c r="O253" s="3" t="str">
        <f t="shared" si="15"/>
        <v/>
      </c>
      <c r="P253" s="5"/>
      <c r="Q253" s="5"/>
    </row>
    <row r="254" spans="1:17" ht="18" customHeight="1" x14ac:dyDescent="0.3">
      <c r="A254" s="8" t="str">
        <f t="shared" si="12"/>
        <v/>
      </c>
      <c r="B254" s="9"/>
      <c r="C254" s="8" t="str">
        <f t="shared" si="13"/>
        <v/>
      </c>
      <c r="D254" s="8" t="str">
        <f t="shared" si="14"/>
        <v/>
      </c>
      <c r="E254" s="5"/>
      <c r="F254" s="5"/>
      <c r="G254" s="5"/>
      <c r="H254" s="5"/>
      <c r="I254" s="5"/>
      <c r="J254" s="5"/>
      <c r="K254" s="5"/>
      <c r="L254" s="5"/>
      <c r="M254" s="10"/>
      <c r="N254" s="11"/>
      <c r="O254" s="3" t="str">
        <f t="shared" si="15"/>
        <v/>
      </c>
      <c r="P254" s="5"/>
      <c r="Q254" s="5"/>
    </row>
    <row r="255" spans="1:17" ht="18" customHeight="1" x14ac:dyDescent="0.3">
      <c r="A255" s="8" t="str">
        <f t="shared" si="12"/>
        <v/>
      </c>
      <c r="B255" s="9"/>
      <c r="C255" s="8" t="str">
        <f t="shared" si="13"/>
        <v/>
      </c>
      <c r="D255" s="8" t="str">
        <f t="shared" si="14"/>
        <v/>
      </c>
      <c r="E255" s="5"/>
      <c r="F255" s="5"/>
      <c r="G255" s="5"/>
      <c r="H255" s="5"/>
      <c r="I255" s="5"/>
      <c r="J255" s="5"/>
      <c r="K255" s="5"/>
      <c r="L255" s="5"/>
      <c r="M255" s="10"/>
      <c r="N255" s="11"/>
      <c r="O255" s="3" t="str">
        <f t="shared" si="15"/>
        <v/>
      </c>
      <c r="P255" s="5"/>
      <c r="Q255" s="5"/>
    </row>
    <row r="256" spans="1:17" ht="18" customHeight="1" x14ac:dyDescent="0.3">
      <c r="A256" s="8" t="str">
        <f t="shared" si="12"/>
        <v/>
      </c>
      <c r="B256" s="9"/>
      <c r="C256" s="8" t="str">
        <f t="shared" si="13"/>
        <v/>
      </c>
      <c r="D256" s="8" t="str">
        <f t="shared" si="14"/>
        <v/>
      </c>
      <c r="E256" s="5"/>
      <c r="F256" s="5"/>
      <c r="G256" s="5"/>
      <c r="H256" s="5"/>
      <c r="I256" s="5"/>
      <c r="J256" s="5"/>
      <c r="K256" s="5"/>
      <c r="L256" s="5"/>
      <c r="M256" s="10"/>
      <c r="N256" s="11"/>
      <c r="O256" s="3" t="str">
        <f t="shared" si="15"/>
        <v/>
      </c>
      <c r="P256" s="5"/>
      <c r="Q256" s="5"/>
    </row>
    <row r="257" spans="1:17" ht="18" customHeight="1" x14ac:dyDescent="0.3">
      <c r="A257" s="8" t="str">
        <f t="shared" si="12"/>
        <v/>
      </c>
      <c r="B257" s="9"/>
      <c r="C257" s="8" t="str">
        <f t="shared" si="13"/>
        <v/>
      </c>
      <c r="D257" s="8" t="str">
        <f t="shared" si="14"/>
        <v/>
      </c>
      <c r="E257" s="5"/>
      <c r="F257" s="5"/>
      <c r="G257" s="5"/>
      <c r="H257" s="5"/>
      <c r="I257" s="5"/>
      <c r="J257" s="5"/>
      <c r="K257" s="5"/>
      <c r="L257" s="5"/>
      <c r="M257" s="10"/>
      <c r="N257" s="11"/>
      <c r="O257" s="3" t="str">
        <f t="shared" si="15"/>
        <v/>
      </c>
      <c r="P257" s="5"/>
      <c r="Q257" s="5"/>
    </row>
    <row r="258" spans="1:17" ht="18" customHeight="1" x14ac:dyDescent="0.3">
      <c r="A258" s="8" t="str">
        <f t="shared" si="12"/>
        <v/>
      </c>
      <c r="B258" s="9"/>
      <c r="C258" s="8" t="str">
        <f t="shared" si="13"/>
        <v/>
      </c>
      <c r="D258" s="8" t="str">
        <f t="shared" si="14"/>
        <v/>
      </c>
      <c r="E258" s="5"/>
      <c r="F258" s="5"/>
      <c r="G258" s="5"/>
      <c r="H258" s="5"/>
      <c r="I258" s="5"/>
      <c r="J258" s="5"/>
      <c r="K258" s="5"/>
      <c r="L258" s="5"/>
      <c r="M258" s="10"/>
      <c r="N258" s="11"/>
      <c r="O258" s="3" t="str">
        <f t="shared" si="15"/>
        <v/>
      </c>
      <c r="P258" s="5"/>
      <c r="Q258" s="5"/>
    </row>
    <row r="259" spans="1:17" ht="18" customHeight="1" x14ac:dyDescent="0.3">
      <c r="A259" s="8" t="str">
        <f t="shared" ref="A259:A322" si="16">IF(B259="","",ROW()-2)</f>
        <v/>
      </c>
      <c r="B259" s="9"/>
      <c r="C259" s="8" t="str">
        <f t="shared" ref="C259:C322" si="17">IF(B259="","",MONTH(B259))</f>
        <v/>
      </c>
      <c r="D259" s="8" t="str">
        <f t="shared" ref="D259:D300" si="18">IF(B259="","",YEAR(B259))</f>
        <v/>
      </c>
      <c r="E259" s="5"/>
      <c r="F259" s="5"/>
      <c r="G259" s="5"/>
      <c r="H259" s="5"/>
      <c r="I259" s="5"/>
      <c r="J259" s="5"/>
      <c r="K259" s="5"/>
      <c r="L259" s="5"/>
      <c r="M259" s="10"/>
      <c r="N259" s="11"/>
      <c r="O259" s="3" t="str">
        <f t="shared" ref="O259:O322" si="19">IF(B259="","",IF(F259="Ausgabe",M259*N259,IF(F259="Einnahme",M259,0)))</f>
        <v/>
      </c>
      <c r="P259" s="5"/>
      <c r="Q259" s="5"/>
    </row>
    <row r="260" spans="1:17" ht="18" customHeight="1" x14ac:dyDescent="0.3">
      <c r="A260" s="8" t="str">
        <f t="shared" si="16"/>
        <v/>
      </c>
      <c r="B260" s="9"/>
      <c r="C260" s="8" t="str">
        <f t="shared" si="17"/>
        <v/>
      </c>
      <c r="D260" s="8" t="str">
        <f t="shared" si="18"/>
        <v/>
      </c>
      <c r="E260" s="5"/>
      <c r="F260" s="5"/>
      <c r="G260" s="5"/>
      <c r="H260" s="5"/>
      <c r="I260" s="5"/>
      <c r="J260" s="5"/>
      <c r="K260" s="5"/>
      <c r="L260" s="5"/>
      <c r="M260" s="10"/>
      <c r="N260" s="11"/>
      <c r="O260" s="3" t="str">
        <f t="shared" si="19"/>
        <v/>
      </c>
      <c r="P260" s="5"/>
      <c r="Q260" s="5"/>
    </row>
    <row r="261" spans="1:17" ht="18" customHeight="1" x14ac:dyDescent="0.3">
      <c r="A261" s="8" t="str">
        <f t="shared" si="16"/>
        <v/>
      </c>
      <c r="B261" s="9"/>
      <c r="C261" s="8" t="str">
        <f t="shared" si="17"/>
        <v/>
      </c>
      <c r="D261" s="8" t="str">
        <f t="shared" si="18"/>
        <v/>
      </c>
      <c r="E261" s="5"/>
      <c r="F261" s="5"/>
      <c r="G261" s="5"/>
      <c r="H261" s="5"/>
      <c r="I261" s="5"/>
      <c r="J261" s="5"/>
      <c r="K261" s="5"/>
      <c r="L261" s="5"/>
      <c r="M261" s="10"/>
      <c r="N261" s="11"/>
      <c r="O261" s="3" t="str">
        <f t="shared" si="19"/>
        <v/>
      </c>
      <c r="P261" s="5"/>
      <c r="Q261" s="5"/>
    </row>
    <row r="262" spans="1:17" ht="18" customHeight="1" x14ac:dyDescent="0.3">
      <c r="A262" s="8" t="str">
        <f t="shared" si="16"/>
        <v/>
      </c>
      <c r="B262" s="9"/>
      <c r="C262" s="8" t="str">
        <f t="shared" si="17"/>
        <v/>
      </c>
      <c r="D262" s="8" t="str">
        <f t="shared" si="18"/>
        <v/>
      </c>
      <c r="E262" s="5"/>
      <c r="F262" s="5"/>
      <c r="G262" s="5"/>
      <c r="H262" s="5"/>
      <c r="I262" s="5"/>
      <c r="J262" s="5"/>
      <c r="K262" s="5"/>
      <c r="L262" s="5"/>
      <c r="M262" s="10"/>
      <c r="N262" s="11"/>
      <c r="O262" s="3" t="str">
        <f t="shared" si="19"/>
        <v/>
      </c>
      <c r="P262" s="5"/>
      <c r="Q262" s="5"/>
    </row>
    <row r="263" spans="1:17" ht="18" customHeight="1" x14ac:dyDescent="0.3">
      <c r="A263" s="8" t="str">
        <f t="shared" si="16"/>
        <v/>
      </c>
      <c r="B263" s="9"/>
      <c r="C263" s="8" t="str">
        <f t="shared" si="17"/>
        <v/>
      </c>
      <c r="D263" s="8" t="str">
        <f t="shared" si="18"/>
        <v/>
      </c>
      <c r="E263" s="5"/>
      <c r="F263" s="5"/>
      <c r="G263" s="5"/>
      <c r="H263" s="5"/>
      <c r="I263" s="5"/>
      <c r="J263" s="5"/>
      <c r="K263" s="5"/>
      <c r="L263" s="5"/>
      <c r="M263" s="10"/>
      <c r="N263" s="11"/>
      <c r="O263" s="3" t="str">
        <f t="shared" si="19"/>
        <v/>
      </c>
      <c r="P263" s="5"/>
      <c r="Q263" s="5"/>
    </row>
    <row r="264" spans="1:17" ht="18" customHeight="1" x14ac:dyDescent="0.3">
      <c r="A264" s="8" t="str">
        <f t="shared" si="16"/>
        <v/>
      </c>
      <c r="B264" s="9"/>
      <c r="C264" s="8" t="str">
        <f t="shared" si="17"/>
        <v/>
      </c>
      <c r="D264" s="8" t="str">
        <f t="shared" si="18"/>
        <v/>
      </c>
      <c r="E264" s="5"/>
      <c r="F264" s="5"/>
      <c r="G264" s="5"/>
      <c r="H264" s="5"/>
      <c r="I264" s="5"/>
      <c r="J264" s="5"/>
      <c r="K264" s="5"/>
      <c r="L264" s="5"/>
      <c r="M264" s="10"/>
      <c r="N264" s="11"/>
      <c r="O264" s="3" t="str">
        <f t="shared" si="19"/>
        <v/>
      </c>
      <c r="P264" s="5"/>
      <c r="Q264" s="5"/>
    </row>
    <row r="265" spans="1:17" ht="18" customHeight="1" x14ac:dyDescent="0.3">
      <c r="A265" s="8" t="str">
        <f t="shared" si="16"/>
        <v/>
      </c>
      <c r="B265" s="9"/>
      <c r="C265" s="8" t="str">
        <f t="shared" si="17"/>
        <v/>
      </c>
      <c r="D265" s="8" t="str">
        <f t="shared" si="18"/>
        <v/>
      </c>
      <c r="E265" s="5"/>
      <c r="F265" s="5"/>
      <c r="G265" s="5"/>
      <c r="H265" s="5"/>
      <c r="I265" s="5"/>
      <c r="J265" s="5"/>
      <c r="K265" s="5"/>
      <c r="L265" s="5"/>
      <c r="M265" s="10"/>
      <c r="N265" s="11"/>
      <c r="O265" s="3" t="str">
        <f t="shared" si="19"/>
        <v/>
      </c>
      <c r="P265" s="5"/>
      <c r="Q265" s="5"/>
    </row>
    <row r="266" spans="1:17" ht="18" customHeight="1" x14ac:dyDescent="0.3">
      <c r="A266" s="8" t="str">
        <f t="shared" si="16"/>
        <v/>
      </c>
      <c r="B266" s="9"/>
      <c r="C266" s="8" t="str">
        <f t="shared" si="17"/>
        <v/>
      </c>
      <c r="D266" s="8" t="str">
        <f t="shared" si="18"/>
        <v/>
      </c>
      <c r="E266" s="5"/>
      <c r="F266" s="5"/>
      <c r="G266" s="5"/>
      <c r="H266" s="5"/>
      <c r="I266" s="5"/>
      <c r="J266" s="5"/>
      <c r="K266" s="5"/>
      <c r="L266" s="5"/>
      <c r="M266" s="10"/>
      <c r="N266" s="11"/>
      <c r="O266" s="3" t="str">
        <f t="shared" si="19"/>
        <v/>
      </c>
      <c r="P266" s="5"/>
      <c r="Q266" s="5"/>
    </row>
    <row r="267" spans="1:17" ht="18" customHeight="1" x14ac:dyDescent="0.3">
      <c r="A267" s="8" t="str">
        <f t="shared" si="16"/>
        <v/>
      </c>
      <c r="B267" s="9"/>
      <c r="C267" s="8" t="str">
        <f t="shared" si="17"/>
        <v/>
      </c>
      <c r="D267" s="8" t="str">
        <f t="shared" si="18"/>
        <v/>
      </c>
      <c r="E267" s="5"/>
      <c r="F267" s="5"/>
      <c r="G267" s="5"/>
      <c r="H267" s="5"/>
      <c r="I267" s="5"/>
      <c r="J267" s="5"/>
      <c r="K267" s="5"/>
      <c r="L267" s="5"/>
      <c r="M267" s="10"/>
      <c r="N267" s="11"/>
      <c r="O267" s="3" t="str">
        <f t="shared" si="19"/>
        <v/>
      </c>
      <c r="P267" s="5"/>
      <c r="Q267" s="5"/>
    </row>
    <row r="268" spans="1:17" ht="18" customHeight="1" x14ac:dyDescent="0.3">
      <c r="A268" s="8" t="str">
        <f t="shared" si="16"/>
        <v/>
      </c>
      <c r="B268" s="9"/>
      <c r="C268" s="8" t="str">
        <f t="shared" si="17"/>
        <v/>
      </c>
      <c r="D268" s="8" t="str">
        <f t="shared" si="18"/>
        <v/>
      </c>
      <c r="E268" s="5"/>
      <c r="F268" s="5"/>
      <c r="G268" s="5"/>
      <c r="H268" s="5"/>
      <c r="I268" s="5"/>
      <c r="J268" s="5"/>
      <c r="K268" s="5"/>
      <c r="L268" s="5"/>
      <c r="M268" s="10"/>
      <c r="N268" s="11"/>
      <c r="O268" s="3" t="str">
        <f t="shared" si="19"/>
        <v/>
      </c>
      <c r="P268" s="5"/>
      <c r="Q268" s="5"/>
    </row>
    <row r="269" spans="1:17" ht="18" customHeight="1" x14ac:dyDescent="0.3">
      <c r="A269" s="8" t="str">
        <f t="shared" si="16"/>
        <v/>
      </c>
      <c r="B269" s="9"/>
      <c r="C269" s="8" t="str">
        <f t="shared" si="17"/>
        <v/>
      </c>
      <c r="D269" s="8" t="str">
        <f t="shared" si="18"/>
        <v/>
      </c>
      <c r="E269" s="5"/>
      <c r="F269" s="5"/>
      <c r="G269" s="5"/>
      <c r="H269" s="5"/>
      <c r="I269" s="5"/>
      <c r="J269" s="5"/>
      <c r="K269" s="5"/>
      <c r="L269" s="5"/>
      <c r="M269" s="10"/>
      <c r="N269" s="11"/>
      <c r="O269" s="3" t="str">
        <f t="shared" si="19"/>
        <v/>
      </c>
      <c r="P269" s="5"/>
      <c r="Q269" s="5"/>
    </row>
    <row r="270" spans="1:17" ht="18" customHeight="1" x14ac:dyDescent="0.3">
      <c r="A270" s="8" t="str">
        <f t="shared" si="16"/>
        <v/>
      </c>
      <c r="B270" s="9"/>
      <c r="C270" s="8" t="str">
        <f t="shared" si="17"/>
        <v/>
      </c>
      <c r="D270" s="8" t="str">
        <f t="shared" si="18"/>
        <v/>
      </c>
      <c r="E270" s="5"/>
      <c r="F270" s="5"/>
      <c r="G270" s="5"/>
      <c r="H270" s="5"/>
      <c r="I270" s="5"/>
      <c r="J270" s="5"/>
      <c r="K270" s="5"/>
      <c r="L270" s="5"/>
      <c r="M270" s="10"/>
      <c r="N270" s="11"/>
      <c r="O270" s="3" t="str">
        <f t="shared" si="19"/>
        <v/>
      </c>
      <c r="P270" s="5"/>
      <c r="Q270" s="5"/>
    </row>
    <row r="271" spans="1:17" ht="18" customHeight="1" x14ac:dyDescent="0.3">
      <c r="A271" s="8" t="str">
        <f t="shared" si="16"/>
        <v/>
      </c>
      <c r="B271" s="9"/>
      <c r="C271" s="8" t="str">
        <f t="shared" si="17"/>
        <v/>
      </c>
      <c r="D271" s="8" t="str">
        <f t="shared" si="18"/>
        <v/>
      </c>
      <c r="E271" s="5"/>
      <c r="F271" s="5"/>
      <c r="G271" s="5"/>
      <c r="H271" s="5"/>
      <c r="I271" s="5"/>
      <c r="J271" s="5"/>
      <c r="K271" s="5"/>
      <c r="L271" s="5"/>
      <c r="M271" s="10"/>
      <c r="N271" s="11"/>
      <c r="O271" s="3" t="str">
        <f t="shared" si="19"/>
        <v/>
      </c>
      <c r="P271" s="5"/>
      <c r="Q271" s="5"/>
    </row>
    <row r="272" spans="1:17" ht="18" customHeight="1" x14ac:dyDescent="0.3">
      <c r="A272" s="8" t="str">
        <f t="shared" si="16"/>
        <v/>
      </c>
      <c r="B272" s="9"/>
      <c r="C272" s="8" t="str">
        <f t="shared" si="17"/>
        <v/>
      </c>
      <c r="D272" s="8" t="str">
        <f t="shared" si="18"/>
        <v/>
      </c>
      <c r="E272" s="5"/>
      <c r="F272" s="5"/>
      <c r="G272" s="5"/>
      <c r="H272" s="5"/>
      <c r="I272" s="5"/>
      <c r="J272" s="5"/>
      <c r="K272" s="5"/>
      <c r="L272" s="5"/>
      <c r="M272" s="10"/>
      <c r="N272" s="11"/>
      <c r="O272" s="3" t="str">
        <f t="shared" si="19"/>
        <v/>
      </c>
      <c r="P272" s="5"/>
      <c r="Q272" s="5"/>
    </row>
    <row r="273" spans="1:17" ht="18" customHeight="1" x14ac:dyDescent="0.3">
      <c r="A273" s="8" t="str">
        <f t="shared" si="16"/>
        <v/>
      </c>
      <c r="B273" s="9"/>
      <c r="C273" s="8" t="str">
        <f t="shared" si="17"/>
        <v/>
      </c>
      <c r="D273" s="8" t="str">
        <f t="shared" si="18"/>
        <v/>
      </c>
      <c r="E273" s="5"/>
      <c r="F273" s="5"/>
      <c r="G273" s="5"/>
      <c r="H273" s="5"/>
      <c r="I273" s="5"/>
      <c r="J273" s="5"/>
      <c r="K273" s="5"/>
      <c r="L273" s="5"/>
      <c r="M273" s="10"/>
      <c r="N273" s="11"/>
      <c r="O273" s="3" t="str">
        <f t="shared" si="19"/>
        <v/>
      </c>
      <c r="P273" s="5"/>
      <c r="Q273" s="5"/>
    </row>
    <row r="274" spans="1:17" ht="18" customHeight="1" x14ac:dyDescent="0.3">
      <c r="A274" s="8" t="str">
        <f t="shared" si="16"/>
        <v/>
      </c>
      <c r="B274" s="9"/>
      <c r="C274" s="8" t="str">
        <f t="shared" si="17"/>
        <v/>
      </c>
      <c r="D274" s="8" t="str">
        <f t="shared" si="18"/>
        <v/>
      </c>
      <c r="E274" s="5"/>
      <c r="F274" s="5"/>
      <c r="G274" s="5"/>
      <c r="H274" s="5"/>
      <c r="I274" s="5"/>
      <c r="J274" s="5"/>
      <c r="K274" s="5"/>
      <c r="L274" s="5"/>
      <c r="M274" s="10"/>
      <c r="N274" s="11"/>
      <c r="O274" s="3" t="str">
        <f t="shared" si="19"/>
        <v/>
      </c>
      <c r="P274" s="5"/>
      <c r="Q274" s="5"/>
    </row>
    <row r="275" spans="1:17" ht="18" customHeight="1" x14ac:dyDescent="0.3">
      <c r="A275" s="8" t="str">
        <f t="shared" si="16"/>
        <v/>
      </c>
      <c r="B275" s="9"/>
      <c r="C275" s="8" t="str">
        <f t="shared" si="17"/>
        <v/>
      </c>
      <c r="D275" s="8" t="str">
        <f t="shared" si="18"/>
        <v/>
      </c>
      <c r="E275" s="5"/>
      <c r="F275" s="5"/>
      <c r="G275" s="5"/>
      <c r="H275" s="5"/>
      <c r="I275" s="5"/>
      <c r="J275" s="5"/>
      <c r="K275" s="5"/>
      <c r="L275" s="5"/>
      <c r="M275" s="10"/>
      <c r="N275" s="11"/>
      <c r="O275" s="3" t="str">
        <f t="shared" si="19"/>
        <v/>
      </c>
      <c r="P275" s="5"/>
      <c r="Q275" s="5"/>
    </row>
    <row r="276" spans="1:17" ht="18" customHeight="1" x14ac:dyDescent="0.3">
      <c r="A276" s="8" t="str">
        <f t="shared" si="16"/>
        <v/>
      </c>
      <c r="B276" s="9"/>
      <c r="C276" s="8" t="str">
        <f t="shared" si="17"/>
        <v/>
      </c>
      <c r="D276" s="8" t="str">
        <f t="shared" si="18"/>
        <v/>
      </c>
      <c r="E276" s="5"/>
      <c r="F276" s="5"/>
      <c r="G276" s="5"/>
      <c r="H276" s="5"/>
      <c r="I276" s="5"/>
      <c r="J276" s="5"/>
      <c r="K276" s="5"/>
      <c r="L276" s="5"/>
      <c r="M276" s="10"/>
      <c r="N276" s="11"/>
      <c r="O276" s="3" t="str">
        <f t="shared" si="19"/>
        <v/>
      </c>
      <c r="P276" s="5"/>
      <c r="Q276" s="5"/>
    </row>
    <row r="277" spans="1:17" ht="18" customHeight="1" x14ac:dyDescent="0.3">
      <c r="A277" s="8" t="str">
        <f t="shared" si="16"/>
        <v/>
      </c>
      <c r="B277" s="9"/>
      <c r="C277" s="8" t="str">
        <f t="shared" si="17"/>
        <v/>
      </c>
      <c r="D277" s="8" t="str">
        <f t="shared" si="18"/>
        <v/>
      </c>
      <c r="E277" s="5"/>
      <c r="F277" s="5"/>
      <c r="G277" s="5"/>
      <c r="H277" s="5"/>
      <c r="I277" s="5"/>
      <c r="J277" s="5"/>
      <c r="K277" s="5"/>
      <c r="L277" s="5"/>
      <c r="M277" s="10"/>
      <c r="N277" s="11"/>
      <c r="O277" s="3" t="str">
        <f t="shared" si="19"/>
        <v/>
      </c>
      <c r="P277" s="5"/>
      <c r="Q277" s="5"/>
    </row>
    <row r="278" spans="1:17" ht="18" customHeight="1" x14ac:dyDescent="0.3">
      <c r="A278" s="8" t="str">
        <f t="shared" si="16"/>
        <v/>
      </c>
      <c r="B278" s="9"/>
      <c r="C278" s="8" t="str">
        <f t="shared" si="17"/>
        <v/>
      </c>
      <c r="D278" s="8" t="str">
        <f t="shared" si="18"/>
        <v/>
      </c>
      <c r="E278" s="5"/>
      <c r="F278" s="5"/>
      <c r="G278" s="5"/>
      <c r="H278" s="5"/>
      <c r="I278" s="5"/>
      <c r="J278" s="5"/>
      <c r="K278" s="5"/>
      <c r="L278" s="5"/>
      <c r="M278" s="10"/>
      <c r="N278" s="11"/>
      <c r="O278" s="3" t="str">
        <f t="shared" si="19"/>
        <v/>
      </c>
      <c r="P278" s="5"/>
      <c r="Q278" s="5"/>
    </row>
    <row r="279" spans="1:17" ht="18" customHeight="1" x14ac:dyDescent="0.3">
      <c r="A279" s="8" t="str">
        <f t="shared" si="16"/>
        <v/>
      </c>
      <c r="B279" s="9"/>
      <c r="C279" s="8" t="str">
        <f t="shared" si="17"/>
        <v/>
      </c>
      <c r="D279" s="8" t="str">
        <f t="shared" si="18"/>
        <v/>
      </c>
      <c r="E279" s="5"/>
      <c r="F279" s="5"/>
      <c r="G279" s="5"/>
      <c r="H279" s="5"/>
      <c r="I279" s="5"/>
      <c r="J279" s="5"/>
      <c r="K279" s="5"/>
      <c r="L279" s="5"/>
      <c r="M279" s="10"/>
      <c r="N279" s="11"/>
      <c r="O279" s="3" t="str">
        <f t="shared" si="19"/>
        <v/>
      </c>
      <c r="P279" s="5"/>
      <c r="Q279" s="5"/>
    </row>
    <row r="280" spans="1:17" ht="18" customHeight="1" x14ac:dyDescent="0.3">
      <c r="A280" s="8" t="str">
        <f t="shared" si="16"/>
        <v/>
      </c>
      <c r="B280" s="9"/>
      <c r="C280" s="8" t="str">
        <f t="shared" si="17"/>
        <v/>
      </c>
      <c r="D280" s="8" t="str">
        <f t="shared" si="18"/>
        <v/>
      </c>
      <c r="E280" s="5"/>
      <c r="F280" s="5"/>
      <c r="G280" s="5"/>
      <c r="H280" s="5"/>
      <c r="I280" s="5"/>
      <c r="J280" s="5"/>
      <c r="K280" s="5"/>
      <c r="L280" s="5"/>
      <c r="M280" s="10"/>
      <c r="N280" s="11"/>
      <c r="O280" s="3" t="str">
        <f t="shared" si="19"/>
        <v/>
      </c>
      <c r="P280" s="5"/>
      <c r="Q280" s="5"/>
    </row>
    <row r="281" spans="1:17" ht="18" customHeight="1" x14ac:dyDescent="0.3">
      <c r="A281" s="8" t="str">
        <f t="shared" si="16"/>
        <v/>
      </c>
      <c r="B281" s="9"/>
      <c r="C281" s="8" t="str">
        <f t="shared" si="17"/>
        <v/>
      </c>
      <c r="D281" s="8" t="str">
        <f t="shared" si="18"/>
        <v/>
      </c>
      <c r="E281" s="5"/>
      <c r="F281" s="5"/>
      <c r="G281" s="5"/>
      <c r="H281" s="5"/>
      <c r="I281" s="5"/>
      <c r="J281" s="5"/>
      <c r="K281" s="5"/>
      <c r="L281" s="5"/>
      <c r="M281" s="10"/>
      <c r="N281" s="11"/>
      <c r="O281" s="3" t="str">
        <f t="shared" si="19"/>
        <v/>
      </c>
      <c r="P281" s="5"/>
      <c r="Q281" s="5"/>
    </row>
    <row r="282" spans="1:17" ht="18" customHeight="1" x14ac:dyDescent="0.3">
      <c r="A282" s="8" t="str">
        <f t="shared" si="16"/>
        <v/>
      </c>
      <c r="B282" s="9"/>
      <c r="C282" s="8" t="str">
        <f t="shared" si="17"/>
        <v/>
      </c>
      <c r="D282" s="8" t="str">
        <f t="shared" si="18"/>
        <v/>
      </c>
      <c r="E282" s="5"/>
      <c r="F282" s="5"/>
      <c r="G282" s="5"/>
      <c r="H282" s="5"/>
      <c r="I282" s="5"/>
      <c r="J282" s="5"/>
      <c r="K282" s="5"/>
      <c r="L282" s="5"/>
      <c r="M282" s="10"/>
      <c r="N282" s="11"/>
      <c r="O282" s="3" t="str">
        <f t="shared" si="19"/>
        <v/>
      </c>
      <c r="P282" s="5"/>
      <c r="Q282" s="5"/>
    </row>
    <row r="283" spans="1:17" ht="18" customHeight="1" x14ac:dyDescent="0.3">
      <c r="A283" s="8" t="str">
        <f t="shared" si="16"/>
        <v/>
      </c>
      <c r="B283" s="9"/>
      <c r="C283" s="8" t="str">
        <f t="shared" si="17"/>
        <v/>
      </c>
      <c r="D283" s="8" t="str">
        <f t="shared" si="18"/>
        <v/>
      </c>
      <c r="E283" s="5"/>
      <c r="F283" s="5"/>
      <c r="G283" s="5"/>
      <c r="H283" s="5"/>
      <c r="I283" s="5"/>
      <c r="J283" s="5"/>
      <c r="K283" s="5"/>
      <c r="L283" s="5"/>
      <c r="M283" s="10"/>
      <c r="N283" s="11"/>
      <c r="O283" s="3" t="str">
        <f t="shared" si="19"/>
        <v/>
      </c>
      <c r="P283" s="5"/>
      <c r="Q283" s="5"/>
    </row>
    <row r="284" spans="1:17" ht="18" customHeight="1" x14ac:dyDescent="0.3">
      <c r="A284" s="8" t="str">
        <f t="shared" si="16"/>
        <v/>
      </c>
      <c r="B284" s="9"/>
      <c r="C284" s="8" t="str">
        <f t="shared" si="17"/>
        <v/>
      </c>
      <c r="D284" s="8" t="str">
        <f t="shared" si="18"/>
        <v/>
      </c>
      <c r="E284" s="5"/>
      <c r="F284" s="5"/>
      <c r="G284" s="5"/>
      <c r="H284" s="5"/>
      <c r="I284" s="5"/>
      <c r="J284" s="5"/>
      <c r="K284" s="5"/>
      <c r="L284" s="5"/>
      <c r="M284" s="10"/>
      <c r="N284" s="11"/>
      <c r="O284" s="3" t="str">
        <f t="shared" si="19"/>
        <v/>
      </c>
      <c r="P284" s="5"/>
      <c r="Q284" s="5"/>
    </row>
    <row r="285" spans="1:17" ht="18" customHeight="1" x14ac:dyDescent="0.3">
      <c r="A285" s="8" t="str">
        <f t="shared" si="16"/>
        <v/>
      </c>
      <c r="B285" s="9"/>
      <c r="C285" s="8" t="str">
        <f t="shared" si="17"/>
        <v/>
      </c>
      <c r="D285" s="8" t="str">
        <f t="shared" si="18"/>
        <v/>
      </c>
      <c r="E285" s="5"/>
      <c r="F285" s="5"/>
      <c r="G285" s="5"/>
      <c r="H285" s="5"/>
      <c r="I285" s="5"/>
      <c r="J285" s="5"/>
      <c r="K285" s="5"/>
      <c r="L285" s="5"/>
      <c r="M285" s="10"/>
      <c r="N285" s="11"/>
      <c r="O285" s="3" t="str">
        <f t="shared" si="19"/>
        <v/>
      </c>
      <c r="P285" s="5"/>
      <c r="Q285" s="5"/>
    </row>
    <row r="286" spans="1:17" ht="18" customHeight="1" x14ac:dyDescent="0.3">
      <c r="A286" s="8" t="str">
        <f t="shared" si="16"/>
        <v/>
      </c>
      <c r="B286" s="9"/>
      <c r="C286" s="8" t="str">
        <f t="shared" si="17"/>
        <v/>
      </c>
      <c r="D286" s="8" t="str">
        <f t="shared" si="18"/>
        <v/>
      </c>
      <c r="E286" s="5"/>
      <c r="F286" s="5"/>
      <c r="G286" s="5"/>
      <c r="H286" s="5"/>
      <c r="I286" s="5"/>
      <c r="J286" s="5"/>
      <c r="K286" s="5"/>
      <c r="L286" s="5"/>
      <c r="M286" s="10"/>
      <c r="N286" s="11"/>
      <c r="O286" s="3" t="str">
        <f t="shared" si="19"/>
        <v/>
      </c>
      <c r="P286" s="5"/>
      <c r="Q286" s="5"/>
    </row>
    <row r="287" spans="1:17" ht="18" customHeight="1" x14ac:dyDescent="0.3">
      <c r="A287" s="8" t="str">
        <f t="shared" si="16"/>
        <v/>
      </c>
      <c r="B287" s="9"/>
      <c r="C287" s="8" t="str">
        <f t="shared" si="17"/>
        <v/>
      </c>
      <c r="D287" s="8" t="str">
        <f t="shared" si="18"/>
        <v/>
      </c>
      <c r="E287" s="5"/>
      <c r="F287" s="5"/>
      <c r="G287" s="5"/>
      <c r="H287" s="5"/>
      <c r="I287" s="5"/>
      <c r="J287" s="5"/>
      <c r="K287" s="5"/>
      <c r="L287" s="5"/>
      <c r="M287" s="10"/>
      <c r="N287" s="11"/>
      <c r="O287" s="3" t="str">
        <f t="shared" si="19"/>
        <v/>
      </c>
      <c r="P287" s="5"/>
      <c r="Q287" s="5"/>
    </row>
    <row r="288" spans="1:17" ht="18" customHeight="1" x14ac:dyDescent="0.3">
      <c r="A288" s="8" t="str">
        <f t="shared" si="16"/>
        <v/>
      </c>
      <c r="B288" s="9"/>
      <c r="C288" s="8" t="str">
        <f t="shared" si="17"/>
        <v/>
      </c>
      <c r="D288" s="8" t="str">
        <f t="shared" si="18"/>
        <v/>
      </c>
      <c r="E288" s="5"/>
      <c r="F288" s="5"/>
      <c r="G288" s="5"/>
      <c r="H288" s="5"/>
      <c r="I288" s="5"/>
      <c r="J288" s="5"/>
      <c r="K288" s="5"/>
      <c r="L288" s="5"/>
      <c r="M288" s="10"/>
      <c r="N288" s="11"/>
      <c r="O288" s="3" t="str">
        <f t="shared" si="19"/>
        <v/>
      </c>
      <c r="P288" s="5"/>
      <c r="Q288" s="5"/>
    </row>
    <row r="289" spans="1:17" ht="18" customHeight="1" x14ac:dyDescent="0.3">
      <c r="A289" s="8" t="str">
        <f t="shared" si="16"/>
        <v/>
      </c>
      <c r="B289" s="9"/>
      <c r="C289" s="8" t="str">
        <f t="shared" si="17"/>
        <v/>
      </c>
      <c r="D289" s="8" t="str">
        <f t="shared" si="18"/>
        <v/>
      </c>
      <c r="E289" s="5"/>
      <c r="F289" s="5"/>
      <c r="G289" s="5"/>
      <c r="H289" s="5"/>
      <c r="I289" s="5"/>
      <c r="J289" s="5"/>
      <c r="K289" s="5"/>
      <c r="L289" s="5"/>
      <c r="M289" s="10"/>
      <c r="N289" s="11"/>
      <c r="O289" s="3" t="str">
        <f t="shared" si="19"/>
        <v/>
      </c>
      <c r="P289" s="5"/>
      <c r="Q289" s="5"/>
    </row>
    <row r="290" spans="1:17" ht="18" customHeight="1" x14ac:dyDescent="0.3">
      <c r="A290" s="8" t="str">
        <f t="shared" si="16"/>
        <v/>
      </c>
      <c r="B290" s="9"/>
      <c r="C290" s="8" t="str">
        <f t="shared" si="17"/>
        <v/>
      </c>
      <c r="D290" s="8" t="str">
        <f t="shared" si="18"/>
        <v/>
      </c>
      <c r="E290" s="5"/>
      <c r="F290" s="5"/>
      <c r="G290" s="5"/>
      <c r="H290" s="5"/>
      <c r="I290" s="5"/>
      <c r="J290" s="5"/>
      <c r="K290" s="5"/>
      <c r="L290" s="5"/>
      <c r="M290" s="10"/>
      <c r="N290" s="11"/>
      <c r="O290" s="3" t="str">
        <f t="shared" si="19"/>
        <v/>
      </c>
      <c r="P290" s="5"/>
      <c r="Q290" s="5"/>
    </row>
    <row r="291" spans="1:17" ht="18" customHeight="1" x14ac:dyDescent="0.3">
      <c r="A291" s="8" t="str">
        <f t="shared" si="16"/>
        <v/>
      </c>
      <c r="B291" s="9"/>
      <c r="C291" s="8" t="str">
        <f t="shared" si="17"/>
        <v/>
      </c>
      <c r="D291" s="8" t="str">
        <f t="shared" si="18"/>
        <v/>
      </c>
      <c r="E291" s="5"/>
      <c r="F291" s="5"/>
      <c r="G291" s="5"/>
      <c r="H291" s="5"/>
      <c r="I291" s="5"/>
      <c r="J291" s="5"/>
      <c r="K291" s="5"/>
      <c r="L291" s="5"/>
      <c r="M291" s="10"/>
      <c r="N291" s="11"/>
      <c r="O291" s="3" t="str">
        <f t="shared" si="19"/>
        <v/>
      </c>
      <c r="P291" s="5"/>
      <c r="Q291" s="5"/>
    </row>
    <row r="292" spans="1:17" ht="18" customHeight="1" x14ac:dyDescent="0.3">
      <c r="A292" s="8" t="str">
        <f t="shared" si="16"/>
        <v/>
      </c>
      <c r="B292" s="9"/>
      <c r="C292" s="8" t="str">
        <f t="shared" si="17"/>
        <v/>
      </c>
      <c r="D292" s="8" t="str">
        <f t="shared" si="18"/>
        <v/>
      </c>
      <c r="E292" s="5"/>
      <c r="F292" s="5"/>
      <c r="G292" s="5"/>
      <c r="H292" s="5"/>
      <c r="I292" s="5"/>
      <c r="J292" s="5"/>
      <c r="K292" s="5"/>
      <c r="L292" s="5"/>
      <c r="M292" s="10"/>
      <c r="N292" s="11"/>
      <c r="O292" s="3" t="str">
        <f t="shared" si="19"/>
        <v/>
      </c>
      <c r="P292" s="5"/>
      <c r="Q292" s="5"/>
    </row>
    <row r="293" spans="1:17" ht="18" customHeight="1" x14ac:dyDescent="0.3">
      <c r="A293" s="8" t="str">
        <f t="shared" si="16"/>
        <v/>
      </c>
      <c r="B293" s="9"/>
      <c r="C293" s="8" t="str">
        <f t="shared" si="17"/>
        <v/>
      </c>
      <c r="D293" s="8" t="str">
        <f t="shared" si="18"/>
        <v/>
      </c>
      <c r="E293" s="5"/>
      <c r="F293" s="5"/>
      <c r="G293" s="5"/>
      <c r="H293" s="5"/>
      <c r="I293" s="5"/>
      <c r="J293" s="5"/>
      <c r="K293" s="5"/>
      <c r="L293" s="5"/>
      <c r="M293" s="10"/>
      <c r="N293" s="11"/>
      <c r="O293" s="3" t="str">
        <f t="shared" si="19"/>
        <v/>
      </c>
      <c r="P293" s="5"/>
      <c r="Q293" s="5"/>
    </row>
    <row r="294" spans="1:17" ht="18" customHeight="1" x14ac:dyDescent="0.3">
      <c r="A294" s="8" t="str">
        <f t="shared" si="16"/>
        <v/>
      </c>
      <c r="B294" s="9"/>
      <c r="C294" s="8" t="str">
        <f t="shared" si="17"/>
        <v/>
      </c>
      <c r="D294" s="8" t="str">
        <f t="shared" si="18"/>
        <v/>
      </c>
      <c r="E294" s="5"/>
      <c r="F294" s="5"/>
      <c r="G294" s="5"/>
      <c r="H294" s="5"/>
      <c r="I294" s="5"/>
      <c r="J294" s="5"/>
      <c r="K294" s="5"/>
      <c r="L294" s="5"/>
      <c r="M294" s="10"/>
      <c r="N294" s="11"/>
      <c r="O294" s="3" t="str">
        <f t="shared" si="19"/>
        <v/>
      </c>
      <c r="P294" s="5"/>
      <c r="Q294" s="5"/>
    </row>
    <row r="295" spans="1:17" ht="18" customHeight="1" x14ac:dyDescent="0.3">
      <c r="A295" s="8" t="str">
        <f t="shared" si="16"/>
        <v/>
      </c>
      <c r="B295" s="9"/>
      <c r="C295" s="8" t="str">
        <f t="shared" si="17"/>
        <v/>
      </c>
      <c r="D295" s="8" t="str">
        <f t="shared" si="18"/>
        <v/>
      </c>
      <c r="E295" s="5"/>
      <c r="F295" s="5"/>
      <c r="G295" s="5"/>
      <c r="H295" s="5"/>
      <c r="I295" s="5"/>
      <c r="J295" s="5"/>
      <c r="K295" s="5"/>
      <c r="L295" s="5"/>
      <c r="M295" s="10"/>
      <c r="N295" s="11"/>
      <c r="O295" s="3" t="str">
        <f t="shared" si="19"/>
        <v/>
      </c>
      <c r="P295" s="5"/>
      <c r="Q295" s="5"/>
    </row>
    <row r="296" spans="1:17" ht="18" customHeight="1" x14ac:dyDescent="0.3">
      <c r="A296" s="8" t="str">
        <f t="shared" si="16"/>
        <v/>
      </c>
      <c r="B296" s="9"/>
      <c r="C296" s="8" t="str">
        <f t="shared" si="17"/>
        <v/>
      </c>
      <c r="D296" s="8" t="str">
        <f t="shared" si="18"/>
        <v/>
      </c>
      <c r="E296" s="5"/>
      <c r="F296" s="5"/>
      <c r="G296" s="5"/>
      <c r="H296" s="5"/>
      <c r="I296" s="5"/>
      <c r="J296" s="5"/>
      <c r="K296" s="5"/>
      <c r="L296" s="5"/>
      <c r="M296" s="10"/>
      <c r="N296" s="11"/>
      <c r="O296" s="3" t="str">
        <f t="shared" si="19"/>
        <v/>
      </c>
      <c r="P296" s="5"/>
      <c r="Q296" s="5"/>
    </row>
    <row r="297" spans="1:17" ht="18" customHeight="1" x14ac:dyDescent="0.3">
      <c r="A297" s="8" t="str">
        <f t="shared" si="16"/>
        <v/>
      </c>
      <c r="B297" s="9"/>
      <c r="C297" s="8" t="str">
        <f t="shared" si="17"/>
        <v/>
      </c>
      <c r="D297" s="8" t="str">
        <f t="shared" si="18"/>
        <v/>
      </c>
      <c r="E297" s="5"/>
      <c r="F297" s="5"/>
      <c r="G297" s="5"/>
      <c r="H297" s="5"/>
      <c r="I297" s="5"/>
      <c r="J297" s="5"/>
      <c r="K297" s="5"/>
      <c r="L297" s="5"/>
      <c r="M297" s="10"/>
      <c r="N297" s="11"/>
      <c r="O297" s="3" t="str">
        <f t="shared" si="19"/>
        <v/>
      </c>
      <c r="P297" s="5"/>
      <c r="Q297" s="5"/>
    </row>
    <row r="298" spans="1:17" ht="18" customHeight="1" x14ac:dyDescent="0.3">
      <c r="A298" s="8" t="str">
        <f t="shared" si="16"/>
        <v/>
      </c>
      <c r="B298" s="9"/>
      <c r="C298" s="8" t="str">
        <f t="shared" si="17"/>
        <v/>
      </c>
      <c r="D298" s="8" t="str">
        <f t="shared" si="18"/>
        <v/>
      </c>
      <c r="E298" s="5"/>
      <c r="F298" s="5"/>
      <c r="G298" s="5"/>
      <c r="H298" s="5"/>
      <c r="I298" s="5"/>
      <c r="J298" s="5"/>
      <c r="K298" s="5"/>
      <c r="L298" s="5"/>
      <c r="M298" s="10"/>
      <c r="N298" s="11"/>
      <c r="O298" s="3" t="str">
        <f t="shared" si="19"/>
        <v/>
      </c>
      <c r="P298" s="5"/>
      <c r="Q298" s="5"/>
    </row>
    <row r="299" spans="1:17" ht="18" customHeight="1" x14ac:dyDescent="0.3">
      <c r="A299" s="8" t="str">
        <f t="shared" si="16"/>
        <v/>
      </c>
      <c r="B299" s="9"/>
      <c r="C299" s="8" t="str">
        <f t="shared" si="17"/>
        <v/>
      </c>
      <c r="D299" s="8" t="str">
        <f t="shared" si="18"/>
        <v/>
      </c>
      <c r="E299" s="5"/>
      <c r="F299" s="5"/>
      <c r="G299" s="5"/>
      <c r="H299" s="5"/>
      <c r="I299" s="5"/>
      <c r="J299" s="5"/>
      <c r="K299" s="5"/>
      <c r="L299" s="5"/>
      <c r="M299" s="10"/>
      <c r="N299" s="11"/>
      <c r="O299" s="3" t="str">
        <f t="shared" si="19"/>
        <v/>
      </c>
      <c r="P299" s="5"/>
      <c r="Q299" s="5"/>
    </row>
    <row r="300" spans="1:17" ht="18" customHeight="1" x14ac:dyDescent="0.3">
      <c r="A300" s="8" t="str">
        <f t="shared" si="16"/>
        <v/>
      </c>
      <c r="B300" s="9"/>
      <c r="C300" s="8" t="str">
        <f t="shared" si="17"/>
        <v/>
      </c>
      <c r="D300" s="8" t="str">
        <f t="shared" si="18"/>
        <v/>
      </c>
      <c r="E300" s="5"/>
      <c r="F300" s="5"/>
      <c r="G300" s="5"/>
      <c r="H300" s="5"/>
      <c r="I300" s="5"/>
      <c r="J300" s="5"/>
      <c r="K300" s="5"/>
      <c r="L300" s="5"/>
      <c r="M300" s="10"/>
      <c r="N300" s="11"/>
      <c r="O300" s="3" t="str">
        <f t="shared" si="19"/>
        <v/>
      </c>
      <c r="P300" s="5"/>
      <c r="Q300" s="5"/>
    </row>
  </sheetData>
  <mergeCells count="1">
    <mergeCell ref="A1:Q1"/>
  </mergeCells>
  <conditionalFormatting sqref="A3:Q300">
    <cfRule type="expression" dxfId="2" priority="1">
      <formula>AND($B3&lt;&gt;"",OR($F3="",$G3="",$M3=""))</formula>
    </cfRule>
  </conditionalFormatting>
  <conditionalFormatting sqref="M3:M300">
    <cfRule type="cellIs" dxfId="1" priority="3" operator="greaterThan">
      <formula>1500</formula>
    </cfRule>
  </conditionalFormatting>
  <conditionalFormatting sqref="P3:P300">
    <cfRule type="expression" dxfId="0" priority="2">
      <formula>$P3="Offen"</formula>
    </cfRule>
  </conditionalFormatting>
  <dataValidations count="7">
    <dataValidation type="list" allowBlank="1" sqref="F3:F300" xr:uid="{00000000-0002-0000-0100-000000000000}">
      <formula1>Vorgangsarten</formula1>
    </dataValidation>
    <dataValidation type="list" allowBlank="1" sqref="G3:G300" xr:uid="{00000000-0002-0000-0100-000001000000}">
      <formula1>Kategorien</formula1>
    </dataValidation>
    <dataValidation type="list" allowBlank="1" sqref="H3:H300" xr:uid="{00000000-0002-0000-0100-000002000000}">
      <formula1>Unterkategorien</formula1>
    </dataValidation>
    <dataValidation type="list" allowBlank="1" sqref="P3:P300" xr:uid="{00000000-0002-0000-0100-000003000000}">
      <formula1>Statusliste</formula1>
    </dataValidation>
    <dataValidation type="list" allowBlank="1" sqref="K3:K300" xr:uid="{00000000-0002-0000-0100-000004000000}">
      <formula1>Zahlungsarten</formula1>
    </dataValidation>
    <dataValidation type="list" allowBlank="1" sqref="L3:L300" xr:uid="{00000000-0002-0000-0100-000005000000}">
      <formula1>Kontenliste</formula1>
    </dataValidation>
    <dataValidation type="decimal" allowBlank="1" sqref="N3:N300" xr:uid="{00000000-0002-0000-0100-000006000000}">
      <formula1>0</formula1>
      <formula2>1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0"/>
  <sheetViews>
    <sheetView showGridLines="0" workbookViewId="0"/>
  </sheetViews>
  <sheetFormatPr baseColWidth="10" defaultColWidth="8.88671875" defaultRowHeight="14.4" x14ac:dyDescent="0.3"/>
  <cols>
    <col min="1" max="1" width="28" customWidth="1"/>
    <col min="2" max="2" width="16" customWidth="1"/>
    <col min="3" max="3" width="14" customWidth="1"/>
    <col min="4" max="6" width="18" customWidth="1"/>
    <col min="8" max="8" width="22" customWidth="1"/>
    <col min="9" max="9" width="24" customWidth="1"/>
    <col min="10" max="10" width="22" customWidth="1"/>
    <col min="11" max="11" width="18" customWidth="1"/>
    <col min="12" max="13" width="14" customWidth="1"/>
  </cols>
  <sheetData>
    <row r="1" spans="1:13" ht="24" customHeight="1" x14ac:dyDescent="0.3">
      <c r="A1" s="22" t="s">
        <v>215</v>
      </c>
      <c r="B1" s="13"/>
      <c r="C1" s="13"/>
      <c r="D1" s="13"/>
      <c r="E1" s="13"/>
      <c r="F1" s="13"/>
    </row>
    <row r="2" spans="1:13" ht="18" customHeight="1" x14ac:dyDescent="0.3">
      <c r="H2" s="1" t="s">
        <v>216</v>
      </c>
      <c r="I2" s="1" t="s">
        <v>217</v>
      </c>
      <c r="J2" s="1" t="s">
        <v>218</v>
      </c>
      <c r="K2" s="1" t="s">
        <v>12</v>
      </c>
      <c r="L2" s="1" t="s">
        <v>219</v>
      </c>
      <c r="M2" s="1" t="s">
        <v>220</v>
      </c>
    </row>
    <row r="3" spans="1:13" ht="18" customHeight="1" x14ac:dyDescent="0.3">
      <c r="A3" s="4" t="s">
        <v>221</v>
      </c>
      <c r="B3" s="5" t="s">
        <v>222</v>
      </c>
      <c r="D3" s="16" t="s">
        <v>223</v>
      </c>
      <c r="E3" s="13"/>
      <c r="F3" s="13"/>
      <c r="H3" s="5" t="s">
        <v>68</v>
      </c>
      <c r="I3" s="5" t="s">
        <v>95</v>
      </c>
      <c r="J3" s="5" t="s">
        <v>70</v>
      </c>
      <c r="K3" s="5" t="s">
        <v>75</v>
      </c>
      <c r="L3" s="5" t="s">
        <v>73</v>
      </c>
      <c r="M3" s="5" t="s">
        <v>74</v>
      </c>
    </row>
    <row r="4" spans="1:13" ht="18" customHeight="1" x14ac:dyDescent="0.3">
      <c r="A4" s="4" t="s">
        <v>224</v>
      </c>
      <c r="B4" s="5" t="s">
        <v>225</v>
      </c>
      <c r="D4" s="25" t="s">
        <v>226</v>
      </c>
      <c r="E4" s="13"/>
      <c r="F4" s="13"/>
      <c r="H4" s="5" t="s">
        <v>78</v>
      </c>
      <c r="I4" s="5" t="s">
        <v>69</v>
      </c>
      <c r="J4" s="5" t="s">
        <v>113</v>
      </c>
      <c r="K4" s="5" t="s">
        <v>170</v>
      </c>
      <c r="L4" s="5" t="s">
        <v>81</v>
      </c>
      <c r="M4" s="5" t="s">
        <v>227</v>
      </c>
    </row>
    <row r="5" spans="1:13" ht="18" customHeight="1" x14ac:dyDescent="0.3">
      <c r="A5" s="4" t="s">
        <v>228</v>
      </c>
      <c r="B5" s="5">
        <v>2026</v>
      </c>
      <c r="D5" s="25" t="s">
        <v>229</v>
      </c>
      <c r="E5" s="13"/>
      <c r="F5" s="13"/>
      <c r="H5" s="5" t="s">
        <v>91</v>
      </c>
      <c r="I5" s="5" t="s">
        <v>230</v>
      </c>
      <c r="J5" s="5" t="s">
        <v>96</v>
      </c>
      <c r="K5" s="5" t="s">
        <v>231</v>
      </c>
      <c r="L5" s="5" t="s">
        <v>102</v>
      </c>
      <c r="M5" s="5" t="s">
        <v>122</v>
      </c>
    </row>
    <row r="6" spans="1:13" ht="18" customHeight="1" x14ac:dyDescent="0.3">
      <c r="A6" s="4" t="s">
        <v>232</v>
      </c>
      <c r="B6" s="5" t="s">
        <v>233</v>
      </c>
      <c r="D6" s="25" t="s">
        <v>234</v>
      </c>
      <c r="E6" s="13"/>
      <c r="F6" s="13"/>
      <c r="H6" s="5" t="s">
        <v>126</v>
      </c>
      <c r="I6" s="5" t="s">
        <v>235</v>
      </c>
      <c r="J6" s="5" t="s">
        <v>143</v>
      </c>
      <c r="K6" s="5" t="s">
        <v>236</v>
      </c>
      <c r="L6" s="5" t="s">
        <v>237</v>
      </c>
    </row>
    <row r="7" spans="1:13" ht="18" customHeight="1" x14ac:dyDescent="0.3">
      <c r="A7" s="4" t="s">
        <v>238</v>
      </c>
      <c r="B7" s="10">
        <v>25000</v>
      </c>
      <c r="D7" s="25" t="s">
        <v>239</v>
      </c>
      <c r="E7" s="13"/>
      <c r="F7" s="13"/>
      <c r="I7" s="5" t="s">
        <v>240</v>
      </c>
      <c r="J7" s="5" t="s">
        <v>176</v>
      </c>
      <c r="L7" s="5" t="s">
        <v>122</v>
      </c>
    </row>
    <row r="8" spans="1:13" ht="18" customHeight="1" x14ac:dyDescent="0.3">
      <c r="A8" s="4" t="s">
        <v>241</v>
      </c>
      <c r="B8" s="10">
        <v>100000</v>
      </c>
      <c r="D8" s="25" t="s">
        <v>242</v>
      </c>
      <c r="E8" s="13"/>
      <c r="F8" s="13"/>
      <c r="I8" s="5" t="s">
        <v>31</v>
      </c>
      <c r="J8" s="5" t="s">
        <v>104</v>
      </c>
    </row>
    <row r="9" spans="1:13" ht="18" customHeight="1" x14ac:dyDescent="0.3">
      <c r="A9" s="4" t="s">
        <v>243</v>
      </c>
      <c r="B9" s="11">
        <v>0.8</v>
      </c>
      <c r="D9" s="25" t="s">
        <v>244</v>
      </c>
      <c r="E9" s="13"/>
      <c r="F9" s="13"/>
      <c r="I9" s="5" t="s">
        <v>33</v>
      </c>
      <c r="J9" s="5" t="s">
        <v>132</v>
      </c>
    </row>
    <row r="10" spans="1:13" ht="18" customHeight="1" x14ac:dyDescent="0.3">
      <c r="I10" s="5" t="s">
        <v>35</v>
      </c>
      <c r="J10" s="5" t="s">
        <v>155</v>
      </c>
    </row>
    <row r="11" spans="1:13" ht="18" customHeight="1" x14ac:dyDescent="0.3">
      <c r="D11" s="16" t="s">
        <v>245</v>
      </c>
      <c r="E11" s="13"/>
      <c r="F11" s="13"/>
      <c r="I11" s="5" t="s">
        <v>37</v>
      </c>
      <c r="J11" s="5" t="s">
        <v>119</v>
      </c>
    </row>
    <row r="12" spans="1:13" ht="18" customHeight="1" x14ac:dyDescent="0.3">
      <c r="D12" s="26" t="s">
        <v>246</v>
      </c>
      <c r="E12" s="13"/>
      <c r="F12" s="13"/>
      <c r="I12" s="5" t="s">
        <v>39</v>
      </c>
      <c r="J12" s="5" t="s">
        <v>136</v>
      </c>
    </row>
    <row r="13" spans="1:13" ht="18" customHeight="1" x14ac:dyDescent="0.3">
      <c r="D13" s="23" t="s">
        <v>247</v>
      </c>
      <c r="E13" s="13"/>
      <c r="F13" s="13"/>
      <c r="I13" s="5" t="s">
        <v>41</v>
      </c>
      <c r="J13" s="5" t="s">
        <v>87</v>
      </c>
    </row>
    <row r="14" spans="1:13" ht="18" customHeight="1" x14ac:dyDescent="0.3">
      <c r="D14" s="24" t="s">
        <v>248</v>
      </c>
      <c r="E14" s="13"/>
      <c r="F14" s="13"/>
      <c r="I14" s="5" t="s">
        <v>43</v>
      </c>
      <c r="J14" s="5" t="s">
        <v>100</v>
      </c>
    </row>
    <row r="15" spans="1:13" ht="18" customHeight="1" x14ac:dyDescent="0.3">
      <c r="I15" s="5" t="s">
        <v>45</v>
      </c>
      <c r="J15" s="5" t="s">
        <v>79</v>
      </c>
    </row>
    <row r="16" spans="1:13" ht="18" customHeight="1" x14ac:dyDescent="0.3">
      <c r="I16" s="5" t="s">
        <v>47</v>
      </c>
      <c r="J16" s="5" t="s">
        <v>74</v>
      </c>
    </row>
    <row r="17" spans="9:10" ht="18" customHeight="1" x14ac:dyDescent="0.3">
      <c r="I17" s="5" t="s">
        <v>49</v>
      </c>
      <c r="J17" s="5" t="s">
        <v>167</v>
      </c>
    </row>
    <row r="18" spans="9:10" ht="18" customHeight="1" x14ac:dyDescent="0.3">
      <c r="I18" s="5" t="s">
        <v>23</v>
      </c>
      <c r="J18" s="5" t="s">
        <v>108</v>
      </c>
    </row>
    <row r="19" spans="9:10" ht="18" customHeight="1" x14ac:dyDescent="0.3">
      <c r="I19" s="5" t="s">
        <v>91</v>
      </c>
      <c r="J19" s="5" t="s">
        <v>249</v>
      </c>
    </row>
    <row r="20" spans="9:10" ht="18" customHeight="1" x14ac:dyDescent="0.3">
      <c r="I20" s="5" t="s">
        <v>126</v>
      </c>
      <c r="J20" s="5" t="s">
        <v>83</v>
      </c>
    </row>
  </sheetData>
  <mergeCells count="12">
    <mergeCell ref="D11:F11"/>
    <mergeCell ref="D13:F13"/>
    <mergeCell ref="D14:F14"/>
    <mergeCell ref="D5:F5"/>
    <mergeCell ref="A1:F1"/>
    <mergeCell ref="D4:F4"/>
    <mergeCell ref="D12:F12"/>
    <mergeCell ref="D3:F3"/>
    <mergeCell ref="D9:F9"/>
    <mergeCell ref="D7:F7"/>
    <mergeCell ref="D8:F8"/>
    <mergeCell ref="D6:F6"/>
  </mergeCells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20"/>
  <sheetViews>
    <sheetView workbookViewId="0"/>
  </sheetViews>
  <sheetFormatPr baseColWidth="10" defaultColWidth="8.88671875" defaultRowHeight="14.4" x14ac:dyDescent="0.3"/>
  <cols>
    <col min="1" max="1" width="11" customWidth="1"/>
    <col min="2" max="2" width="12" customWidth="1"/>
    <col min="3" max="3" width="24" customWidth="1"/>
    <col min="4" max="6" width="18" customWidth="1"/>
    <col min="7" max="7" width="12" customWidth="1"/>
    <col min="8" max="8" width="18" customWidth="1"/>
    <col min="9" max="9" width="16" customWidth="1"/>
    <col min="10" max="10" width="12" customWidth="1"/>
    <col min="11" max="11" width="16" customWidth="1"/>
    <col min="12" max="13" width="12" customWidth="1"/>
    <col min="14" max="16" width="16" customWidth="1"/>
    <col min="17" max="17" width="14" customWidth="1"/>
    <col min="18" max="18" width="18" customWidth="1"/>
  </cols>
  <sheetData>
    <row r="1" spans="1:18" ht="18" customHeight="1" x14ac:dyDescent="0.3">
      <c r="A1" s="22" t="s">
        <v>250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spans="1:18" ht="18" customHeight="1" x14ac:dyDescent="0.3">
      <c r="A2" s="1" t="s">
        <v>251</v>
      </c>
      <c r="B2" s="1" t="s">
        <v>252</v>
      </c>
      <c r="C2" s="1" t="s">
        <v>253</v>
      </c>
      <c r="D2" s="1" t="s">
        <v>28</v>
      </c>
      <c r="E2" s="1" t="s">
        <v>254</v>
      </c>
      <c r="F2" s="1" t="s">
        <v>255</v>
      </c>
      <c r="G2" s="1" t="s">
        <v>256</v>
      </c>
      <c r="H2" s="1" t="s">
        <v>257</v>
      </c>
      <c r="I2" s="1" t="s">
        <v>258</v>
      </c>
      <c r="J2" s="1" t="s">
        <v>259</v>
      </c>
      <c r="K2" s="1" t="s">
        <v>260</v>
      </c>
      <c r="L2" s="1" t="s">
        <v>261</v>
      </c>
      <c r="M2" s="1" t="s">
        <v>262</v>
      </c>
      <c r="N2" s="1" t="s">
        <v>263</v>
      </c>
      <c r="O2" s="1" t="s">
        <v>264</v>
      </c>
      <c r="P2" s="1" t="s">
        <v>265</v>
      </c>
      <c r="Q2" s="1" t="s">
        <v>12</v>
      </c>
      <c r="R2" s="1" t="s">
        <v>266</v>
      </c>
    </row>
    <row r="3" spans="1:18" ht="18" customHeight="1" x14ac:dyDescent="0.3">
      <c r="A3" s="8">
        <f t="shared" ref="A3:A34" si="0">IF(B3="","",ROW()-2)</f>
        <v>1</v>
      </c>
      <c r="B3" s="9">
        <v>46025</v>
      </c>
      <c r="C3" s="5" t="s">
        <v>267</v>
      </c>
      <c r="D3" s="5" t="s">
        <v>268</v>
      </c>
      <c r="E3" s="5" t="s">
        <v>269</v>
      </c>
      <c r="F3" s="10">
        <v>1899</v>
      </c>
      <c r="G3" s="11">
        <v>1</v>
      </c>
      <c r="H3" s="3">
        <f t="shared" ref="H3:H34" si="1">IF(B3="","",F3*G3)</f>
        <v>1899</v>
      </c>
      <c r="I3" s="5">
        <v>3</v>
      </c>
      <c r="J3" s="8" t="s">
        <v>270</v>
      </c>
      <c r="K3" s="3">
        <f t="shared" ref="K3:K34" si="2">IF(B3="","",IFERROR(H3/I3,0))</f>
        <v>633</v>
      </c>
      <c r="L3" s="8">
        <f t="shared" ref="L3:L34" si="3">IF(B3="","",YEAR(B3))</f>
        <v>2026</v>
      </c>
      <c r="M3" s="8">
        <f t="shared" ref="M3:M34" si="4">IF(B3="","",MONTH(B3))</f>
        <v>1</v>
      </c>
      <c r="N3" s="3">
        <f t="shared" ref="N3:N34" si="5">IF(B3="","",K3*(13-M3)/12)</f>
        <v>633</v>
      </c>
      <c r="O3" s="3">
        <f>IF(B3="","",IF(Einstellungen!$B$5&lt;L3,0,MIN(H3,N3+MAX(0,(Einstellungen!$B$5-L3))*K3)))</f>
        <v>633</v>
      </c>
      <c r="P3" s="3">
        <f t="shared" ref="P3:P34" si="6">IF(B3="","",MAX(0,H3-O3))</f>
        <v>1266</v>
      </c>
      <c r="Q3" s="8" t="str">
        <f t="shared" ref="Q3:Q34" si="7">IF(B3="","",IF(P3&lt;=0.01,"Abgeschlossen","Aktiv"))</f>
        <v>Aktiv</v>
      </c>
      <c r="R3" s="3">
        <f>IF(B3="","",IF(Einstellungen!$B$5&lt;L3,0,IF(Einstellungen!$B$5=L3,N3,MAX(0,MIN(K3,H3-N3-(Einstellungen!$B$5-L3-1)*K3)))))</f>
        <v>633</v>
      </c>
    </row>
    <row r="4" spans="1:18" ht="18" customHeight="1" x14ac:dyDescent="0.3">
      <c r="A4" s="8">
        <f t="shared" si="0"/>
        <v>2</v>
      </c>
      <c r="B4" s="9">
        <v>46071</v>
      </c>
      <c r="C4" s="5" t="s">
        <v>271</v>
      </c>
      <c r="D4" s="5" t="s">
        <v>272</v>
      </c>
      <c r="E4" s="5" t="s">
        <v>273</v>
      </c>
      <c r="F4" s="10">
        <v>420</v>
      </c>
      <c r="G4" s="11">
        <v>1</v>
      </c>
      <c r="H4" s="3">
        <f t="shared" si="1"/>
        <v>420</v>
      </c>
      <c r="I4" s="5">
        <v>5</v>
      </c>
      <c r="J4" s="8" t="s">
        <v>270</v>
      </c>
      <c r="K4" s="3">
        <f t="shared" si="2"/>
        <v>84</v>
      </c>
      <c r="L4" s="8">
        <f t="shared" si="3"/>
        <v>2026</v>
      </c>
      <c r="M4" s="8">
        <f t="shared" si="4"/>
        <v>2</v>
      </c>
      <c r="N4" s="3">
        <f t="shared" si="5"/>
        <v>77</v>
      </c>
      <c r="O4" s="3">
        <f>IF(B4="","",IF(Einstellungen!$B$5&lt;L4,0,MIN(H4,N4+MAX(0,(Einstellungen!$B$5-L4))*K4)))</f>
        <v>77</v>
      </c>
      <c r="P4" s="3">
        <f t="shared" si="6"/>
        <v>343</v>
      </c>
      <c r="Q4" s="8" t="str">
        <f t="shared" si="7"/>
        <v>Aktiv</v>
      </c>
      <c r="R4" s="3">
        <f>IF(B4="","",IF(Einstellungen!$B$5&lt;L4,0,IF(Einstellungen!$B$5=L4,N4,MAX(0,MIN(K4,H4-N4-(Einstellungen!$B$5-L4-1)*K4)))))</f>
        <v>77</v>
      </c>
    </row>
    <row r="5" spans="1:18" ht="18" customHeight="1" x14ac:dyDescent="0.3">
      <c r="A5" s="8">
        <f t="shared" si="0"/>
        <v>3</v>
      </c>
      <c r="B5" s="9">
        <v>46090</v>
      </c>
      <c r="C5" s="5" t="s">
        <v>274</v>
      </c>
      <c r="D5" s="5" t="s">
        <v>268</v>
      </c>
      <c r="E5" s="5" t="s">
        <v>269</v>
      </c>
      <c r="F5" s="10">
        <v>999</v>
      </c>
      <c r="G5" s="11">
        <v>0.8</v>
      </c>
      <c r="H5" s="3">
        <f t="shared" si="1"/>
        <v>799.2</v>
      </c>
      <c r="I5" s="5">
        <v>3</v>
      </c>
      <c r="J5" s="8" t="s">
        <v>270</v>
      </c>
      <c r="K5" s="3">
        <f t="shared" si="2"/>
        <v>266.40000000000003</v>
      </c>
      <c r="L5" s="8">
        <f t="shared" si="3"/>
        <v>2026</v>
      </c>
      <c r="M5" s="8">
        <f t="shared" si="4"/>
        <v>3</v>
      </c>
      <c r="N5" s="3">
        <f t="shared" si="5"/>
        <v>222.00000000000003</v>
      </c>
      <c r="O5" s="3">
        <f>IF(B5="","",IF(Einstellungen!$B$5&lt;L5,0,MIN(H5,N5+MAX(0,(Einstellungen!$B$5-L5))*K5)))</f>
        <v>222.00000000000003</v>
      </c>
      <c r="P5" s="3">
        <f t="shared" si="6"/>
        <v>577.20000000000005</v>
      </c>
      <c r="Q5" s="8" t="str">
        <f t="shared" si="7"/>
        <v>Aktiv</v>
      </c>
      <c r="R5" s="3">
        <f>IF(B5="","",IF(Einstellungen!$B$5&lt;L5,0,IF(Einstellungen!$B$5=L5,N5,MAX(0,MIN(K5,H5-N5-(Einstellungen!$B$5-L5-1)*K5)))))</f>
        <v>222.00000000000003</v>
      </c>
    </row>
    <row r="6" spans="1:18" ht="18" customHeight="1" x14ac:dyDescent="0.3">
      <c r="A6" s="8">
        <f t="shared" si="0"/>
        <v>4</v>
      </c>
      <c r="B6" s="9">
        <v>46205</v>
      </c>
      <c r="C6" s="5" t="s">
        <v>275</v>
      </c>
      <c r="D6" s="5" t="s">
        <v>268</v>
      </c>
      <c r="E6" s="5" t="s">
        <v>276</v>
      </c>
      <c r="F6" s="10">
        <v>329</v>
      </c>
      <c r="G6" s="11">
        <v>1</v>
      </c>
      <c r="H6" s="3">
        <f t="shared" si="1"/>
        <v>329</v>
      </c>
      <c r="I6" s="5">
        <v>5</v>
      </c>
      <c r="J6" s="8" t="s">
        <v>270</v>
      </c>
      <c r="K6" s="3">
        <f t="shared" si="2"/>
        <v>65.8</v>
      </c>
      <c r="L6" s="8">
        <f t="shared" si="3"/>
        <v>2026</v>
      </c>
      <c r="M6" s="8">
        <f t="shared" si="4"/>
        <v>7</v>
      </c>
      <c r="N6" s="3">
        <f t="shared" si="5"/>
        <v>32.9</v>
      </c>
      <c r="O6" s="3">
        <f>IF(B6="","",IF(Einstellungen!$B$5&lt;L6,0,MIN(H6,N6+MAX(0,(Einstellungen!$B$5-L6))*K6)))</f>
        <v>32.9</v>
      </c>
      <c r="P6" s="3">
        <f t="shared" si="6"/>
        <v>296.10000000000002</v>
      </c>
      <c r="Q6" s="8" t="str">
        <f t="shared" si="7"/>
        <v>Aktiv</v>
      </c>
      <c r="R6" s="3">
        <f>IF(B6="","",IF(Einstellungen!$B$5&lt;L6,0,IF(Einstellungen!$B$5=L6,N6,MAX(0,MIN(K6,H6-N6-(Einstellungen!$B$5-L6-1)*K6)))))</f>
        <v>32.9</v>
      </c>
    </row>
    <row r="7" spans="1:18" ht="18" customHeight="1" x14ac:dyDescent="0.3">
      <c r="A7" s="8" t="str">
        <f t="shared" si="0"/>
        <v/>
      </c>
      <c r="B7" s="9"/>
      <c r="C7" s="5"/>
      <c r="D7" s="5"/>
      <c r="E7" s="5"/>
      <c r="F7" s="10"/>
      <c r="G7" s="11"/>
      <c r="H7" s="3" t="str">
        <f t="shared" si="1"/>
        <v/>
      </c>
      <c r="I7" s="5"/>
      <c r="J7" s="8" t="s">
        <v>270</v>
      </c>
      <c r="K7" s="3" t="str">
        <f t="shared" si="2"/>
        <v/>
      </c>
      <c r="L7" s="8" t="str">
        <f t="shared" si="3"/>
        <v/>
      </c>
      <c r="M7" s="8" t="str">
        <f t="shared" si="4"/>
        <v/>
      </c>
      <c r="N7" s="3" t="str">
        <f t="shared" si="5"/>
        <v/>
      </c>
      <c r="O7" s="3" t="str">
        <f>IF(B7="","",IF(Einstellungen!$B$5&lt;L7,0,MIN(H7,N7+MAX(0,(Einstellungen!$B$5-L7))*K7)))</f>
        <v/>
      </c>
      <c r="P7" s="3" t="str">
        <f t="shared" si="6"/>
        <v/>
      </c>
      <c r="Q7" s="8" t="str">
        <f t="shared" si="7"/>
        <v/>
      </c>
      <c r="R7" s="3" t="str">
        <f>IF(B7="","",IF(Einstellungen!$B$5&lt;L7,0,IF(Einstellungen!$B$5=L7,N7,MAX(0,MIN(K7,H7-N7-(Einstellungen!$B$5-L7-1)*K7)))))</f>
        <v/>
      </c>
    </row>
    <row r="8" spans="1:18" ht="18" customHeight="1" x14ac:dyDescent="0.3">
      <c r="A8" s="8" t="str">
        <f t="shared" si="0"/>
        <v/>
      </c>
      <c r="B8" s="9"/>
      <c r="C8" s="5"/>
      <c r="D8" s="5"/>
      <c r="E8" s="5"/>
      <c r="F8" s="10"/>
      <c r="G8" s="11"/>
      <c r="H8" s="3" t="str">
        <f t="shared" si="1"/>
        <v/>
      </c>
      <c r="I8" s="5"/>
      <c r="J8" s="8" t="s">
        <v>270</v>
      </c>
      <c r="K8" s="3" t="str">
        <f t="shared" si="2"/>
        <v/>
      </c>
      <c r="L8" s="8" t="str">
        <f t="shared" si="3"/>
        <v/>
      </c>
      <c r="M8" s="8" t="str">
        <f t="shared" si="4"/>
        <v/>
      </c>
      <c r="N8" s="3" t="str">
        <f t="shared" si="5"/>
        <v/>
      </c>
      <c r="O8" s="3" t="str">
        <f>IF(B8="","",IF(Einstellungen!$B$5&lt;L8,0,MIN(H8,N8+MAX(0,(Einstellungen!$B$5-L8))*K8)))</f>
        <v/>
      </c>
      <c r="P8" s="3" t="str">
        <f t="shared" si="6"/>
        <v/>
      </c>
      <c r="Q8" s="8" t="str">
        <f t="shared" si="7"/>
        <v/>
      </c>
      <c r="R8" s="3" t="str">
        <f>IF(B8="","",IF(Einstellungen!$B$5&lt;L8,0,IF(Einstellungen!$B$5=L8,N8,MAX(0,MIN(K8,H8-N8-(Einstellungen!$B$5-L8-1)*K8)))))</f>
        <v/>
      </c>
    </row>
    <row r="9" spans="1:18" ht="18" customHeight="1" x14ac:dyDescent="0.3">
      <c r="A9" s="8" t="str">
        <f t="shared" si="0"/>
        <v/>
      </c>
      <c r="B9" s="9"/>
      <c r="C9" s="5"/>
      <c r="D9" s="5"/>
      <c r="E9" s="5"/>
      <c r="F9" s="10"/>
      <c r="G9" s="11"/>
      <c r="H9" s="3" t="str">
        <f t="shared" si="1"/>
        <v/>
      </c>
      <c r="I9" s="5"/>
      <c r="J9" s="8" t="s">
        <v>270</v>
      </c>
      <c r="K9" s="3" t="str">
        <f t="shared" si="2"/>
        <v/>
      </c>
      <c r="L9" s="8" t="str">
        <f t="shared" si="3"/>
        <v/>
      </c>
      <c r="M9" s="8" t="str">
        <f t="shared" si="4"/>
        <v/>
      </c>
      <c r="N9" s="3" t="str">
        <f t="shared" si="5"/>
        <v/>
      </c>
      <c r="O9" s="3" t="str">
        <f>IF(B9="","",IF(Einstellungen!$B$5&lt;L9,0,MIN(H9,N9+MAX(0,(Einstellungen!$B$5-L9))*K9)))</f>
        <v/>
      </c>
      <c r="P9" s="3" t="str">
        <f t="shared" si="6"/>
        <v/>
      </c>
      <c r="Q9" s="8" t="str">
        <f t="shared" si="7"/>
        <v/>
      </c>
      <c r="R9" s="3" t="str">
        <f>IF(B9="","",IF(Einstellungen!$B$5&lt;L9,0,IF(Einstellungen!$B$5=L9,N9,MAX(0,MIN(K9,H9-N9-(Einstellungen!$B$5-L9-1)*K9)))))</f>
        <v/>
      </c>
    </row>
    <row r="10" spans="1:18" ht="18" customHeight="1" x14ac:dyDescent="0.3">
      <c r="A10" s="8" t="str">
        <f t="shared" si="0"/>
        <v/>
      </c>
      <c r="B10" s="9"/>
      <c r="C10" s="5"/>
      <c r="D10" s="5"/>
      <c r="E10" s="5"/>
      <c r="F10" s="10"/>
      <c r="G10" s="11"/>
      <c r="H10" s="3" t="str">
        <f t="shared" si="1"/>
        <v/>
      </c>
      <c r="I10" s="5"/>
      <c r="J10" s="8" t="s">
        <v>270</v>
      </c>
      <c r="K10" s="3" t="str">
        <f t="shared" si="2"/>
        <v/>
      </c>
      <c r="L10" s="8" t="str">
        <f t="shared" si="3"/>
        <v/>
      </c>
      <c r="M10" s="8" t="str">
        <f t="shared" si="4"/>
        <v/>
      </c>
      <c r="N10" s="3" t="str">
        <f t="shared" si="5"/>
        <v/>
      </c>
      <c r="O10" s="3" t="str">
        <f>IF(B10="","",IF(Einstellungen!$B$5&lt;L10,0,MIN(H10,N10+MAX(0,(Einstellungen!$B$5-L10))*K10)))</f>
        <v/>
      </c>
      <c r="P10" s="3" t="str">
        <f t="shared" si="6"/>
        <v/>
      </c>
      <c r="Q10" s="8" t="str">
        <f t="shared" si="7"/>
        <v/>
      </c>
      <c r="R10" s="3" t="str">
        <f>IF(B10="","",IF(Einstellungen!$B$5&lt;L10,0,IF(Einstellungen!$B$5=L10,N10,MAX(0,MIN(K10,H10-N10-(Einstellungen!$B$5-L10-1)*K10)))))</f>
        <v/>
      </c>
    </row>
    <row r="11" spans="1:18" ht="18" customHeight="1" x14ac:dyDescent="0.3">
      <c r="A11" s="8" t="str">
        <f t="shared" si="0"/>
        <v/>
      </c>
      <c r="B11" s="9"/>
      <c r="C11" s="5"/>
      <c r="D11" s="5"/>
      <c r="E11" s="5"/>
      <c r="F11" s="10"/>
      <c r="G11" s="11"/>
      <c r="H11" s="3" t="str">
        <f t="shared" si="1"/>
        <v/>
      </c>
      <c r="I11" s="5"/>
      <c r="J11" s="8" t="s">
        <v>270</v>
      </c>
      <c r="K11" s="3" t="str">
        <f t="shared" si="2"/>
        <v/>
      </c>
      <c r="L11" s="8" t="str">
        <f t="shared" si="3"/>
        <v/>
      </c>
      <c r="M11" s="8" t="str">
        <f t="shared" si="4"/>
        <v/>
      </c>
      <c r="N11" s="3" t="str">
        <f t="shared" si="5"/>
        <v/>
      </c>
      <c r="O11" s="3" t="str">
        <f>IF(B11="","",IF(Einstellungen!$B$5&lt;L11,0,MIN(H11,N11+MAX(0,(Einstellungen!$B$5-L11))*K11)))</f>
        <v/>
      </c>
      <c r="P11" s="3" t="str">
        <f t="shared" si="6"/>
        <v/>
      </c>
      <c r="Q11" s="8" t="str">
        <f t="shared" si="7"/>
        <v/>
      </c>
      <c r="R11" s="3" t="str">
        <f>IF(B11="","",IF(Einstellungen!$B$5&lt;L11,0,IF(Einstellungen!$B$5=L11,N11,MAX(0,MIN(K11,H11-N11-(Einstellungen!$B$5-L11-1)*K11)))))</f>
        <v/>
      </c>
    </row>
    <row r="12" spans="1:18" ht="18" customHeight="1" x14ac:dyDescent="0.3">
      <c r="A12" s="8" t="str">
        <f t="shared" si="0"/>
        <v/>
      </c>
      <c r="B12" s="9"/>
      <c r="C12" s="5"/>
      <c r="D12" s="5"/>
      <c r="E12" s="5"/>
      <c r="F12" s="10"/>
      <c r="G12" s="11"/>
      <c r="H12" s="3" t="str">
        <f t="shared" si="1"/>
        <v/>
      </c>
      <c r="I12" s="5"/>
      <c r="J12" s="8" t="s">
        <v>270</v>
      </c>
      <c r="K12" s="3" t="str">
        <f t="shared" si="2"/>
        <v/>
      </c>
      <c r="L12" s="8" t="str">
        <f t="shared" si="3"/>
        <v/>
      </c>
      <c r="M12" s="8" t="str">
        <f t="shared" si="4"/>
        <v/>
      </c>
      <c r="N12" s="3" t="str">
        <f t="shared" si="5"/>
        <v/>
      </c>
      <c r="O12" s="3" t="str">
        <f>IF(B12="","",IF(Einstellungen!$B$5&lt;L12,0,MIN(H12,N12+MAX(0,(Einstellungen!$B$5-L12))*K12)))</f>
        <v/>
      </c>
      <c r="P12" s="3" t="str">
        <f t="shared" si="6"/>
        <v/>
      </c>
      <c r="Q12" s="8" t="str">
        <f t="shared" si="7"/>
        <v/>
      </c>
      <c r="R12" s="3" t="str">
        <f>IF(B12="","",IF(Einstellungen!$B$5&lt;L12,0,IF(Einstellungen!$B$5=L12,N12,MAX(0,MIN(K12,H12-N12-(Einstellungen!$B$5-L12-1)*K12)))))</f>
        <v/>
      </c>
    </row>
    <row r="13" spans="1:18" ht="18" customHeight="1" x14ac:dyDescent="0.3">
      <c r="A13" s="8" t="str">
        <f t="shared" si="0"/>
        <v/>
      </c>
      <c r="B13" s="9"/>
      <c r="C13" s="5"/>
      <c r="D13" s="5"/>
      <c r="E13" s="5"/>
      <c r="F13" s="10"/>
      <c r="G13" s="11"/>
      <c r="H13" s="3" t="str">
        <f t="shared" si="1"/>
        <v/>
      </c>
      <c r="I13" s="5"/>
      <c r="J13" s="8" t="s">
        <v>270</v>
      </c>
      <c r="K13" s="3" t="str">
        <f t="shared" si="2"/>
        <v/>
      </c>
      <c r="L13" s="8" t="str">
        <f t="shared" si="3"/>
        <v/>
      </c>
      <c r="M13" s="8" t="str">
        <f t="shared" si="4"/>
        <v/>
      </c>
      <c r="N13" s="3" t="str">
        <f t="shared" si="5"/>
        <v/>
      </c>
      <c r="O13" s="3" t="str">
        <f>IF(B13="","",IF(Einstellungen!$B$5&lt;L13,0,MIN(H13,N13+MAX(0,(Einstellungen!$B$5-L13))*K13)))</f>
        <v/>
      </c>
      <c r="P13" s="3" t="str">
        <f t="shared" si="6"/>
        <v/>
      </c>
      <c r="Q13" s="8" t="str">
        <f t="shared" si="7"/>
        <v/>
      </c>
      <c r="R13" s="3" t="str">
        <f>IF(B13="","",IF(Einstellungen!$B$5&lt;L13,0,IF(Einstellungen!$B$5=L13,N13,MAX(0,MIN(K13,H13-N13-(Einstellungen!$B$5-L13-1)*K13)))))</f>
        <v/>
      </c>
    </row>
    <row r="14" spans="1:18" ht="18" customHeight="1" x14ac:dyDescent="0.3">
      <c r="A14" s="8" t="str">
        <f t="shared" si="0"/>
        <v/>
      </c>
      <c r="B14" s="9"/>
      <c r="C14" s="5"/>
      <c r="D14" s="5"/>
      <c r="E14" s="5"/>
      <c r="F14" s="10"/>
      <c r="G14" s="11"/>
      <c r="H14" s="3" t="str">
        <f t="shared" si="1"/>
        <v/>
      </c>
      <c r="I14" s="5"/>
      <c r="J14" s="8" t="s">
        <v>270</v>
      </c>
      <c r="K14" s="3" t="str">
        <f t="shared" si="2"/>
        <v/>
      </c>
      <c r="L14" s="8" t="str">
        <f t="shared" si="3"/>
        <v/>
      </c>
      <c r="M14" s="8" t="str">
        <f t="shared" si="4"/>
        <v/>
      </c>
      <c r="N14" s="3" t="str">
        <f t="shared" si="5"/>
        <v/>
      </c>
      <c r="O14" s="3" t="str">
        <f>IF(B14="","",IF(Einstellungen!$B$5&lt;L14,0,MIN(H14,N14+MAX(0,(Einstellungen!$B$5-L14))*K14)))</f>
        <v/>
      </c>
      <c r="P14" s="3" t="str">
        <f t="shared" si="6"/>
        <v/>
      </c>
      <c r="Q14" s="8" t="str">
        <f t="shared" si="7"/>
        <v/>
      </c>
      <c r="R14" s="3" t="str">
        <f>IF(B14="","",IF(Einstellungen!$B$5&lt;L14,0,IF(Einstellungen!$B$5=L14,N14,MAX(0,MIN(K14,H14-N14-(Einstellungen!$B$5-L14-1)*K14)))))</f>
        <v/>
      </c>
    </row>
    <row r="15" spans="1:18" ht="18" customHeight="1" x14ac:dyDescent="0.3">
      <c r="A15" s="8" t="str">
        <f t="shared" si="0"/>
        <v/>
      </c>
      <c r="B15" s="9"/>
      <c r="C15" s="5"/>
      <c r="D15" s="5"/>
      <c r="E15" s="5"/>
      <c r="F15" s="10"/>
      <c r="G15" s="11"/>
      <c r="H15" s="3" t="str">
        <f t="shared" si="1"/>
        <v/>
      </c>
      <c r="I15" s="5"/>
      <c r="J15" s="8" t="s">
        <v>270</v>
      </c>
      <c r="K15" s="3" t="str">
        <f t="shared" si="2"/>
        <v/>
      </c>
      <c r="L15" s="8" t="str">
        <f t="shared" si="3"/>
        <v/>
      </c>
      <c r="M15" s="8" t="str">
        <f t="shared" si="4"/>
        <v/>
      </c>
      <c r="N15" s="3" t="str">
        <f t="shared" si="5"/>
        <v/>
      </c>
      <c r="O15" s="3" t="str">
        <f>IF(B15="","",IF(Einstellungen!$B$5&lt;L15,0,MIN(H15,N15+MAX(0,(Einstellungen!$B$5-L15))*K15)))</f>
        <v/>
      </c>
      <c r="P15" s="3" t="str">
        <f t="shared" si="6"/>
        <v/>
      </c>
      <c r="Q15" s="8" t="str">
        <f t="shared" si="7"/>
        <v/>
      </c>
      <c r="R15" s="3" t="str">
        <f>IF(B15="","",IF(Einstellungen!$B$5&lt;L15,0,IF(Einstellungen!$B$5=L15,N15,MAX(0,MIN(K15,H15-N15-(Einstellungen!$B$5-L15-1)*K15)))))</f>
        <v/>
      </c>
    </row>
    <row r="16" spans="1:18" ht="18" customHeight="1" x14ac:dyDescent="0.3">
      <c r="A16" s="8" t="str">
        <f t="shared" si="0"/>
        <v/>
      </c>
      <c r="B16" s="9"/>
      <c r="C16" s="5"/>
      <c r="D16" s="5"/>
      <c r="E16" s="5"/>
      <c r="F16" s="10"/>
      <c r="G16" s="11"/>
      <c r="H16" s="3" t="str">
        <f t="shared" si="1"/>
        <v/>
      </c>
      <c r="I16" s="5"/>
      <c r="J16" s="8" t="s">
        <v>270</v>
      </c>
      <c r="K16" s="3" t="str">
        <f t="shared" si="2"/>
        <v/>
      </c>
      <c r="L16" s="8" t="str">
        <f t="shared" si="3"/>
        <v/>
      </c>
      <c r="M16" s="8" t="str">
        <f t="shared" si="4"/>
        <v/>
      </c>
      <c r="N16" s="3" t="str">
        <f t="shared" si="5"/>
        <v/>
      </c>
      <c r="O16" s="3" t="str">
        <f>IF(B16="","",IF(Einstellungen!$B$5&lt;L16,0,MIN(H16,N16+MAX(0,(Einstellungen!$B$5-L16))*K16)))</f>
        <v/>
      </c>
      <c r="P16" s="3" t="str">
        <f t="shared" si="6"/>
        <v/>
      </c>
      <c r="Q16" s="8" t="str">
        <f t="shared" si="7"/>
        <v/>
      </c>
      <c r="R16" s="3" t="str">
        <f>IF(B16="","",IF(Einstellungen!$B$5&lt;L16,0,IF(Einstellungen!$B$5=L16,N16,MAX(0,MIN(K16,H16-N16-(Einstellungen!$B$5-L16-1)*K16)))))</f>
        <v/>
      </c>
    </row>
    <row r="17" spans="1:18" ht="18" customHeight="1" x14ac:dyDescent="0.3">
      <c r="A17" s="8" t="str">
        <f t="shared" si="0"/>
        <v/>
      </c>
      <c r="B17" s="9"/>
      <c r="C17" s="5"/>
      <c r="D17" s="5"/>
      <c r="E17" s="5"/>
      <c r="F17" s="10"/>
      <c r="G17" s="11"/>
      <c r="H17" s="3" t="str">
        <f t="shared" si="1"/>
        <v/>
      </c>
      <c r="I17" s="5"/>
      <c r="J17" s="8" t="s">
        <v>270</v>
      </c>
      <c r="K17" s="3" t="str">
        <f t="shared" si="2"/>
        <v/>
      </c>
      <c r="L17" s="8" t="str">
        <f t="shared" si="3"/>
        <v/>
      </c>
      <c r="M17" s="8" t="str">
        <f t="shared" si="4"/>
        <v/>
      </c>
      <c r="N17" s="3" t="str">
        <f t="shared" si="5"/>
        <v/>
      </c>
      <c r="O17" s="3" t="str">
        <f>IF(B17="","",IF(Einstellungen!$B$5&lt;L17,0,MIN(H17,N17+MAX(0,(Einstellungen!$B$5-L17))*K17)))</f>
        <v/>
      </c>
      <c r="P17" s="3" t="str">
        <f t="shared" si="6"/>
        <v/>
      </c>
      <c r="Q17" s="8" t="str">
        <f t="shared" si="7"/>
        <v/>
      </c>
      <c r="R17" s="3" t="str">
        <f>IF(B17="","",IF(Einstellungen!$B$5&lt;L17,0,IF(Einstellungen!$B$5=L17,N17,MAX(0,MIN(K17,H17-N17-(Einstellungen!$B$5-L17-1)*K17)))))</f>
        <v/>
      </c>
    </row>
    <row r="18" spans="1:18" ht="18" customHeight="1" x14ac:dyDescent="0.3">
      <c r="A18" s="8" t="str">
        <f t="shared" si="0"/>
        <v/>
      </c>
      <c r="B18" s="9"/>
      <c r="C18" s="5"/>
      <c r="D18" s="5"/>
      <c r="E18" s="5"/>
      <c r="F18" s="10"/>
      <c r="G18" s="11"/>
      <c r="H18" s="3" t="str">
        <f t="shared" si="1"/>
        <v/>
      </c>
      <c r="I18" s="5"/>
      <c r="J18" s="8" t="s">
        <v>270</v>
      </c>
      <c r="K18" s="3" t="str">
        <f t="shared" si="2"/>
        <v/>
      </c>
      <c r="L18" s="8" t="str">
        <f t="shared" si="3"/>
        <v/>
      </c>
      <c r="M18" s="8" t="str">
        <f t="shared" si="4"/>
        <v/>
      </c>
      <c r="N18" s="3" t="str">
        <f t="shared" si="5"/>
        <v/>
      </c>
      <c r="O18" s="3" t="str">
        <f>IF(B18="","",IF(Einstellungen!$B$5&lt;L18,0,MIN(H18,N18+MAX(0,(Einstellungen!$B$5-L18))*K18)))</f>
        <v/>
      </c>
      <c r="P18" s="3" t="str">
        <f t="shared" si="6"/>
        <v/>
      </c>
      <c r="Q18" s="8" t="str">
        <f t="shared" si="7"/>
        <v/>
      </c>
      <c r="R18" s="3" t="str">
        <f>IF(B18="","",IF(Einstellungen!$B$5&lt;L18,0,IF(Einstellungen!$B$5=L18,N18,MAX(0,MIN(K18,H18-N18-(Einstellungen!$B$5-L18-1)*K18)))))</f>
        <v/>
      </c>
    </row>
    <row r="19" spans="1:18" ht="18" customHeight="1" x14ac:dyDescent="0.3">
      <c r="A19" s="8" t="str">
        <f t="shared" si="0"/>
        <v/>
      </c>
      <c r="B19" s="9"/>
      <c r="C19" s="5"/>
      <c r="D19" s="5"/>
      <c r="E19" s="5"/>
      <c r="F19" s="10"/>
      <c r="G19" s="11"/>
      <c r="H19" s="3" t="str">
        <f t="shared" si="1"/>
        <v/>
      </c>
      <c r="I19" s="5"/>
      <c r="J19" s="8" t="s">
        <v>270</v>
      </c>
      <c r="K19" s="3" t="str">
        <f t="shared" si="2"/>
        <v/>
      </c>
      <c r="L19" s="8" t="str">
        <f t="shared" si="3"/>
        <v/>
      </c>
      <c r="M19" s="8" t="str">
        <f t="shared" si="4"/>
        <v/>
      </c>
      <c r="N19" s="3" t="str">
        <f t="shared" si="5"/>
        <v/>
      </c>
      <c r="O19" s="3" t="str">
        <f>IF(B19="","",IF(Einstellungen!$B$5&lt;L19,0,MIN(H19,N19+MAX(0,(Einstellungen!$B$5-L19))*K19)))</f>
        <v/>
      </c>
      <c r="P19" s="3" t="str">
        <f t="shared" si="6"/>
        <v/>
      </c>
      <c r="Q19" s="8" t="str">
        <f t="shared" si="7"/>
        <v/>
      </c>
      <c r="R19" s="3" t="str">
        <f>IF(B19="","",IF(Einstellungen!$B$5&lt;L19,0,IF(Einstellungen!$B$5=L19,N19,MAX(0,MIN(K19,H19-N19-(Einstellungen!$B$5-L19-1)*K19)))))</f>
        <v/>
      </c>
    </row>
    <row r="20" spans="1:18" ht="18" customHeight="1" x14ac:dyDescent="0.3">
      <c r="A20" s="8" t="str">
        <f t="shared" si="0"/>
        <v/>
      </c>
      <c r="B20" s="9"/>
      <c r="C20" s="5"/>
      <c r="D20" s="5"/>
      <c r="E20" s="5"/>
      <c r="F20" s="10"/>
      <c r="G20" s="11"/>
      <c r="H20" s="3" t="str">
        <f t="shared" si="1"/>
        <v/>
      </c>
      <c r="I20" s="5"/>
      <c r="J20" s="8" t="s">
        <v>270</v>
      </c>
      <c r="K20" s="3" t="str">
        <f t="shared" si="2"/>
        <v/>
      </c>
      <c r="L20" s="8" t="str">
        <f t="shared" si="3"/>
        <v/>
      </c>
      <c r="M20" s="8" t="str">
        <f t="shared" si="4"/>
        <v/>
      </c>
      <c r="N20" s="3" t="str">
        <f t="shared" si="5"/>
        <v/>
      </c>
      <c r="O20" s="3" t="str">
        <f>IF(B20="","",IF(Einstellungen!$B$5&lt;L20,0,MIN(H20,N20+MAX(0,(Einstellungen!$B$5-L20))*K20)))</f>
        <v/>
      </c>
      <c r="P20" s="3" t="str">
        <f t="shared" si="6"/>
        <v/>
      </c>
      <c r="Q20" s="8" t="str">
        <f t="shared" si="7"/>
        <v/>
      </c>
      <c r="R20" s="3" t="str">
        <f>IF(B20="","",IF(Einstellungen!$B$5&lt;L20,0,IF(Einstellungen!$B$5=L20,N20,MAX(0,MIN(K20,H20-N20-(Einstellungen!$B$5-L20-1)*K20)))))</f>
        <v/>
      </c>
    </row>
    <row r="21" spans="1:18" ht="18" customHeight="1" x14ac:dyDescent="0.3">
      <c r="A21" s="8" t="str">
        <f t="shared" si="0"/>
        <v/>
      </c>
      <c r="B21" s="9"/>
      <c r="C21" s="5"/>
      <c r="D21" s="5"/>
      <c r="E21" s="5"/>
      <c r="F21" s="10"/>
      <c r="G21" s="11"/>
      <c r="H21" s="3" t="str">
        <f t="shared" si="1"/>
        <v/>
      </c>
      <c r="I21" s="5"/>
      <c r="J21" s="8" t="s">
        <v>270</v>
      </c>
      <c r="K21" s="3" t="str">
        <f t="shared" si="2"/>
        <v/>
      </c>
      <c r="L21" s="8" t="str">
        <f t="shared" si="3"/>
        <v/>
      </c>
      <c r="M21" s="8" t="str">
        <f t="shared" si="4"/>
        <v/>
      </c>
      <c r="N21" s="3" t="str">
        <f t="shared" si="5"/>
        <v/>
      </c>
      <c r="O21" s="3" t="str">
        <f>IF(B21="","",IF(Einstellungen!$B$5&lt;L21,0,MIN(H21,N21+MAX(0,(Einstellungen!$B$5-L21))*K21)))</f>
        <v/>
      </c>
      <c r="P21" s="3" t="str">
        <f t="shared" si="6"/>
        <v/>
      </c>
      <c r="Q21" s="8" t="str">
        <f t="shared" si="7"/>
        <v/>
      </c>
      <c r="R21" s="3" t="str">
        <f>IF(B21="","",IF(Einstellungen!$B$5&lt;L21,0,IF(Einstellungen!$B$5=L21,N21,MAX(0,MIN(K21,H21-N21-(Einstellungen!$B$5-L21-1)*K21)))))</f>
        <v/>
      </c>
    </row>
    <row r="22" spans="1:18" ht="18" customHeight="1" x14ac:dyDescent="0.3">
      <c r="A22" s="8" t="str">
        <f t="shared" si="0"/>
        <v/>
      </c>
      <c r="B22" s="9"/>
      <c r="C22" s="5"/>
      <c r="D22" s="5"/>
      <c r="E22" s="5"/>
      <c r="F22" s="10"/>
      <c r="G22" s="11"/>
      <c r="H22" s="3" t="str">
        <f t="shared" si="1"/>
        <v/>
      </c>
      <c r="I22" s="5"/>
      <c r="J22" s="8" t="s">
        <v>270</v>
      </c>
      <c r="K22" s="3" t="str">
        <f t="shared" si="2"/>
        <v/>
      </c>
      <c r="L22" s="8" t="str">
        <f t="shared" si="3"/>
        <v/>
      </c>
      <c r="M22" s="8" t="str">
        <f t="shared" si="4"/>
        <v/>
      </c>
      <c r="N22" s="3" t="str">
        <f t="shared" si="5"/>
        <v/>
      </c>
      <c r="O22" s="3" t="str">
        <f>IF(B22="","",IF(Einstellungen!$B$5&lt;L22,0,MIN(H22,N22+MAX(0,(Einstellungen!$B$5-L22))*K22)))</f>
        <v/>
      </c>
      <c r="P22" s="3" t="str">
        <f t="shared" si="6"/>
        <v/>
      </c>
      <c r="Q22" s="8" t="str">
        <f t="shared" si="7"/>
        <v/>
      </c>
      <c r="R22" s="3" t="str">
        <f>IF(B22="","",IF(Einstellungen!$B$5&lt;L22,0,IF(Einstellungen!$B$5=L22,N22,MAX(0,MIN(K22,H22-N22-(Einstellungen!$B$5-L22-1)*K22)))))</f>
        <v/>
      </c>
    </row>
    <row r="23" spans="1:18" ht="18" customHeight="1" x14ac:dyDescent="0.3">
      <c r="A23" s="8" t="str">
        <f t="shared" si="0"/>
        <v/>
      </c>
      <c r="B23" s="9"/>
      <c r="C23" s="5"/>
      <c r="D23" s="5"/>
      <c r="E23" s="5"/>
      <c r="F23" s="10"/>
      <c r="G23" s="11"/>
      <c r="H23" s="3" t="str">
        <f t="shared" si="1"/>
        <v/>
      </c>
      <c r="I23" s="5"/>
      <c r="J23" s="8" t="s">
        <v>270</v>
      </c>
      <c r="K23" s="3" t="str">
        <f t="shared" si="2"/>
        <v/>
      </c>
      <c r="L23" s="8" t="str">
        <f t="shared" si="3"/>
        <v/>
      </c>
      <c r="M23" s="8" t="str">
        <f t="shared" si="4"/>
        <v/>
      </c>
      <c r="N23" s="3" t="str">
        <f t="shared" si="5"/>
        <v/>
      </c>
      <c r="O23" s="3" t="str">
        <f>IF(B23="","",IF(Einstellungen!$B$5&lt;L23,0,MIN(H23,N23+MAX(0,(Einstellungen!$B$5-L23))*K23)))</f>
        <v/>
      </c>
      <c r="P23" s="3" t="str">
        <f t="shared" si="6"/>
        <v/>
      </c>
      <c r="Q23" s="8" t="str">
        <f t="shared" si="7"/>
        <v/>
      </c>
      <c r="R23" s="3" t="str">
        <f>IF(B23="","",IF(Einstellungen!$B$5&lt;L23,0,IF(Einstellungen!$B$5=L23,N23,MAX(0,MIN(K23,H23-N23-(Einstellungen!$B$5-L23-1)*K23)))))</f>
        <v/>
      </c>
    </row>
    <row r="24" spans="1:18" ht="18" customHeight="1" x14ac:dyDescent="0.3">
      <c r="A24" s="8" t="str">
        <f t="shared" si="0"/>
        <v/>
      </c>
      <c r="B24" s="9"/>
      <c r="C24" s="5"/>
      <c r="D24" s="5"/>
      <c r="E24" s="5"/>
      <c r="F24" s="10"/>
      <c r="G24" s="11"/>
      <c r="H24" s="3" t="str">
        <f t="shared" si="1"/>
        <v/>
      </c>
      <c r="I24" s="5"/>
      <c r="J24" s="8" t="s">
        <v>270</v>
      </c>
      <c r="K24" s="3" t="str">
        <f t="shared" si="2"/>
        <v/>
      </c>
      <c r="L24" s="8" t="str">
        <f t="shared" si="3"/>
        <v/>
      </c>
      <c r="M24" s="8" t="str">
        <f t="shared" si="4"/>
        <v/>
      </c>
      <c r="N24" s="3" t="str">
        <f t="shared" si="5"/>
        <v/>
      </c>
      <c r="O24" s="3" t="str">
        <f>IF(B24="","",IF(Einstellungen!$B$5&lt;L24,0,MIN(H24,N24+MAX(0,(Einstellungen!$B$5-L24))*K24)))</f>
        <v/>
      </c>
      <c r="P24" s="3" t="str">
        <f t="shared" si="6"/>
        <v/>
      </c>
      <c r="Q24" s="8" t="str">
        <f t="shared" si="7"/>
        <v/>
      </c>
      <c r="R24" s="3" t="str">
        <f>IF(B24="","",IF(Einstellungen!$B$5&lt;L24,0,IF(Einstellungen!$B$5=L24,N24,MAX(0,MIN(K24,H24-N24-(Einstellungen!$B$5-L24-1)*K24)))))</f>
        <v/>
      </c>
    </row>
    <row r="25" spans="1:18" ht="18" customHeight="1" x14ac:dyDescent="0.3">
      <c r="A25" s="8" t="str">
        <f t="shared" si="0"/>
        <v/>
      </c>
      <c r="B25" s="9"/>
      <c r="C25" s="5"/>
      <c r="D25" s="5"/>
      <c r="E25" s="5"/>
      <c r="F25" s="10"/>
      <c r="G25" s="11"/>
      <c r="H25" s="3" t="str">
        <f t="shared" si="1"/>
        <v/>
      </c>
      <c r="I25" s="5"/>
      <c r="J25" s="8" t="s">
        <v>270</v>
      </c>
      <c r="K25" s="3" t="str">
        <f t="shared" si="2"/>
        <v/>
      </c>
      <c r="L25" s="8" t="str">
        <f t="shared" si="3"/>
        <v/>
      </c>
      <c r="M25" s="8" t="str">
        <f t="shared" si="4"/>
        <v/>
      </c>
      <c r="N25" s="3" t="str">
        <f t="shared" si="5"/>
        <v/>
      </c>
      <c r="O25" s="3" t="str">
        <f>IF(B25="","",IF(Einstellungen!$B$5&lt;L25,0,MIN(H25,N25+MAX(0,(Einstellungen!$B$5-L25))*K25)))</f>
        <v/>
      </c>
      <c r="P25" s="3" t="str">
        <f t="shared" si="6"/>
        <v/>
      </c>
      <c r="Q25" s="8" t="str">
        <f t="shared" si="7"/>
        <v/>
      </c>
      <c r="R25" s="3" t="str">
        <f>IF(B25="","",IF(Einstellungen!$B$5&lt;L25,0,IF(Einstellungen!$B$5=L25,N25,MAX(0,MIN(K25,H25-N25-(Einstellungen!$B$5-L25-1)*K25)))))</f>
        <v/>
      </c>
    </row>
    <row r="26" spans="1:18" ht="18" customHeight="1" x14ac:dyDescent="0.3">
      <c r="A26" s="8" t="str">
        <f t="shared" si="0"/>
        <v/>
      </c>
      <c r="B26" s="9"/>
      <c r="C26" s="5"/>
      <c r="D26" s="5"/>
      <c r="E26" s="5"/>
      <c r="F26" s="10"/>
      <c r="G26" s="11"/>
      <c r="H26" s="3" t="str">
        <f t="shared" si="1"/>
        <v/>
      </c>
      <c r="I26" s="5"/>
      <c r="J26" s="8" t="s">
        <v>270</v>
      </c>
      <c r="K26" s="3" t="str">
        <f t="shared" si="2"/>
        <v/>
      </c>
      <c r="L26" s="8" t="str">
        <f t="shared" si="3"/>
        <v/>
      </c>
      <c r="M26" s="8" t="str">
        <f t="shared" si="4"/>
        <v/>
      </c>
      <c r="N26" s="3" t="str">
        <f t="shared" si="5"/>
        <v/>
      </c>
      <c r="O26" s="3" t="str">
        <f>IF(B26="","",IF(Einstellungen!$B$5&lt;L26,0,MIN(H26,N26+MAX(0,(Einstellungen!$B$5-L26))*K26)))</f>
        <v/>
      </c>
      <c r="P26" s="3" t="str">
        <f t="shared" si="6"/>
        <v/>
      </c>
      <c r="Q26" s="8" t="str">
        <f t="shared" si="7"/>
        <v/>
      </c>
      <c r="R26" s="3" t="str">
        <f>IF(B26="","",IF(Einstellungen!$B$5&lt;L26,0,IF(Einstellungen!$B$5=L26,N26,MAX(0,MIN(K26,H26-N26-(Einstellungen!$B$5-L26-1)*K26)))))</f>
        <v/>
      </c>
    </row>
    <row r="27" spans="1:18" ht="18" customHeight="1" x14ac:dyDescent="0.3">
      <c r="A27" s="8" t="str">
        <f t="shared" si="0"/>
        <v/>
      </c>
      <c r="B27" s="9"/>
      <c r="C27" s="5"/>
      <c r="D27" s="5"/>
      <c r="E27" s="5"/>
      <c r="F27" s="10"/>
      <c r="G27" s="11"/>
      <c r="H27" s="3" t="str">
        <f t="shared" si="1"/>
        <v/>
      </c>
      <c r="I27" s="5"/>
      <c r="J27" s="8" t="s">
        <v>270</v>
      </c>
      <c r="K27" s="3" t="str">
        <f t="shared" si="2"/>
        <v/>
      </c>
      <c r="L27" s="8" t="str">
        <f t="shared" si="3"/>
        <v/>
      </c>
      <c r="M27" s="8" t="str">
        <f t="shared" si="4"/>
        <v/>
      </c>
      <c r="N27" s="3" t="str">
        <f t="shared" si="5"/>
        <v/>
      </c>
      <c r="O27" s="3" t="str">
        <f>IF(B27="","",IF(Einstellungen!$B$5&lt;L27,0,MIN(H27,N27+MAX(0,(Einstellungen!$B$5-L27))*K27)))</f>
        <v/>
      </c>
      <c r="P27" s="3" t="str">
        <f t="shared" si="6"/>
        <v/>
      </c>
      <c r="Q27" s="8" t="str">
        <f t="shared" si="7"/>
        <v/>
      </c>
      <c r="R27" s="3" t="str">
        <f>IF(B27="","",IF(Einstellungen!$B$5&lt;L27,0,IF(Einstellungen!$B$5=L27,N27,MAX(0,MIN(K27,H27-N27-(Einstellungen!$B$5-L27-1)*K27)))))</f>
        <v/>
      </c>
    </row>
    <row r="28" spans="1:18" ht="18" customHeight="1" x14ac:dyDescent="0.3">
      <c r="A28" s="8" t="str">
        <f t="shared" si="0"/>
        <v/>
      </c>
      <c r="B28" s="9"/>
      <c r="C28" s="5"/>
      <c r="D28" s="5"/>
      <c r="E28" s="5"/>
      <c r="F28" s="10"/>
      <c r="G28" s="11"/>
      <c r="H28" s="3" t="str">
        <f t="shared" si="1"/>
        <v/>
      </c>
      <c r="I28" s="5"/>
      <c r="J28" s="8" t="s">
        <v>270</v>
      </c>
      <c r="K28" s="3" t="str">
        <f t="shared" si="2"/>
        <v/>
      </c>
      <c r="L28" s="8" t="str">
        <f t="shared" si="3"/>
        <v/>
      </c>
      <c r="M28" s="8" t="str">
        <f t="shared" si="4"/>
        <v/>
      </c>
      <c r="N28" s="3" t="str">
        <f t="shared" si="5"/>
        <v/>
      </c>
      <c r="O28" s="3" t="str">
        <f>IF(B28="","",IF(Einstellungen!$B$5&lt;L28,0,MIN(H28,N28+MAX(0,(Einstellungen!$B$5-L28))*K28)))</f>
        <v/>
      </c>
      <c r="P28" s="3" t="str">
        <f t="shared" si="6"/>
        <v/>
      </c>
      <c r="Q28" s="8" t="str">
        <f t="shared" si="7"/>
        <v/>
      </c>
      <c r="R28" s="3" t="str">
        <f>IF(B28="","",IF(Einstellungen!$B$5&lt;L28,0,IF(Einstellungen!$B$5=L28,N28,MAX(0,MIN(K28,H28-N28-(Einstellungen!$B$5-L28-1)*K28)))))</f>
        <v/>
      </c>
    </row>
    <row r="29" spans="1:18" ht="18" customHeight="1" x14ac:dyDescent="0.3">
      <c r="A29" s="8" t="str">
        <f t="shared" si="0"/>
        <v/>
      </c>
      <c r="B29" s="9"/>
      <c r="C29" s="5"/>
      <c r="D29" s="5"/>
      <c r="E29" s="5"/>
      <c r="F29" s="10"/>
      <c r="G29" s="11"/>
      <c r="H29" s="3" t="str">
        <f t="shared" si="1"/>
        <v/>
      </c>
      <c r="I29" s="5"/>
      <c r="J29" s="8" t="s">
        <v>270</v>
      </c>
      <c r="K29" s="3" t="str">
        <f t="shared" si="2"/>
        <v/>
      </c>
      <c r="L29" s="8" t="str">
        <f t="shared" si="3"/>
        <v/>
      </c>
      <c r="M29" s="8" t="str">
        <f t="shared" si="4"/>
        <v/>
      </c>
      <c r="N29" s="3" t="str">
        <f t="shared" si="5"/>
        <v/>
      </c>
      <c r="O29" s="3" t="str">
        <f>IF(B29="","",IF(Einstellungen!$B$5&lt;L29,0,MIN(H29,N29+MAX(0,(Einstellungen!$B$5-L29))*K29)))</f>
        <v/>
      </c>
      <c r="P29" s="3" t="str">
        <f t="shared" si="6"/>
        <v/>
      </c>
      <c r="Q29" s="8" t="str">
        <f t="shared" si="7"/>
        <v/>
      </c>
      <c r="R29" s="3" t="str">
        <f>IF(B29="","",IF(Einstellungen!$B$5&lt;L29,0,IF(Einstellungen!$B$5=L29,N29,MAX(0,MIN(K29,H29-N29-(Einstellungen!$B$5-L29-1)*K29)))))</f>
        <v/>
      </c>
    </row>
    <row r="30" spans="1:18" ht="18" customHeight="1" x14ac:dyDescent="0.3">
      <c r="A30" s="8" t="str">
        <f t="shared" si="0"/>
        <v/>
      </c>
      <c r="B30" s="9"/>
      <c r="C30" s="5"/>
      <c r="D30" s="5"/>
      <c r="E30" s="5"/>
      <c r="F30" s="10"/>
      <c r="G30" s="11"/>
      <c r="H30" s="3" t="str">
        <f t="shared" si="1"/>
        <v/>
      </c>
      <c r="I30" s="5"/>
      <c r="J30" s="8" t="s">
        <v>270</v>
      </c>
      <c r="K30" s="3" t="str">
        <f t="shared" si="2"/>
        <v/>
      </c>
      <c r="L30" s="8" t="str">
        <f t="shared" si="3"/>
        <v/>
      </c>
      <c r="M30" s="8" t="str">
        <f t="shared" si="4"/>
        <v/>
      </c>
      <c r="N30" s="3" t="str">
        <f t="shared" si="5"/>
        <v/>
      </c>
      <c r="O30" s="3" t="str">
        <f>IF(B30="","",IF(Einstellungen!$B$5&lt;L30,0,MIN(H30,N30+MAX(0,(Einstellungen!$B$5-L30))*K30)))</f>
        <v/>
      </c>
      <c r="P30" s="3" t="str">
        <f t="shared" si="6"/>
        <v/>
      </c>
      <c r="Q30" s="8" t="str">
        <f t="shared" si="7"/>
        <v/>
      </c>
      <c r="R30" s="3" t="str">
        <f>IF(B30="","",IF(Einstellungen!$B$5&lt;L30,0,IF(Einstellungen!$B$5=L30,N30,MAX(0,MIN(K30,H30-N30-(Einstellungen!$B$5-L30-1)*K30)))))</f>
        <v/>
      </c>
    </row>
    <row r="31" spans="1:18" ht="18" customHeight="1" x14ac:dyDescent="0.3">
      <c r="A31" s="8" t="str">
        <f t="shared" si="0"/>
        <v/>
      </c>
      <c r="B31" s="9"/>
      <c r="C31" s="5"/>
      <c r="D31" s="5"/>
      <c r="E31" s="5"/>
      <c r="F31" s="10"/>
      <c r="G31" s="11"/>
      <c r="H31" s="3" t="str">
        <f t="shared" si="1"/>
        <v/>
      </c>
      <c r="I31" s="5"/>
      <c r="J31" s="8" t="s">
        <v>270</v>
      </c>
      <c r="K31" s="3" t="str">
        <f t="shared" si="2"/>
        <v/>
      </c>
      <c r="L31" s="8" t="str">
        <f t="shared" si="3"/>
        <v/>
      </c>
      <c r="M31" s="8" t="str">
        <f t="shared" si="4"/>
        <v/>
      </c>
      <c r="N31" s="3" t="str">
        <f t="shared" si="5"/>
        <v/>
      </c>
      <c r="O31" s="3" t="str">
        <f>IF(B31="","",IF(Einstellungen!$B$5&lt;L31,0,MIN(H31,N31+MAX(0,(Einstellungen!$B$5-L31))*K31)))</f>
        <v/>
      </c>
      <c r="P31" s="3" t="str">
        <f t="shared" si="6"/>
        <v/>
      </c>
      <c r="Q31" s="8" t="str">
        <f t="shared" si="7"/>
        <v/>
      </c>
      <c r="R31" s="3" t="str">
        <f>IF(B31="","",IF(Einstellungen!$B$5&lt;L31,0,IF(Einstellungen!$B$5=L31,N31,MAX(0,MIN(K31,H31-N31-(Einstellungen!$B$5-L31-1)*K31)))))</f>
        <v/>
      </c>
    </row>
    <row r="32" spans="1:18" ht="18" customHeight="1" x14ac:dyDescent="0.3">
      <c r="A32" s="8" t="str">
        <f t="shared" si="0"/>
        <v/>
      </c>
      <c r="B32" s="9"/>
      <c r="C32" s="5"/>
      <c r="D32" s="5"/>
      <c r="E32" s="5"/>
      <c r="F32" s="10"/>
      <c r="G32" s="11"/>
      <c r="H32" s="3" t="str">
        <f t="shared" si="1"/>
        <v/>
      </c>
      <c r="I32" s="5"/>
      <c r="J32" s="8" t="s">
        <v>270</v>
      </c>
      <c r="K32" s="3" t="str">
        <f t="shared" si="2"/>
        <v/>
      </c>
      <c r="L32" s="8" t="str">
        <f t="shared" si="3"/>
        <v/>
      </c>
      <c r="M32" s="8" t="str">
        <f t="shared" si="4"/>
        <v/>
      </c>
      <c r="N32" s="3" t="str">
        <f t="shared" si="5"/>
        <v/>
      </c>
      <c r="O32" s="3" t="str">
        <f>IF(B32="","",IF(Einstellungen!$B$5&lt;L32,0,MIN(H32,N32+MAX(0,(Einstellungen!$B$5-L32))*K32)))</f>
        <v/>
      </c>
      <c r="P32" s="3" t="str">
        <f t="shared" si="6"/>
        <v/>
      </c>
      <c r="Q32" s="8" t="str">
        <f t="shared" si="7"/>
        <v/>
      </c>
      <c r="R32" s="3" t="str">
        <f>IF(B32="","",IF(Einstellungen!$B$5&lt;L32,0,IF(Einstellungen!$B$5=L32,N32,MAX(0,MIN(K32,H32-N32-(Einstellungen!$B$5-L32-1)*K32)))))</f>
        <v/>
      </c>
    </row>
    <row r="33" spans="1:18" ht="18" customHeight="1" x14ac:dyDescent="0.3">
      <c r="A33" s="8" t="str">
        <f t="shared" si="0"/>
        <v/>
      </c>
      <c r="B33" s="9"/>
      <c r="C33" s="5"/>
      <c r="D33" s="5"/>
      <c r="E33" s="5"/>
      <c r="F33" s="10"/>
      <c r="G33" s="11"/>
      <c r="H33" s="3" t="str">
        <f t="shared" si="1"/>
        <v/>
      </c>
      <c r="I33" s="5"/>
      <c r="J33" s="8" t="s">
        <v>270</v>
      </c>
      <c r="K33" s="3" t="str">
        <f t="shared" si="2"/>
        <v/>
      </c>
      <c r="L33" s="8" t="str">
        <f t="shared" si="3"/>
        <v/>
      </c>
      <c r="M33" s="8" t="str">
        <f t="shared" si="4"/>
        <v/>
      </c>
      <c r="N33" s="3" t="str">
        <f t="shared" si="5"/>
        <v/>
      </c>
      <c r="O33" s="3" t="str">
        <f>IF(B33="","",IF(Einstellungen!$B$5&lt;L33,0,MIN(H33,N33+MAX(0,(Einstellungen!$B$5-L33))*K33)))</f>
        <v/>
      </c>
      <c r="P33" s="3" t="str">
        <f t="shared" si="6"/>
        <v/>
      </c>
      <c r="Q33" s="8" t="str">
        <f t="shared" si="7"/>
        <v/>
      </c>
      <c r="R33" s="3" t="str">
        <f>IF(B33="","",IF(Einstellungen!$B$5&lt;L33,0,IF(Einstellungen!$B$5=L33,N33,MAX(0,MIN(K33,H33-N33-(Einstellungen!$B$5-L33-1)*K33)))))</f>
        <v/>
      </c>
    </row>
    <row r="34" spans="1:18" ht="18" customHeight="1" x14ac:dyDescent="0.3">
      <c r="A34" s="8" t="str">
        <f t="shared" si="0"/>
        <v/>
      </c>
      <c r="B34" s="9"/>
      <c r="C34" s="5"/>
      <c r="D34" s="5"/>
      <c r="E34" s="5"/>
      <c r="F34" s="10"/>
      <c r="G34" s="11"/>
      <c r="H34" s="3" t="str">
        <f t="shared" si="1"/>
        <v/>
      </c>
      <c r="I34" s="5"/>
      <c r="J34" s="8" t="s">
        <v>270</v>
      </c>
      <c r="K34" s="3" t="str">
        <f t="shared" si="2"/>
        <v/>
      </c>
      <c r="L34" s="8" t="str">
        <f t="shared" si="3"/>
        <v/>
      </c>
      <c r="M34" s="8" t="str">
        <f t="shared" si="4"/>
        <v/>
      </c>
      <c r="N34" s="3" t="str">
        <f t="shared" si="5"/>
        <v/>
      </c>
      <c r="O34" s="3" t="str">
        <f>IF(B34="","",IF(Einstellungen!$B$5&lt;L34,0,MIN(H34,N34+MAX(0,(Einstellungen!$B$5-L34))*K34)))</f>
        <v/>
      </c>
      <c r="P34" s="3" t="str">
        <f t="shared" si="6"/>
        <v/>
      </c>
      <c r="Q34" s="8" t="str">
        <f t="shared" si="7"/>
        <v/>
      </c>
      <c r="R34" s="3" t="str">
        <f>IF(B34="","",IF(Einstellungen!$B$5&lt;L34,0,IF(Einstellungen!$B$5=L34,N34,MAX(0,MIN(K34,H34-N34-(Einstellungen!$B$5-L34-1)*K34)))))</f>
        <v/>
      </c>
    </row>
    <row r="35" spans="1:18" ht="18" customHeight="1" x14ac:dyDescent="0.3">
      <c r="A35" s="8" t="str">
        <f t="shared" ref="A35:A66" si="8">IF(B35="","",ROW()-2)</f>
        <v/>
      </c>
      <c r="B35" s="9"/>
      <c r="C35" s="5"/>
      <c r="D35" s="5"/>
      <c r="E35" s="5"/>
      <c r="F35" s="10"/>
      <c r="G35" s="11"/>
      <c r="H35" s="3" t="str">
        <f t="shared" ref="H35:H66" si="9">IF(B35="","",F35*G35)</f>
        <v/>
      </c>
      <c r="I35" s="5"/>
      <c r="J35" s="8" t="s">
        <v>270</v>
      </c>
      <c r="K35" s="3" t="str">
        <f t="shared" ref="K35:K66" si="10">IF(B35="","",IFERROR(H35/I35,0))</f>
        <v/>
      </c>
      <c r="L35" s="8" t="str">
        <f t="shared" ref="L35:L66" si="11">IF(B35="","",YEAR(B35))</f>
        <v/>
      </c>
      <c r="M35" s="8" t="str">
        <f t="shared" ref="M35:M66" si="12">IF(B35="","",MONTH(B35))</f>
        <v/>
      </c>
      <c r="N35" s="3" t="str">
        <f t="shared" ref="N35:N66" si="13">IF(B35="","",K35*(13-M35)/12)</f>
        <v/>
      </c>
      <c r="O35" s="3" t="str">
        <f>IF(B35="","",IF(Einstellungen!$B$5&lt;L35,0,MIN(H35,N35+MAX(0,(Einstellungen!$B$5-L35))*K35)))</f>
        <v/>
      </c>
      <c r="P35" s="3" t="str">
        <f t="shared" ref="P35:P66" si="14">IF(B35="","",MAX(0,H35-O35))</f>
        <v/>
      </c>
      <c r="Q35" s="8" t="str">
        <f t="shared" ref="Q35:Q66" si="15">IF(B35="","",IF(P35&lt;=0.01,"Abgeschlossen","Aktiv"))</f>
        <v/>
      </c>
      <c r="R35" s="3" t="str">
        <f>IF(B35="","",IF(Einstellungen!$B$5&lt;L35,0,IF(Einstellungen!$B$5=L35,N35,MAX(0,MIN(K35,H35-N35-(Einstellungen!$B$5-L35-1)*K35)))))</f>
        <v/>
      </c>
    </row>
    <row r="36" spans="1:18" ht="18" customHeight="1" x14ac:dyDescent="0.3">
      <c r="A36" s="8" t="str">
        <f t="shared" si="8"/>
        <v/>
      </c>
      <c r="B36" s="9"/>
      <c r="C36" s="5"/>
      <c r="D36" s="5"/>
      <c r="E36" s="5"/>
      <c r="F36" s="10"/>
      <c r="G36" s="11"/>
      <c r="H36" s="3" t="str">
        <f t="shared" si="9"/>
        <v/>
      </c>
      <c r="I36" s="5"/>
      <c r="J36" s="8" t="s">
        <v>270</v>
      </c>
      <c r="K36" s="3" t="str">
        <f t="shared" si="10"/>
        <v/>
      </c>
      <c r="L36" s="8" t="str">
        <f t="shared" si="11"/>
        <v/>
      </c>
      <c r="M36" s="8" t="str">
        <f t="shared" si="12"/>
        <v/>
      </c>
      <c r="N36" s="3" t="str">
        <f t="shared" si="13"/>
        <v/>
      </c>
      <c r="O36" s="3" t="str">
        <f>IF(B36="","",IF(Einstellungen!$B$5&lt;L36,0,MIN(H36,N36+MAX(0,(Einstellungen!$B$5-L36))*K36)))</f>
        <v/>
      </c>
      <c r="P36" s="3" t="str">
        <f t="shared" si="14"/>
        <v/>
      </c>
      <c r="Q36" s="8" t="str">
        <f t="shared" si="15"/>
        <v/>
      </c>
      <c r="R36" s="3" t="str">
        <f>IF(B36="","",IF(Einstellungen!$B$5&lt;L36,0,IF(Einstellungen!$B$5=L36,N36,MAX(0,MIN(K36,H36-N36-(Einstellungen!$B$5-L36-1)*K36)))))</f>
        <v/>
      </c>
    </row>
    <row r="37" spans="1:18" ht="18" customHeight="1" x14ac:dyDescent="0.3">
      <c r="A37" s="8" t="str">
        <f t="shared" si="8"/>
        <v/>
      </c>
      <c r="B37" s="9"/>
      <c r="C37" s="5"/>
      <c r="D37" s="5"/>
      <c r="E37" s="5"/>
      <c r="F37" s="10"/>
      <c r="G37" s="11"/>
      <c r="H37" s="3" t="str">
        <f t="shared" si="9"/>
        <v/>
      </c>
      <c r="I37" s="5"/>
      <c r="J37" s="8" t="s">
        <v>270</v>
      </c>
      <c r="K37" s="3" t="str">
        <f t="shared" si="10"/>
        <v/>
      </c>
      <c r="L37" s="8" t="str">
        <f t="shared" si="11"/>
        <v/>
      </c>
      <c r="M37" s="8" t="str">
        <f t="shared" si="12"/>
        <v/>
      </c>
      <c r="N37" s="3" t="str">
        <f t="shared" si="13"/>
        <v/>
      </c>
      <c r="O37" s="3" t="str">
        <f>IF(B37="","",IF(Einstellungen!$B$5&lt;L37,0,MIN(H37,N37+MAX(0,(Einstellungen!$B$5-L37))*K37)))</f>
        <v/>
      </c>
      <c r="P37" s="3" t="str">
        <f t="shared" si="14"/>
        <v/>
      </c>
      <c r="Q37" s="8" t="str">
        <f t="shared" si="15"/>
        <v/>
      </c>
      <c r="R37" s="3" t="str">
        <f>IF(B37="","",IF(Einstellungen!$B$5&lt;L37,0,IF(Einstellungen!$B$5=L37,N37,MAX(0,MIN(K37,H37-N37-(Einstellungen!$B$5-L37-1)*K37)))))</f>
        <v/>
      </c>
    </row>
    <row r="38" spans="1:18" ht="18" customHeight="1" x14ac:dyDescent="0.3">
      <c r="A38" s="8" t="str">
        <f t="shared" si="8"/>
        <v/>
      </c>
      <c r="B38" s="9"/>
      <c r="C38" s="5"/>
      <c r="D38" s="5"/>
      <c r="E38" s="5"/>
      <c r="F38" s="10"/>
      <c r="G38" s="11"/>
      <c r="H38" s="3" t="str">
        <f t="shared" si="9"/>
        <v/>
      </c>
      <c r="I38" s="5"/>
      <c r="J38" s="8" t="s">
        <v>270</v>
      </c>
      <c r="K38" s="3" t="str">
        <f t="shared" si="10"/>
        <v/>
      </c>
      <c r="L38" s="8" t="str">
        <f t="shared" si="11"/>
        <v/>
      </c>
      <c r="M38" s="8" t="str">
        <f t="shared" si="12"/>
        <v/>
      </c>
      <c r="N38" s="3" t="str">
        <f t="shared" si="13"/>
        <v/>
      </c>
      <c r="O38" s="3" t="str">
        <f>IF(B38="","",IF(Einstellungen!$B$5&lt;L38,0,MIN(H38,N38+MAX(0,(Einstellungen!$B$5-L38))*K38)))</f>
        <v/>
      </c>
      <c r="P38" s="3" t="str">
        <f t="shared" si="14"/>
        <v/>
      </c>
      <c r="Q38" s="8" t="str">
        <f t="shared" si="15"/>
        <v/>
      </c>
      <c r="R38" s="3" t="str">
        <f>IF(B38="","",IF(Einstellungen!$B$5&lt;L38,0,IF(Einstellungen!$B$5=L38,N38,MAX(0,MIN(K38,H38-N38-(Einstellungen!$B$5-L38-1)*K38)))))</f>
        <v/>
      </c>
    </row>
    <row r="39" spans="1:18" ht="18" customHeight="1" x14ac:dyDescent="0.3">
      <c r="A39" s="8" t="str">
        <f t="shared" si="8"/>
        <v/>
      </c>
      <c r="B39" s="9"/>
      <c r="C39" s="5"/>
      <c r="D39" s="5"/>
      <c r="E39" s="5"/>
      <c r="F39" s="10"/>
      <c r="G39" s="11"/>
      <c r="H39" s="3" t="str">
        <f t="shared" si="9"/>
        <v/>
      </c>
      <c r="I39" s="5"/>
      <c r="J39" s="8" t="s">
        <v>270</v>
      </c>
      <c r="K39" s="3" t="str">
        <f t="shared" si="10"/>
        <v/>
      </c>
      <c r="L39" s="8" t="str">
        <f t="shared" si="11"/>
        <v/>
      </c>
      <c r="M39" s="8" t="str">
        <f t="shared" si="12"/>
        <v/>
      </c>
      <c r="N39" s="3" t="str">
        <f t="shared" si="13"/>
        <v/>
      </c>
      <c r="O39" s="3" t="str">
        <f>IF(B39="","",IF(Einstellungen!$B$5&lt;L39,0,MIN(H39,N39+MAX(0,(Einstellungen!$B$5-L39))*K39)))</f>
        <v/>
      </c>
      <c r="P39" s="3" t="str">
        <f t="shared" si="14"/>
        <v/>
      </c>
      <c r="Q39" s="8" t="str">
        <f t="shared" si="15"/>
        <v/>
      </c>
      <c r="R39" s="3" t="str">
        <f>IF(B39="","",IF(Einstellungen!$B$5&lt;L39,0,IF(Einstellungen!$B$5=L39,N39,MAX(0,MIN(K39,H39-N39-(Einstellungen!$B$5-L39-1)*K39)))))</f>
        <v/>
      </c>
    </row>
    <row r="40" spans="1:18" ht="18" customHeight="1" x14ac:dyDescent="0.3">
      <c r="A40" s="8" t="str">
        <f t="shared" si="8"/>
        <v/>
      </c>
      <c r="B40" s="9"/>
      <c r="C40" s="5"/>
      <c r="D40" s="5"/>
      <c r="E40" s="5"/>
      <c r="F40" s="10"/>
      <c r="G40" s="11"/>
      <c r="H40" s="3" t="str">
        <f t="shared" si="9"/>
        <v/>
      </c>
      <c r="I40" s="5"/>
      <c r="J40" s="8" t="s">
        <v>270</v>
      </c>
      <c r="K40" s="3" t="str">
        <f t="shared" si="10"/>
        <v/>
      </c>
      <c r="L40" s="8" t="str">
        <f t="shared" si="11"/>
        <v/>
      </c>
      <c r="M40" s="8" t="str">
        <f t="shared" si="12"/>
        <v/>
      </c>
      <c r="N40" s="3" t="str">
        <f t="shared" si="13"/>
        <v/>
      </c>
      <c r="O40" s="3" t="str">
        <f>IF(B40="","",IF(Einstellungen!$B$5&lt;L40,0,MIN(H40,N40+MAX(0,(Einstellungen!$B$5-L40))*K40)))</f>
        <v/>
      </c>
      <c r="P40" s="3" t="str">
        <f t="shared" si="14"/>
        <v/>
      </c>
      <c r="Q40" s="8" t="str">
        <f t="shared" si="15"/>
        <v/>
      </c>
      <c r="R40" s="3" t="str">
        <f>IF(B40="","",IF(Einstellungen!$B$5&lt;L40,0,IF(Einstellungen!$B$5=L40,N40,MAX(0,MIN(K40,H40-N40-(Einstellungen!$B$5-L40-1)*K40)))))</f>
        <v/>
      </c>
    </row>
    <row r="41" spans="1:18" ht="18" customHeight="1" x14ac:dyDescent="0.3">
      <c r="A41" s="8" t="str">
        <f t="shared" si="8"/>
        <v/>
      </c>
      <c r="B41" s="9"/>
      <c r="C41" s="5"/>
      <c r="D41" s="5"/>
      <c r="E41" s="5"/>
      <c r="F41" s="10"/>
      <c r="G41" s="11"/>
      <c r="H41" s="3" t="str">
        <f t="shared" si="9"/>
        <v/>
      </c>
      <c r="I41" s="5"/>
      <c r="J41" s="8" t="s">
        <v>270</v>
      </c>
      <c r="K41" s="3" t="str">
        <f t="shared" si="10"/>
        <v/>
      </c>
      <c r="L41" s="8" t="str">
        <f t="shared" si="11"/>
        <v/>
      </c>
      <c r="M41" s="8" t="str">
        <f t="shared" si="12"/>
        <v/>
      </c>
      <c r="N41" s="3" t="str">
        <f t="shared" si="13"/>
        <v/>
      </c>
      <c r="O41" s="3" t="str">
        <f>IF(B41="","",IF(Einstellungen!$B$5&lt;L41,0,MIN(H41,N41+MAX(0,(Einstellungen!$B$5-L41))*K41)))</f>
        <v/>
      </c>
      <c r="P41" s="3" t="str">
        <f t="shared" si="14"/>
        <v/>
      </c>
      <c r="Q41" s="8" t="str">
        <f t="shared" si="15"/>
        <v/>
      </c>
      <c r="R41" s="3" t="str">
        <f>IF(B41="","",IF(Einstellungen!$B$5&lt;L41,0,IF(Einstellungen!$B$5=L41,N41,MAX(0,MIN(K41,H41-N41-(Einstellungen!$B$5-L41-1)*K41)))))</f>
        <v/>
      </c>
    </row>
    <row r="42" spans="1:18" ht="18" customHeight="1" x14ac:dyDescent="0.3">
      <c r="A42" s="8" t="str">
        <f t="shared" si="8"/>
        <v/>
      </c>
      <c r="B42" s="9"/>
      <c r="C42" s="5"/>
      <c r="D42" s="5"/>
      <c r="E42" s="5"/>
      <c r="F42" s="10"/>
      <c r="G42" s="11"/>
      <c r="H42" s="3" t="str">
        <f t="shared" si="9"/>
        <v/>
      </c>
      <c r="I42" s="5"/>
      <c r="J42" s="8" t="s">
        <v>270</v>
      </c>
      <c r="K42" s="3" t="str">
        <f t="shared" si="10"/>
        <v/>
      </c>
      <c r="L42" s="8" t="str">
        <f t="shared" si="11"/>
        <v/>
      </c>
      <c r="M42" s="8" t="str">
        <f t="shared" si="12"/>
        <v/>
      </c>
      <c r="N42" s="3" t="str">
        <f t="shared" si="13"/>
        <v/>
      </c>
      <c r="O42" s="3" t="str">
        <f>IF(B42="","",IF(Einstellungen!$B$5&lt;L42,0,MIN(H42,N42+MAX(0,(Einstellungen!$B$5-L42))*K42)))</f>
        <v/>
      </c>
      <c r="P42" s="3" t="str">
        <f t="shared" si="14"/>
        <v/>
      </c>
      <c r="Q42" s="8" t="str">
        <f t="shared" si="15"/>
        <v/>
      </c>
      <c r="R42" s="3" t="str">
        <f>IF(B42="","",IF(Einstellungen!$B$5&lt;L42,0,IF(Einstellungen!$B$5=L42,N42,MAX(0,MIN(K42,H42-N42-(Einstellungen!$B$5-L42-1)*K42)))))</f>
        <v/>
      </c>
    </row>
    <row r="43" spans="1:18" ht="18" customHeight="1" x14ac:dyDescent="0.3">
      <c r="A43" s="8" t="str">
        <f t="shared" si="8"/>
        <v/>
      </c>
      <c r="B43" s="9"/>
      <c r="C43" s="5"/>
      <c r="D43" s="5"/>
      <c r="E43" s="5"/>
      <c r="F43" s="10"/>
      <c r="G43" s="11"/>
      <c r="H43" s="3" t="str">
        <f t="shared" si="9"/>
        <v/>
      </c>
      <c r="I43" s="5"/>
      <c r="J43" s="8" t="s">
        <v>270</v>
      </c>
      <c r="K43" s="3" t="str">
        <f t="shared" si="10"/>
        <v/>
      </c>
      <c r="L43" s="8" t="str">
        <f t="shared" si="11"/>
        <v/>
      </c>
      <c r="M43" s="8" t="str">
        <f t="shared" si="12"/>
        <v/>
      </c>
      <c r="N43" s="3" t="str">
        <f t="shared" si="13"/>
        <v/>
      </c>
      <c r="O43" s="3" t="str">
        <f>IF(B43="","",IF(Einstellungen!$B$5&lt;L43,0,MIN(H43,N43+MAX(0,(Einstellungen!$B$5-L43))*K43)))</f>
        <v/>
      </c>
      <c r="P43" s="3" t="str">
        <f t="shared" si="14"/>
        <v/>
      </c>
      <c r="Q43" s="8" t="str">
        <f t="shared" si="15"/>
        <v/>
      </c>
      <c r="R43" s="3" t="str">
        <f>IF(B43="","",IF(Einstellungen!$B$5&lt;L43,0,IF(Einstellungen!$B$5=L43,N43,MAX(0,MIN(K43,H43-N43-(Einstellungen!$B$5-L43-1)*K43)))))</f>
        <v/>
      </c>
    </row>
    <row r="44" spans="1:18" ht="18" customHeight="1" x14ac:dyDescent="0.3">
      <c r="A44" s="8" t="str">
        <f t="shared" si="8"/>
        <v/>
      </c>
      <c r="B44" s="9"/>
      <c r="C44" s="5"/>
      <c r="D44" s="5"/>
      <c r="E44" s="5"/>
      <c r="F44" s="10"/>
      <c r="G44" s="11"/>
      <c r="H44" s="3" t="str">
        <f t="shared" si="9"/>
        <v/>
      </c>
      <c r="I44" s="5"/>
      <c r="J44" s="8" t="s">
        <v>270</v>
      </c>
      <c r="K44" s="3" t="str">
        <f t="shared" si="10"/>
        <v/>
      </c>
      <c r="L44" s="8" t="str">
        <f t="shared" si="11"/>
        <v/>
      </c>
      <c r="M44" s="8" t="str">
        <f t="shared" si="12"/>
        <v/>
      </c>
      <c r="N44" s="3" t="str">
        <f t="shared" si="13"/>
        <v/>
      </c>
      <c r="O44" s="3" t="str">
        <f>IF(B44="","",IF(Einstellungen!$B$5&lt;L44,0,MIN(H44,N44+MAX(0,(Einstellungen!$B$5-L44))*K44)))</f>
        <v/>
      </c>
      <c r="P44" s="3" t="str">
        <f t="shared" si="14"/>
        <v/>
      </c>
      <c r="Q44" s="8" t="str">
        <f t="shared" si="15"/>
        <v/>
      </c>
      <c r="R44" s="3" t="str">
        <f>IF(B44="","",IF(Einstellungen!$B$5&lt;L44,0,IF(Einstellungen!$B$5=L44,N44,MAX(0,MIN(K44,H44-N44-(Einstellungen!$B$5-L44-1)*K44)))))</f>
        <v/>
      </c>
    </row>
    <row r="45" spans="1:18" ht="18" customHeight="1" x14ac:dyDescent="0.3">
      <c r="A45" s="8" t="str">
        <f t="shared" si="8"/>
        <v/>
      </c>
      <c r="B45" s="9"/>
      <c r="C45" s="5"/>
      <c r="D45" s="5"/>
      <c r="E45" s="5"/>
      <c r="F45" s="10"/>
      <c r="G45" s="11"/>
      <c r="H45" s="3" t="str">
        <f t="shared" si="9"/>
        <v/>
      </c>
      <c r="I45" s="5"/>
      <c r="J45" s="8" t="s">
        <v>270</v>
      </c>
      <c r="K45" s="3" t="str">
        <f t="shared" si="10"/>
        <v/>
      </c>
      <c r="L45" s="8" t="str">
        <f t="shared" si="11"/>
        <v/>
      </c>
      <c r="M45" s="8" t="str">
        <f t="shared" si="12"/>
        <v/>
      </c>
      <c r="N45" s="3" t="str">
        <f t="shared" si="13"/>
        <v/>
      </c>
      <c r="O45" s="3" t="str">
        <f>IF(B45="","",IF(Einstellungen!$B$5&lt;L45,0,MIN(H45,N45+MAX(0,(Einstellungen!$B$5-L45))*K45)))</f>
        <v/>
      </c>
      <c r="P45" s="3" t="str">
        <f t="shared" si="14"/>
        <v/>
      </c>
      <c r="Q45" s="8" t="str">
        <f t="shared" si="15"/>
        <v/>
      </c>
      <c r="R45" s="3" t="str">
        <f>IF(B45="","",IF(Einstellungen!$B$5&lt;L45,0,IF(Einstellungen!$B$5=L45,N45,MAX(0,MIN(K45,H45-N45-(Einstellungen!$B$5-L45-1)*K45)))))</f>
        <v/>
      </c>
    </row>
    <row r="46" spans="1:18" ht="18" customHeight="1" x14ac:dyDescent="0.3">
      <c r="A46" s="8" t="str">
        <f t="shared" si="8"/>
        <v/>
      </c>
      <c r="B46" s="9"/>
      <c r="C46" s="5"/>
      <c r="D46" s="5"/>
      <c r="E46" s="5"/>
      <c r="F46" s="10"/>
      <c r="G46" s="11"/>
      <c r="H46" s="3" t="str">
        <f t="shared" si="9"/>
        <v/>
      </c>
      <c r="I46" s="5"/>
      <c r="J46" s="8" t="s">
        <v>270</v>
      </c>
      <c r="K46" s="3" t="str">
        <f t="shared" si="10"/>
        <v/>
      </c>
      <c r="L46" s="8" t="str">
        <f t="shared" si="11"/>
        <v/>
      </c>
      <c r="M46" s="8" t="str">
        <f t="shared" si="12"/>
        <v/>
      </c>
      <c r="N46" s="3" t="str">
        <f t="shared" si="13"/>
        <v/>
      </c>
      <c r="O46" s="3" t="str">
        <f>IF(B46="","",IF(Einstellungen!$B$5&lt;L46,0,MIN(H46,N46+MAX(0,(Einstellungen!$B$5-L46))*K46)))</f>
        <v/>
      </c>
      <c r="P46" s="3" t="str">
        <f t="shared" si="14"/>
        <v/>
      </c>
      <c r="Q46" s="8" t="str">
        <f t="shared" si="15"/>
        <v/>
      </c>
      <c r="R46" s="3" t="str">
        <f>IF(B46="","",IF(Einstellungen!$B$5&lt;L46,0,IF(Einstellungen!$B$5=L46,N46,MAX(0,MIN(K46,H46-N46-(Einstellungen!$B$5-L46-1)*K46)))))</f>
        <v/>
      </c>
    </row>
    <row r="47" spans="1:18" ht="18" customHeight="1" x14ac:dyDescent="0.3">
      <c r="A47" s="8" t="str">
        <f t="shared" si="8"/>
        <v/>
      </c>
      <c r="B47" s="9"/>
      <c r="C47" s="5"/>
      <c r="D47" s="5"/>
      <c r="E47" s="5"/>
      <c r="F47" s="10"/>
      <c r="G47" s="11"/>
      <c r="H47" s="3" t="str">
        <f t="shared" si="9"/>
        <v/>
      </c>
      <c r="I47" s="5"/>
      <c r="J47" s="8" t="s">
        <v>270</v>
      </c>
      <c r="K47" s="3" t="str">
        <f t="shared" si="10"/>
        <v/>
      </c>
      <c r="L47" s="8" t="str">
        <f t="shared" si="11"/>
        <v/>
      </c>
      <c r="M47" s="8" t="str">
        <f t="shared" si="12"/>
        <v/>
      </c>
      <c r="N47" s="3" t="str">
        <f t="shared" si="13"/>
        <v/>
      </c>
      <c r="O47" s="3" t="str">
        <f>IF(B47="","",IF(Einstellungen!$B$5&lt;L47,0,MIN(H47,N47+MAX(0,(Einstellungen!$B$5-L47))*K47)))</f>
        <v/>
      </c>
      <c r="P47" s="3" t="str">
        <f t="shared" si="14"/>
        <v/>
      </c>
      <c r="Q47" s="8" t="str">
        <f t="shared" si="15"/>
        <v/>
      </c>
      <c r="R47" s="3" t="str">
        <f>IF(B47="","",IF(Einstellungen!$B$5&lt;L47,0,IF(Einstellungen!$B$5=L47,N47,MAX(0,MIN(K47,H47-N47-(Einstellungen!$B$5-L47-1)*K47)))))</f>
        <v/>
      </c>
    </row>
    <row r="48" spans="1:18" ht="18" customHeight="1" x14ac:dyDescent="0.3">
      <c r="A48" s="8" t="str">
        <f t="shared" si="8"/>
        <v/>
      </c>
      <c r="B48" s="9"/>
      <c r="C48" s="5"/>
      <c r="D48" s="5"/>
      <c r="E48" s="5"/>
      <c r="F48" s="10"/>
      <c r="G48" s="11"/>
      <c r="H48" s="3" t="str">
        <f t="shared" si="9"/>
        <v/>
      </c>
      <c r="I48" s="5"/>
      <c r="J48" s="8" t="s">
        <v>270</v>
      </c>
      <c r="K48" s="3" t="str">
        <f t="shared" si="10"/>
        <v/>
      </c>
      <c r="L48" s="8" t="str">
        <f t="shared" si="11"/>
        <v/>
      </c>
      <c r="M48" s="8" t="str">
        <f t="shared" si="12"/>
        <v/>
      </c>
      <c r="N48" s="3" t="str">
        <f t="shared" si="13"/>
        <v/>
      </c>
      <c r="O48" s="3" t="str">
        <f>IF(B48="","",IF(Einstellungen!$B$5&lt;L48,0,MIN(H48,N48+MAX(0,(Einstellungen!$B$5-L48))*K48)))</f>
        <v/>
      </c>
      <c r="P48" s="3" t="str">
        <f t="shared" si="14"/>
        <v/>
      </c>
      <c r="Q48" s="8" t="str">
        <f t="shared" si="15"/>
        <v/>
      </c>
      <c r="R48" s="3" t="str">
        <f>IF(B48="","",IF(Einstellungen!$B$5&lt;L48,0,IF(Einstellungen!$B$5=L48,N48,MAX(0,MIN(K48,H48-N48-(Einstellungen!$B$5-L48-1)*K48)))))</f>
        <v/>
      </c>
    </row>
    <row r="49" spans="1:18" ht="18" customHeight="1" x14ac:dyDescent="0.3">
      <c r="A49" s="8" t="str">
        <f t="shared" si="8"/>
        <v/>
      </c>
      <c r="B49" s="9"/>
      <c r="C49" s="5"/>
      <c r="D49" s="5"/>
      <c r="E49" s="5"/>
      <c r="F49" s="10"/>
      <c r="G49" s="11"/>
      <c r="H49" s="3" t="str">
        <f t="shared" si="9"/>
        <v/>
      </c>
      <c r="I49" s="5"/>
      <c r="J49" s="8" t="s">
        <v>270</v>
      </c>
      <c r="K49" s="3" t="str">
        <f t="shared" si="10"/>
        <v/>
      </c>
      <c r="L49" s="8" t="str">
        <f t="shared" si="11"/>
        <v/>
      </c>
      <c r="M49" s="8" t="str">
        <f t="shared" si="12"/>
        <v/>
      </c>
      <c r="N49" s="3" t="str">
        <f t="shared" si="13"/>
        <v/>
      </c>
      <c r="O49" s="3" t="str">
        <f>IF(B49="","",IF(Einstellungen!$B$5&lt;L49,0,MIN(H49,N49+MAX(0,(Einstellungen!$B$5-L49))*K49)))</f>
        <v/>
      </c>
      <c r="P49" s="3" t="str">
        <f t="shared" si="14"/>
        <v/>
      </c>
      <c r="Q49" s="8" t="str">
        <f t="shared" si="15"/>
        <v/>
      </c>
      <c r="R49" s="3" t="str">
        <f>IF(B49="","",IF(Einstellungen!$B$5&lt;L49,0,IF(Einstellungen!$B$5=L49,N49,MAX(0,MIN(K49,H49-N49-(Einstellungen!$B$5-L49-1)*K49)))))</f>
        <v/>
      </c>
    </row>
    <row r="50" spans="1:18" ht="18" customHeight="1" x14ac:dyDescent="0.3">
      <c r="A50" s="8" t="str">
        <f t="shared" si="8"/>
        <v/>
      </c>
      <c r="B50" s="9"/>
      <c r="C50" s="5"/>
      <c r="D50" s="5"/>
      <c r="E50" s="5"/>
      <c r="F50" s="10"/>
      <c r="G50" s="11"/>
      <c r="H50" s="3" t="str">
        <f t="shared" si="9"/>
        <v/>
      </c>
      <c r="I50" s="5"/>
      <c r="J50" s="8" t="s">
        <v>270</v>
      </c>
      <c r="K50" s="3" t="str">
        <f t="shared" si="10"/>
        <v/>
      </c>
      <c r="L50" s="8" t="str">
        <f t="shared" si="11"/>
        <v/>
      </c>
      <c r="M50" s="8" t="str">
        <f t="shared" si="12"/>
        <v/>
      </c>
      <c r="N50" s="3" t="str">
        <f t="shared" si="13"/>
        <v/>
      </c>
      <c r="O50" s="3" t="str">
        <f>IF(B50="","",IF(Einstellungen!$B$5&lt;L50,0,MIN(H50,N50+MAX(0,(Einstellungen!$B$5-L50))*K50)))</f>
        <v/>
      </c>
      <c r="P50" s="3" t="str">
        <f t="shared" si="14"/>
        <v/>
      </c>
      <c r="Q50" s="8" t="str">
        <f t="shared" si="15"/>
        <v/>
      </c>
      <c r="R50" s="3" t="str">
        <f>IF(B50="","",IF(Einstellungen!$B$5&lt;L50,0,IF(Einstellungen!$B$5=L50,N50,MAX(0,MIN(K50,H50-N50-(Einstellungen!$B$5-L50-1)*K50)))))</f>
        <v/>
      </c>
    </row>
    <row r="51" spans="1:18" ht="18" customHeight="1" x14ac:dyDescent="0.3">
      <c r="A51" s="8" t="str">
        <f t="shared" si="8"/>
        <v/>
      </c>
      <c r="B51" s="9"/>
      <c r="C51" s="5"/>
      <c r="D51" s="5"/>
      <c r="E51" s="5"/>
      <c r="F51" s="10"/>
      <c r="G51" s="11"/>
      <c r="H51" s="3" t="str">
        <f t="shared" si="9"/>
        <v/>
      </c>
      <c r="I51" s="5"/>
      <c r="J51" s="8" t="s">
        <v>270</v>
      </c>
      <c r="K51" s="3" t="str">
        <f t="shared" si="10"/>
        <v/>
      </c>
      <c r="L51" s="8" t="str">
        <f t="shared" si="11"/>
        <v/>
      </c>
      <c r="M51" s="8" t="str">
        <f t="shared" si="12"/>
        <v/>
      </c>
      <c r="N51" s="3" t="str">
        <f t="shared" si="13"/>
        <v/>
      </c>
      <c r="O51" s="3" t="str">
        <f>IF(B51="","",IF(Einstellungen!$B$5&lt;L51,0,MIN(H51,N51+MAX(0,(Einstellungen!$B$5-L51))*K51)))</f>
        <v/>
      </c>
      <c r="P51" s="3" t="str">
        <f t="shared" si="14"/>
        <v/>
      </c>
      <c r="Q51" s="8" t="str">
        <f t="shared" si="15"/>
        <v/>
      </c>
      <c r="R51" s="3" t="str">
        <f>IF(B51="","",IF(Einstellungen!$B$5&lt;L51,0,IF(Einstellungen!$B$5=L51,N51,MAX(0,MIN(K51,H51-N51-(Einstellungen!$B$5-L51-1)*K51)))))</f>
        <v/>
      </c>
    </row>
    <row r="52" spans="1:18" ht="18" customHeight="1" x14ac:dyDescent="0.3">
      <c r="A52" s="8" t="str">
        <f t="shared" si="8"/>
        <v/>
      </c>
      <c r="B52" s="9"/>
      <c r="C52" s="5"/>
      <c r="D52" s="5"/>
      <c r="E52" s="5"/>
      <c r="F52" s="10"/>
      <c r="G52" s="11"/>
      <c r="H52" s="3" t="str">
        <f t="shared" si="9"/>
        <v/>
      </c>
      <c r="I52" s="5"/>
      <c r="J52" s="8" t="s">
        <v>270</v>
      </c>
      <c r="K52" s="3" t="str">
        <f t="shared" si="10"/>
        <v/>
      </c>
      <c r="L52" s="8" t="str">
        <f t="shared" si="11"/>
        <v/>
      </c>
      <c r="M52" s="8" t="str">
        <f t="shared" si="12"/>
        <v/>
      </c>
      <c r="N52" s="3" t="str">
        <f t="shared" si="13"/>
        <v/>
      </c>
      <c r="O52" s="3" t="str">
        <f>IF(B52="","",IF(Einstellungen!$B$5&lt;L52,0,MIN(H52,N52+MAX(0,(Einstellungen!$B$5-L52))*K52)))</f>
        <v/>
      </c>
      <c r="P52" s="3" t="str">
        <f t="shared" si="14"/>
        <v/>
      </c>
      <c r="Q52" s="8" t="str">
        <f t="shared" si="15"/>
        <v/>
      </c>
      <c r="R52" s="3" t="str">
        <f>IF(B52="","",IF(Einstellungen!$B$5&lt;L52,0,IF(Einstellungen!$B$5=L52,N52,MAX(0,MIN(K52,H52-N52-(Einstellungen!$B$5-L52-1)*K52)))))</f>
        <v/>
      </c>
    </row>
    <row r="53" spans="1:18" ht="18" customHeight="1" x14ac:dyDescent="0.3">
      <c r="A53" s="8" t="str">
        <f t="shared" si="8"/>
        <v/>
      </c>
      <c r="B53" s="9"/>
      <c r="C53" s="5"/>
      <c r="D53" s="5"/>
      <c r="E53" s="5"/>
      <c r="F53" s="10"/>
      <c r="G53" s="11"/>
      <c r="H53" s="3" t="str">
        <f t="shared" si="9"/>
        <v/>
      </c>
      <c r="I53" s="5"/>
      <c r="J53" s="8" t="s">
        <v>270</v>
      </c>
      <c r="K53" s="3" t="str">
        <f t="shared" si="10"/>
        <v/>
      </c>
      <c r="L53" s="8" t="str">
        <f t="shared" si="11"/>
        <v/>
      </c>
      <c r="M53" s="8" t="str">
        <f t="shared" si="12"/>
        <v/>
      </c>
      <c r="N53" s="3" t="str">
        <f t="shared" si="13"/>
        <v/>
      </c>
      <c r="O53" s="3" t="str">
        <f>IF(B53="","",IF(Einstellungen!$B$5&lt;L53,0,MIN(H53,N53+MAX(0,(Einstellungen!$B$5-L53))*K53)))</f>
        <v/>
      </c>
      <c r="P53" s="3" t="str">
        <f t="shared" si="14"/>
        <v/>
      </c>
      <c r="Q53" s="8" t="str">
        <f t="shared" si="15"/>
        <v/>
      </c>
      <c r="R53" s="3" t="str">
        <f>IF(B53="","",IF(Einstellungen!$B$5&lt;L53,0,IF(Einstellungen!$B$5=L53,N53,MAX(0,MIN(K53,H53-N53-(Einstellungen!$B$5-L53-1)*K53)))))</f>
        <v/>
      </c>
    </row>
    <row r="54" spans="1:18" ht="18" customHeight="1" x14ac:dyDescent="0.3">
      <c r="A54" s="8" t="str">
        <f t="shared" si="8"/>
        <v/>
      </c>
      <c r="B54" s="9"/>
      <c r="C54" s="5"/>
      <c r="D54" s="5"/>
      <c r="E54" s="5"/>
      <c r="F54" s="10"/>
      <c r="G54" s="11"/>
      <c r="H54" s="3" t="str">
        <f t="shared" si="9"/>
        <v/>
      </c>
      <c r="I54" s="5"/>
      <c r="J54" s="8" t="s">
        <v>270</v>
      </c>
      <c r="K54" s="3" t="str">
        <f t="shared" si="10"/>
        <v/>
      </c>
      <c r="L54" s="8" t="str">
        <f t="shared" si="11"/>
        <v/>
      </c>
      <c r="M54" s="8" t="str">
        <f t="shared" si="12"/>
        <v/>
      </c>
      <c r="N54" s="3" t="str">
        <f t="shared" si="13"/>
        <v/>
      </c>
      <c r="O54" s="3" t="str">
        <f>IF(B54="","",IF(Einstellungen!$B$5&lt;L54,0,MIN(H54,N54+MAX(0,(Einstellungen!$B$5-L54))*K54)))</f>
        <v/>
      </c>
      <c r="P54" s="3" t="str">
        <f t="shared" si="14"/>
        <v/>
      </c>
      <c r="Q54" s="8" t="str">
        <f t="shared" si="15"/>
        <v/>
      </c>
      <c r="R54" s="3" t="str">
        <f>IF(B54="","",IF(Einstellungen!$B$5&lt;L54,0,IF(Einstellungen!$B$5=L54,N54,MAX(0,MIN(K54,H54-N54-(Einstellungen!$B$5-L54-1)*K54)))))</f>
        <v/>
      </c>
    </row>
    <row r="55" spans="1:18" ht="18" customHeight="1" x14ac:dyDescent="0.3">
      <c r="A55" s="8" t="str">
        <f t="shared" si="8"/>
        <v/>
      </c>
      <c r="B55" s="9"/>
      <c r="C55" s="5"/>
      <c r="D55" s="5"/>
      <c r="E55" s="5"/>
      <c r="F55" s="10"/>
      <c r="G55" s="11"/>
      <c r="H55" s="3" t="str">
        <f t="shared" si="9"/>
        <v/>
      </c>
      <c r="I55" s="5"/>
      <c r="J55" s="8" t="s">
        <v>270</v>
      </c>
      <c r="K55" s="3" t="str">
        <f t="shared" si="10"/>
        <v/>
      </c>
      <c r="L55" s="8" t="str">
        <f t="shared" si="11"/>
        <v/>
      </c>
      <c r="M55" s="8" t="str">
        <f t="shared" si="12"/>
        <v/>
      </c>
      <c r="N55" s="3" t="str">
        <f t="shared" si="13"/>
        <v/>
      </c>
      <c r="O55" s="3" t="str">
        <f>IF(B55="","",IF(Einstellungen!$B$5&lt;L55,0,MIN(H55,N55+MAX(0,(Einstellungen!$B$5-L55))*K55)))</f>
        <v/>
      </c>
      <c r="P55" s="3" t="str">
        <f t="shared" si="14"/>
        <v/>
      </c>
      <c r="Q55" s="8" t="str">
        <f t="shared" si="15"/>
        <v/>
      </c>
      <c r="R55" s="3" t="str">
        <f>IF(B55="","",IF(Einstellungen!$B$5&lt;L55,0,IF(Einstellungen!$B$5=L55,N55,MAX(0,MIN(K55,H55-N55-(Einstellungen!$B$5-L55-1)*K55)))))</f>
        <v/>
      </c>
    </row>
    <row r="56" spans="1:18" ht="18" customHeight="1" x14ac:dyDescent="0.3">
      <c r="A56" s="8" t="str">
        <f t="shared" si="8"/>
        <v/>
      </c>
      <c r="B56" s="9"/>
      <c r="C56" s="5"/>
      <c r="D56" s="5"/>
      <c r="E56" s="5"/>
      <c r="F56" s="10"/>
      <c r="G56" s="11"/>
      <c r="H56" s="3" t="str">
        <f t="shared" si="9"/>
        <v/>
      </c>
      <c r="I56" s="5"/>
      <c r="J56" s="8" t="s">
        <v>270</v>
      </c>
      <c r="K56" s="3" t="str">
        <f t="shared" si="10"/>
        <v/>
      </c>
      <c r="L56" s="8" t="str">
        <f t="shared" si="11"/>
        <v/>
      </c>
      <c r="M56" s="8" t="str">
        <f t="shared" si="12"/>
        <v/>
      </c>
      <c r="N56" s="3" t="str">
        <f t="shared" si="13"/>
        <v/>
      </c>
      <c r="O56" s="3" t="str">
        <f>IF(B56="","",IF(Einstellungen!$B$5&lt;L56,0,MIN(H56,N56+MAX(0,(Einstellungen!$B$5-L56))*K56)))</f>
        <v/>
      </c>
      <c r="P56" s="3" t="str">
        <f t="shared" si="14"/>
        <v/>
      </c>
      <c r="Q56" s="8" t="str">
        <f t="shared" si="15"/>
        <v/>
      </c>
      <c r="R56" s="3" t="str">
        <f>IF(B56="","",IF(Einstellungen!$B$5&lt;L56,0,IF(Einstellungen!$B$5=L56,N56,MAX(0,MIN(K56,H56-N56-(Einstellungen!$B$5-L56-1)*K56)))))</f>
        <v/>
      </c>
    </row>
    <row r="57" spans="1:18" ht="18" customHeight="1" x14ac:dyDescent="0.3">
      <c r="A57" s="8" t="str">
        <f t="shared" si="8"/>
        <v/>
      </c>
      <c r="B57" s="9"/>
      <c r="C57" s="5"/>
      <c r="D57" s="5"/>
      <c r="E57" s="5"/>
      <c r="F57" s="10"/>
      <c r="G57" s="11"/>
      <c r="H57" s="3" t="str">
        <f t="shared" si="9"/>
        <v/>
      </c>
      <c r="I57" s="5"/>
      <c r="J57" s="8" t="s">
        <v>270</v>
      </c>
      <c r="K57" s="3" t="str">
        <f t="shared" si="10"/>
        <v/>
      </c>
      <c r="L57" s="8" t="str">
        <f t="shared" si="11"/>
        <v/>
      </c>
      <c r="M57" s="8" t="str">
        <f t="shared" si="12"/>
        <v/>
      </c>
      <c r="N57" s="3" t="str">
        <f t="shared" si="13"/>
        <v/>
      </c>
      <c r="O57" s="3" t="str">
        <f>IF(B57="","",IF(Einstellungen!$B$5&lt;L57,0,MIN(H57,N57+MAX(0,(Einstellungen!$B$5-L57))*K57)))</f>
        <v/>
      </c>
      <c r="P57" s="3" t="str">
        <f t="shared" si="14"/>
        <v/>
      </c>
      <c r="Q57" s="8" t="str">
        <f t="shared" si="15"/>
        <v/>
      </c>
      <c r="R57" s="3" t="str">
        <f>IF(B57="","",IF(Einstellungen!$B$5&lt;L57,0,IF(Einstellungen!$B$5=L57,N57,MAX(0,MIN(K57,H57-N57-(Einstellungen!$B$5-L57-1)*K57)))))</f>
        <v/>
      </c>
    </row>
    <row r="58" spans="1:18" ht="18" customHeight="1" x14ac:dyDescent="0.3">
      <c r="A58" s="8" t="str">
        <f t="shared" si="8"/>
        <v/>
      </c>
      <c r="B58" s="9"/>
      <c r="C58" s="5"/>
      <c r="D58" s="5"/>
      <c r="E58" s="5"/>
      <c r="F58" s="10"/>
      <c r="G58" s="11"/>
      <c r="H58" s="3" t="str">
        <f t="shared" si="9"/>
        <v/>
      </c>
      <c r="I58" s="5"/>
      <c r="J58" s="8" t="s">
        <v>270</v>
      </c>
      <c r="K58" s="3" t="str">
        <f t="shared" si="10"/>
        <v/>
      </c>
      <c r="L58" s="8" t="str">
        <f t="shared" si="11"/>
        <v/>
      </c>
      <c r="M58" s="8" t="str">
        <f t="shared" si="12"/>
        <v/>
      </c>
      <c r="N58" s="3" t="str">
        <f t="shared" si="13"/>
        <v/>
      </c>
      <c r="O58" s="3" t="str">
        <f>IF(B58="","",IF(Einstellungen!$B$5&lt;L58,0,MIN(H58,N58+MAX(0,(Einstellungen!$B$5-L58))*K58)))</f>
        <v/>
      </c>
      <c r="P58" s="3" t="str">
        <f t="shared" si="14"/>
        <v/>
      </c>
      <c r="Q58" s="8" t="str">
        <f t="shared" si="15"/>
        <v/>
      </c>
      <c r="R58" s="3" t="str">
        <f>IF(B58="","",IF(Einstellungen!$B$5&lt;L58,0,IF(Einstellungen!$B$5=L58,N58,MAX(0,MIN(K58,H58-N58-(Einstellungen!$B$5-L58-1)*K58)))))</f>
        <v/>
      </c>
    </row>
    <row r="59" spans="1:18" ht="18" customHeight="1" x14ac:dyDescent="0.3">
      <c r="A59" s="8" t="str">
        <f t="shared" si="8"/>
        <v/>
      </c>
      <c r="B59" s="9"/>
      <c r="C59" s="5"/>
      <c r="D59" s="5"/>
      <c r="E59" s="5"/>
      <c r="F59" s="10"/>
      <c r="G59" s="11"/>
      <c r="H59" s="3" t="str">
        <f t="shared" si="9"/>
        <v/>
      </c>
      <c r="I59" s="5"/>
      <c r="J59" s="8" t="s">
        <v>270</v>
      </c>
      <c r="K59" s="3" t="str">
        <f t="shared" si="10"/>
        <v/>
      </c>
      <c r="L59" s="8" t="str">
        <f t="shared" si="11"/>
        <v/>
      </c>
      <c r="M59" s="8" t="str">
        <f t="shared" si="12"/>
        <v/>
      </c>
      <c r="N59" s="3" t="str">
        <f t="shared" si="13"/>
        <v/>
      </c>
      <c r="O59" s="3" t="str">
        <f>IF(B59="","",IF(Einstellungen!$B$5&lt;L59,0,MIN(H59,N59+MAX(0,(Einstellungen!$B$5-L59))*K59)))</f>
        <v/>
      </c>
      <c r="P59" s="3" t="str">
        <f t="shared" si="14"/>
        <v/>
      </c>
      <c r="Q59" s="8" t="str">
        <f t="shared" si="15"/>
        <v/>
      </c>
      <c r="R59" s="3" t="str">
        <f>IF(B59="","",IF(Einstellungen!$B$5&lt;L59,0,IF(Einstellungen!$B$5=L59,N59,MAX(0,MIN(K59,H59-N59-(Einstellungen!$B$5-L59-1)*K59)))))</f>
        <v/>
      </c>
    </row>
    <row r="60" spans="1:18" ht="18" customHeight="1" x14ac:dyDescent="0.3">
      <c r="A60" s="8" t="str">
        <f t="shared" si="8"/>
        <v/>
      </c>
      <c r="B60" s="9"/>
      <c r="C60" s="5"/>
      <c r="D60" s="5"/>
      <c r="E60" s="5"/>
      <c r="F60" s="10"/>
      <c r="G60" s="11"/>
      <c r="H60" s="3" t="str">
        <f t="shared" si="9"/>
        <v/>
      </c>
      <c r="I60" s="5"/>
      <c r="J60" s="8" t="s">
        <v>270</v>
      </c>
      <c r="K60" s="3" t="str">
        <f t="shared" si="10"/>
        <v/>
      </c>
      <c r="L60" s="8" t="str">
        <f t="shared" si="11"/>
        <v/>
      </c>
      <c r="M60" s="8" t="str">
        <f t="shared" si="12"/>
        <v/>
      </c>
      <c r="N60" s="3" t="str">
        <f t="shared" si="13"/>
        <v/>
      </c>
      <c r="O60" s="3" t="str">
        <f>IF(B60="","",IF(Einstellungen!$B$5&lt;L60,0,MIN(H60,N60+MAX(0,(Einstellungen!$B$5-L60))*K60)))</f>
        <v/>
      </c>
      <c r="P60" s="3" t="str">
        <f t="shared" si="14"/>
        <v/>
      </c>
      <c r="Q60" s="8" t="str">
        <f t="shared" si="15"/>
        <v/>
      </c>
      <c r="R60" s="3" t="str">
        <f>IF(B60="","",IF(Einstellungen!$B$5&lt;L60,0,IF(Einstellungen!$B$5=L60,N60,MAX(0,MIN(K60,H60-N60-(Einstellungen!$B$5-L60-1)*K60)))))</f>
        <v/>
      </c>
    </row>
    <row r="61" spans="1:18" ht="18" customHeight="1" x14ac:dyDescent="0.3">
      <c r="A61" s="8" t="str">
        <f t="shared" si="8"/>
        <v/>
      </c>
      <c r="B61" s="9"/>
      <c r="C61" s="5"/>
      <c r="D61" s="5"/>
      <c r="E61" s="5"/>
      <c r="F61" s="10"/>
      <c r="G61" s="11"/>
      <c r="H61" s="3" t="str">
        <f t="shared" si="9"/>
        <v/>
      </c>
      <c r="I61" s="5"/>
      <c r="J61" s="8" t="s">
        <v>270</v>
      </c>
      <c r="K61" s="3" t="str">
        <f t="shared" si="10"/>
        <v/>
      </c>
      <c r="L61" s="8" t="str">
        <f t="shared" si="11"/>
        <v/>
      </c>
      <c r="M61" s="8" t="str">
        <f t="shared" si="12"/>
        <v/>
      </c>
      <c r="N61" s="3" t="str">
        <f t="shared" si="13"/>
        <v/>
      </c>
      <c r="O61" s="3" t="str">
        <f>IF(B61="","",IF(Einstellungen!$B$5&lt;L61,0,MIN(H61,N61+MAX(0,(Einstellungen!$B$5-L61))*K61)))</f>
        <v/>
      </c>
      <c r="P61" s="3" t="str">
        <f t="shared" si="14"/>
        <v/>
      </c>
      <c r="Q61" s="8" t="str">
        <f t="shared" si="15"/>
        <v/>
      </c>
      <c r="R61" s="3" t="str">
        <f>IF(B61="","",IF(Einstellungen!$B$5&lt;L61,0,IF(Einstellungen!$B$5=L61,N61,MAX(0,MIN(K61,H61-N61-(Einstellungen!$B$5-L61-1)*K61)))))</f>
        <v/>
      </c>
    </row>
    <row r="62" spans="1:18" ht="18" customHeight="1" x14ac:dyDescent="0.3">
      <c r="A62" s="8" t="str">
        <f t="shared" si="8"/>
        <v/>
      </c>
      <c r="B62" s="9"/>
      <c r="C62" s="5"/>
      <c r="D62" s="5"/>
      <c r="E62" s="5"/>
      <c r="F62" s="10"/>
      <c r="G62" s="11"/>
      <c r="H62" s="3" t="str">
        <f t="shared" si="9"/>
        <v/>
      </c>
      <c r="I62" s="5"/>
      <c r="J62" s="8" t="s">
        <v>270</v>
      </c>
      <c r="K62" s="3" t="str">
        <f t="shared" si="10"/>
        <v/>
      </c>
      <c r="L62" s="8" t="str">
        <f t="shared" si="11"/>
        <v/>
      </c>
      <c r="M62" s="8" t="str">
        <f t="shared" si="12"/>
        <v/>
      </c>
      <c r="N62" s="3" t="str">
        <f t="shared" si="13"/>
        <v/>
      </c>
      <c r="O62" s="3" t="str">
        <f>IF(B62="","",IF(Einstellungen!$B$5&lt;L62,0,MIN(H62,N62+MAX(0,(Einstellungen!$B$5-L62))*K62)))</f>
        <v/>
      </c>
      <c r="P62" s="3" t="str">
        <f t="shared" si="14"/>
        <v/>
      </c>
      <c r="Q62" s="8" t="str">
        <f t="shared" si="15"/>
        <v/>
      </c>
      <c r="R62" s="3" t="str">
        <f>IF(B62="","",IF(Einstellungen!$B$5&lt;L62,0,IF(Einstellungen!$B$5=L62,N62,MAX(0,MIN(K62,H62-N62-(Einstellungen!$B$5-L62-1)*K62)))))</f>
        <v/>
      </c>
    </row>
    <row r="63" spans="1:18" ht="18" customHeight="1" x14ac:dyDescent="0.3">
      <c r="A63" s="8" t="str">
        <f t="shared" si="8"/>
        <v/>
      </c>
      <c r="B63" s="9"/>
      <c r="C63" s="5"/>
      <c r="D63" s="5"/>
      <c r="E63" s="5"/>
      <c r="F63" s="10"/>
      <c r="G63" s="11"/>
      <c r="H63" s="3" t="str">
        <f t="shared" si="9"/>
        <v/>
      </c>
      <c r="I63" s="5"/>
      <c r="J63" s="8" t="s">
        <v>270</v>
      </c>
      <c r="K63" s="3" t="str">
        <f t="shared" si="10"/>
        <v/>
      </c>
      <c r="L63" s="8" t="str">
        <f t="shared" si="11"/>
        <v/>
      </c>
      <c r="M63" s="8" t="str">
        <f t="shared" si="12"/>
        <v/>
      </c>
      <c r="N63" s="3" t="str">
        <f t="shared" si="13"/>
        <v/>
      </c>
      <c r="O63" s="3" t="str">
        <f>IF(B63="","",IF(Einstellungen!$B$5&lt;L63,0,MIN(H63,N63+MAX(0,(Einstellungen!$B$5-L63))*K63)))</f>
        <v/>
      </c>
      <c r="P63" s="3" t="str">
        <f t="shared" si="14"/>
        <v/>
      </c>
      <c r="Q63" s="8" t="str">
        <f t="shared" si="15"/>
        <v/>
      </c>
      <c r="R63" s="3" t="str">
        <f>IF(B63="","",IF(Einstellungen!$B$5&lt;L63,0,IF(Einstellungen!$B$5=L63,N63,MAX(0,MIN(K63,H63-N63-(Einstellungen!$B$5-L63-1)*K63)))))</f>
        <v/>
      </c>
    </row>
    <row r="64" spans="1:18" ht="18" customHeight="1" x14ac:dyDescent="0.3">
      <c r="A64" s="8" t="str">
        <f t="shared" si="8"/>
        <v/>
      </c>
      <c r="B64" s="9"/>
      <c r="C64" s="5"/>
      <c r="D64" s="5"/>
      <c r="E64" s="5"/>
      <c r="F64" s="10"/>
      <c r="G64" s="11"/>
      <c r="H64" s="3" t="str">
        <f t="shared" si="9"/>
        <v/>
      </c>
      <c r="I64" s="5"/>
      <c r="J64" s="8" t="s">
        <v>270</v>
      </c>
      <c r="K64" s="3" t="str">
        <f t="shared" si="10"/>
        <v/>
      </c>
      <c r="L64" s="8" t="str">
        <f t="shared" si="11"/>
        <v/>
      </c>
      <c r="M64" s="8" t="str">
        <f t="shared" si="12"/>
        <v/>
      </c>
      <c r="N64" s="3" t="str">
        <f t="shared" si="13"/>
        <v/>
      </c>
      <c r="O64" s="3" t="str">
        <f>IF(B64="","",IF(Einstellungen!$B$5&lt;L64,0,MIN(H64,N64+MAX(0,(Einstellungen!$B$5-L64))*K64)))</f>
        <v/>
      </c>
      <c r="P64" s="3" t="str">
        <f t="shared" si="14"/>
        <v/>
      </c>
      <c r="Q64" s="8" t="str">
        <f t="shared" si="15"/>
        <v/>
      </c>
      <c r="R64" s="3" t="str">
        <f>IF(B64="","",IF(Einstellungen!$B$5&lt;L64,0,IF(Einstellungen!$B$5=L64,N64,MAX(0,MIN(K64,H64-N64-(Einstellungen!$B$5-L64-1)*K64)))))</f>
        <v/>
      </c>
    </row>
    <row r="65" spans="1:18" ht="18" customHeight="1" x14ac:dyDescent="0.3">
      <c r="A65" s="8" t="str">
        <f t="shared" si="8"/>
        <v/>
      </c>
      <c r="B65" s="9"/>
      <c r="C65" s="5"/>
      <c r="D65" s="5"/>
      <c r="E65" s="5"/>
      <c r="F65" s="10"/>
      <c r="G65" s="11"/>
      <c r="H65" s="3" t="str">
        <f t="shared" si="9"/>
        <v/>
      </c>
      <c r="I65" s="5"/>
      <c r="J65" s="8" t="s">
        <v>270</v>
      </c>
      <c r="K65" s="3" t="str">
        <f t="shared" si="10"/>
        <v/>
      </c>
      <c r="L65" s="8" t="str">
        <f t="shared" si="11"/>
        <v/>
      </c>
      <c r="M65" s="8" t="str">
        <f t="shared" si="12"/>
        <v/>
      </c>
      <c r="N65" s="3" t="str">
        <f t="shared" si="13"/>
        <v/>
      </c>
      <c r="O65" s="3" t="str">
        <f>IF(B65="","",IF(Einstellungen!$B$5&lt;L65,0,MIN(H65,N65+MAX(0,(Einstellungen!$B$5-L65))*K65)))</f>
        <v/>
      </c>
      <c r="P65" s="3" t="str">
        <f t="shared" si="14"/>
        <v/>
      </c>
      <c r="Q65" s="8" t="str">
        <f t="shared" si="15"/>
        <v/>
      </c>
      <c r="R65" s="3" t="str">
        <f>IF(B65="","",IF(Einstellungen!$B$5&lt;L65,0,IF(Einstellungen!$B$5=L65,N65,MAX(0,MIN(K65,H65-N65-(Einstellungen!$B$5-L65-1)*K65)))))</f>
        <v/>
      </c>
    </row>
    <row r="66" spans="1:18" ht="18" customHeight="1" x14ac:dyDescent="0.3">
      <c r="A66" s="8" t="str">
        <f t="shared" si="8"/>
        <v/>
      </c>
      <c r="B66" s="9"/>
      <c r="C66" s="5"/>
      <c r="D66" s="5"/>
      <c r="E66" s="5"/>
      <c r="F66" s="10"/>
      <c r="G66" s="11"/>
      <c r="H66" s="3" t="str">
        <f t="shared" si="9"/>
        <v/>
      </c>
      <c r="I66" s="5"/>
      <c r="J66" s="8" t="s">
        <v>270</v>
      </c>
      <c r="K66" s="3" t="str">
        <f t="shared" si="10"/>
        <v/>
      </c>
      <c r="L66" s="8" t="str">
        <f t="shared" si="11"/>
        <v/>
      </c>
      <c r="M66" s="8" t="str">
        <f t="shared" si="12"/>
        <v/>
      </c>
      <c r="N66" s="3" t="str">
        <f t="shared" si="13"/>
        <v/>
      </c>
      <c r="O66" s="3" t="str">
        <f>IF(B66="","",IF(Einstellungen!$B$5&lt;L66,0,MIN(H66,N66+MAX(0,(Einstellungen!$B$5-L66))*K66)))</f>
        <v/>
      </c>
      <c r="P66" s="3" t="str">
        <f t="shared" si="14"/>
        <v/>
      </c>
      <c r="Q66" s="8" t="str">
        <f t="shared" si="15"/>
        <v/>
      </c>
      <c r="R66" s="3" t="str">
        <f>IF(B66="","",IF(Einstellungen!$B$5&lt;L66,0,IF(Einstellungen!$B$5=L66,N66,MAX(0,MIN(K66,H66-N66-(Einstellungen!$B$5-L66-1)*K66)))))</f>
        <v/>
      </c>
    </row>
    <row r="67" spans="1:18" ht="18" customHeight="1" x14ac:dyDescent="0.3">
      <c r="A67" s="8" t="str">
        <f t="shared" ref="A67:A98" si="16">IF(B67="","",ROW()-2)</f>
        <v/>
      </c>
      <c r="B67" s="9"/>
      <c r="C67" s="5"/>
      <c r="D67" s="5"/>
      <c r="E67" s="5"/>
      <c r="F67" s="10"/>
      <c r="G67" s="11"/>
      <c r="H67" s="3" t="str">
        <f t="shared" ref="H67:H98" si="17">IF(B67="","",F67*G67)</f>
        <v/>
      </c>
      <c r="I67" s="5"/>
      <c r="J67" s="8" t="s">
        <v>270</v>
      </c>
      <c r="K67" s="3" t="str">
        <f t="shared" ref="K67:K98" si="18">IF(B67="","",IFERROR(H67/I67,0))</f>
        <v/>
      </c>
      <c r="L67" s="8" t="str">
        <f t="shared" ref="L67:L98" si="19">IF(B67="","",YEAR(B67))</f>
        <v/>
      </c>
      <c r="M67" s="8" t="str">
        <f t="shared" ref="M67:M98" si="20">IF(B67="","",MONTH(B67))</f>
        <v/>
      </c>
      <c r="N67" s="3" t="str">
        <f t="shared" ref="N67:N98" si="21">IF(B67="","",K67*(13-M67)/12)</f>
        <v/>
      </c>
      <c r="O67" s="3" t="str">
        <f>IF(B67="","",IF(Einstellungen!$B$5&lt;L67,0,MIN(H67,N67+MAX(0,(Einstellungen!$B$5-L67))*K67)))</f>
        <v/>
      </c>
      <c r="P67" s="3" t="str">
        <f t="shared" ref="P67:P98" si="22">IF(B67="","",MAX(0,H67-O67))</f>
        <v/>
      </c>
      <c r="Q67" s="8" t="str">
        <f t="shared" ref="Q67:Q98" si="23">IF(B67="","",IF(P67&lt;=0.01,"Abgeschlossen","Aktiv"))</f>
        <v/>
      </c>
      <c r="R67" s="3" t="str">
        <f>IF(B67="","",IF(Einstellungen!$B$5&lt;L67,0,IF(Einstellungen!$B$5=L67,N67,MAX(0,MIN(K67,H67-N67-(Einstellungen!$B$5-L67-1)*K67)))))</f>
        <v/>
      </c>
    </row>
    <row r="68" spans="1:18" ht="18" customHeight="1" x14ac:dyDescent="0.3">
      <c r="A68" s="8" t="str">
        <f t="shared" si="16"/>
        <v/>
      </c>
      <c r="B68" s="9"/>
      <c r="C68" s="5"/>
      <c r="D68" s="5"/>
      <c r="E68" s="5"/>
      <c r="F68" s="10"/>
      <c r="G68" s="11"/>
      <c r="H68" s="3" t="str">
        <f t="shared" si="17"/>
        <v/>
      </c>
      <c r="I68" s="5"/>
      <c r="J68" s="8" t="s">
        <v>270</v>
      </c>
      <c r="K68" s="3" t="str">
        <f t="shared" si="18"/>
        <v/>
      </c>
      <c r="L68" s="8" t="str">
        <f t="shared" si="19"/>
        <v/>
      </c>
      <c r="M68" s="8" t="str">
        <f t="shared" si="20"/>
        <v/>
      </c>
      <c r="N68" s="3" t="str">
        <f t="shared" si="21"/>
        <v/>
      </c>
      <c r="O68" s="3" t="str">
        <f>IF(B68="","",IF(Einstellungen!$B$5&lt;L68,0,MIN(H68,N68+MAX(0,(Einstellungen!$B$5-L68))*K68)))</f>
        <v/>
      </c>
      <c r="P68" s="3" t="str">
        <f t="shared" si="22"/>
        <v/>
      </c>
      <c r="Q68" s="8" t="str">
        <f t="shared" si="23"/>
        <v/>
      </c>
      <c r="R68" s="3" t="str">
        <f>IF(B68="","",IF(Einstellungen!$B$5&lt;L68,0,IF(Einstellungen!$B$5=L68,N68,MAX(0,MIN(K68,H68-N68-(Einstellungen!$B$5-L68-1)*K68)))))</f>
        <v/>
      </c>
    </row>
    <row r="69" spans="1:18" ht="18" customHeight="1" x14ac:dyDescent="0.3">
      <c r="A69" s="8" t="str">
        <f t="shared" si="16"/>
        <v/>
      </c>
      <c r="B69" s="9"/>
      <c r="C69" s="5"/>
      <c r="D69" s="5"/>
      <c r="E69" s="5"/>
      <c r="F69" s="10"/>
      <c r="G69" s="11"/>
      <c r="H69" s="3" t="str">
        <f t="shared" si="17"/>
        <v/>
      </c>
      <c r="I69" s="5"/>
      <c r="J69" s="8" t="s">
        <v>270</v>
      </c>
      <c r="K69" s="3" t="str">
        <f t="shared" si="18"/>
        <v/>
      </c>
      <c r="L69" s="8" t="str">
        <f t="shared" si="19"/>
        <v/>
      </c>
      <c r="M69" s="8" t="str">
        <f t="shared" si="20"/>
        <v/>
      </c>
      <c r="N69" s="3" t="str">
        <f t="shared" si="21"/>
        <v/>
      </c>
      <c r="O69" s="3" t="str">
        <f>IF(B69="","",IF(Einstellungen!$B$5&lt;L69,0,MIN(H69,N69+MAX(0,(Einstellungen!$B$5-L69))*K69)))</f>
        <v/>
      </c>
      <c r="P69" s="3" t="str">
        <f t="shared" si="22"/>
        <v/>
      </c>
      <c r="Q69" s="8" t="str">
        <f t="shared" si="23"/>
        <v/>
      </c>
      <c r="R69" s="3" t="str">
        <f>IF(B69="","",IF(Einstellungen!$B$5&lt;L69,0,IF(Einstellungen!$B$5=L69,N69,MAX(0,MIN(K69,H69-N69-(Einstellungen!$B$5-L69-1)*K69)))))</f>
        <v/>
      </c>
    </row>
    <row r="70" spans="1:18" ht="18" customHeight="1" x14ac:dyDescent="0.3">
      <c r="A70" s="8" t="str">
        <f t="shared" si="16"/>
        <v/>
      </c>
      <c r="B70" s="9"/>
      <c r="C70" s="5"/>
      <c r="D70" s="5"/>
      <c r="E70" s="5"/>
      <c r="F70" s="10"/>
      <c r="G70" s="11"/>
      <c r="H70" s="3" t="str">
        <f t="shared" si="17"/>
        <v/>
      </c>
      <c r="I70" s="5"/>
      <c r="J70" s="8" t="s">
        <v>270</v>
      </c>
      <c r="K70" s="3" t="str">
        <f t="shared" si="18"/>
        <v/>
      </c>
      <c r="L70" s="8" t="str">
        <f t="shared" si="19"/>
        <v/>
      </c>
      <c r="M70" s="8" t="str">
        <f t="shared" si="20"/>
        <v/>
      </c>
      <c r="N70" s="3" t="str">
        <f t="shared" si="21"/>
        <v/>
      </c>
      <c r="O70" s="3" t="str">
        <f>IF(B70="","",IF(Einstellungen!$B$5&lt;L70,0,MIN(H70,N70+MAX(0,(Einstellungen!$B$5-L70))*K70)))</f>
        <v/>
      </c>
      <c r="P70" s="3" t="str">
        <f t="shared" si="22"/>
        <v/>
      </c>
      <c r="Q70" s="8" t="str">
        <f t="shared" si="23"/>
        <v/>
      </c>
      <c r="R70" s="3" t="str">
        <f>IF(B70="","",IF(Einstellungen!$B$5&lt;L70,0,IF(Einstellungen!$B$5=L70,N70,MAX(0,MIN(K70,H70-N70-(Einstellungen!$B$5-L70-1)*K70)))))</f>
        <v/>
      </c>
    </row>
    <row r="71" spans="1:18" ht="18" customHeight="1" x14ac:dyDescent="0.3">
      <c r="A71" s="8" t="str">
        <f t="shared" si="16"/>
        <v/>
      </c>
      <c r="B71" s="9"/>
      <c r="C71" s="5"/>
      <c r="D71" s="5"/>
      <c r="E71" s="5"/>
      <c r="F71" s="10"/>
      <c r="G71" s="11"/>
      <c r="H71" s="3" t="str">
        <f t="shared" si="17"/>
        <v/>
      </c>
      <c r="I71" s="5"/>
      <c r="J71" s="8" t="s">
        <v>270</v>
      </c>
      <c r="K71" s="3" t="str">
        <f t="shared" si="18"/>
        <v/>
      </c>
      <c r="L71" s="8" t="str">
        <f t="shared" si="19"/>
        <v/>
      </c>
      <c r="M71" s="8" t="str">
        <f t="shared" si="20"/>
        <v/>
      </c>
      <c r="N71" s="3" t="str">
        <f t="shared" si="21"/>
        <v/>
      </c>
      <c r="O71" s="3" t="str">
        <f>IF(B71="","",IF(Einstellungen!$B$5&lt;L71,0,MIN(H71,N71+MAX(0,(Einstellungen!$B$5-L71))*K71)))</f>
        <v/>
      </c>
      <c r="P71" s="3" t="str">
        <f t="shared" si="22"/>
        <v/>
      </c>
      <c r="Q71" s="8" t="str">
        <f t="shared" si="23"/>
        <v/>
      </c>
      <c r="R71" s="3" t="str">
        <f>IF(B71="","",IF(Einstellungen!$B$5&lt;L71,0,IF(Einstellungen!$B$5=L71,N71,MAX(0,MIN(K71,H71-N71-(Einstellungen!$B$5-L71-1)*K71)))))</f>
        <v/>
      </c>
    </row>
    <row r="72" spans="1:18" ht="18" customHeight="1" x14ac:dyDescent="0.3">
      <c r="A72" s="8" t="str">
        <f t="shared" si="16"/>
        <v/>
      </c>
      <c r="B72" s="9"/>
      <c r="C72" s="5"/>
      <c r="D72" s="5"/>
      <c r="E72" s="5"/>
      <c r="F72" s="10"/>
      <c r="G72" s="11"/>
      <c r="H72" s="3" t="str">
        <f t="shared" si="17"/>
        <v/>
      </c>
      <c r="I72" s="5"/>
      <c r="J72" s="8" t="s">
        <v>270</v>
      </c>
      <c r="K72" s="3" t="str">
        <f t="shared" si="18"/>
        <v/>
      </c>
      <c r="L72" s="8" t="str">
        <f t="shared" si="19"/>
        <v/>
      </c>
      <c r="M72" s="8" t="str">
        <f t="shared" si="20"/>
        <v/>
      </c>
      <c r="N72" s="3" t="str">
        <f t="shared" si="21"/>
        <v/>
      </c>
      <c r="O72" s="3" t="str">
        <f>IF(B72="","",IF(Einstellungen!$B$5&lt;L72,0,MIN(H72,N72+MAX(0,(Einstellungen!$B$5-L72))*K72)))</f>
        <v/>
      </c>
      <c r="P72" s="3" t="str">
        <f t="shared" si="22"/>
        <v/>
      </c>
      <c r="Q72" s="8" t="str">
        <f t="shared" si="23"/>
        <v/>
      </c>
      <c r="R72" s="3" t="str">
        <f>IF(B72="","",IF(Einstellungen!$B$5&lt;L72,0,IF(Einstellungen!$B$5=L72,N72,MAX(0,MIN(K72,H72-N72-(Einstellungen!$B$5-L72-1)*K72)))))</f>
        <v/>
      </c>
    </row>
    <row r="73" spans="1:18" ht="18" customHeight="1" x14ac:dyDescent="0.3">
      <c r="A73" s="8" t="str">
        <f t="shared" si="16"/>
        <v/>
      </c>
      <c r="B73" s="9"/>
      <c r="C73" s="5"/>
      <c r="D73" s="5"/>
      <c r="E73" s="5"/>
      <c r="F73" s="10"/>
      <c r="G73" s="11"/>
      <c r="H73" s="3" t="str">
        <f t="shared" si="17"/>
        <v/>
      </c>
      <c r="I73" s="5"/>
      <c r="J73" s="8" t="s">
        <v>270</v>
      </c>
      <c r="K73" s="3" t="str">
        <f t="shared" si="18"/>
        <v/>
      </c>
      <c r="L73" s="8" t="str">
        <f t="shared" si="19"/>
        <v/>
      </c>
      <c r="M73" s="8" t="str">
        <f t="shared" si="20"/>
        <v/>
      </c>
      <c r="N73" s="3" t="str">
        <f t="shared" si="21"/>
        <v/>
      </c>
      <c r="O73" s="3" t="str">
        <f>IF(B73="","",IF(Einstellungen!$B$5&lt;L73,0,MIN(H73,N73+MAX(0,(Einstellungen!$B$5-L73))*K73)))</f>
        <v/>
      </c>
      <c r="P73" s="3" t="str">
        <f t="shared" si="22"/>
        <v/>
      </c>
      <c r="Q73" s="8" t="str">
        <f t="shared" si="23"/>
        <v/>
      </c>
      <c r="R73" s="3" t="str">
        <f>IF(B73="","",IF(Einstellungen!$B$5&lt;L73,0,IF(Einstellungen!$B$5=L73,N73,MAX(0,MIN(K73,H73-N73-(Einstellungen!$B$5-L73-1)*K73)))))</f>
        <v/>
      </c>
    </row>
    <row r="74" spans="1:18" ht="18" customHeight="1" x14ac:dyDescent="0.3">
      <c r="A74" s="8" t="str">
        <f t="shared" si="16"/>
        <v/>
      </c>
      <c r="B74" s="9"/>
      <c r="C74" s="5"/>
      <c r="D74" s="5"/>
      <c r="E74" s="5"/>
      <c r="F74" s="10"/>
      <c r="G74" s="11"/>
      <c r="H74" s="3" t="str">
        <f t="shared" si="17"/>
        <v/>
      </c>
      <c r="I74" s="5"/>
      <c r="J74" s="8" t="s">
        <v>270</v>
      </c>
      <c r="K74" s="3" t="str">
        <f t="shared" si="18"/>
        <v/>
      </c>
      <c r="L74" s="8" t="str">
        <f t="shared" si="19"/>
        <v/>
      </c>
      <c r="M74" s="8" t="str">
        <f t="shared" si="20"/>
        <v/>
      </c>
      <c r="N74" s="3" t="str">
        <f t="shared" si="21"/>
        <v/>
      </c>
      <c r="O74" s="3" t="str">
        <f>IF(B74="","",IF(Einstellungen!$B$5&lt;L74,0,MIN(H74,N74+MAX(0,(Einstellungen!$B$5-L74))*K74)))</f>
        <v/>
      </c>
      <c r="P74" s="3" t="str">
        <f t="shared" si="22"/>
        <v/>
      </c>
      <c r="Q74" s="8" t="str">
        <f t="shared" si="23"/>
        <v/>
      </c>
      <c r="R74" s="3" t="str">
        <f>IF(B74="","",IF(Einstellungen!$B$5&lt;L74,0,IF(Einstellungen!$B$5=L74,N74,MAX(0,MIN(K74,H74-N74-(Einstellungen!$B$5-L74-1)*K74)))))</f>
        <v/>
      </c>
    </row>
    <row r="75" spans="1:18" ht="18" customHeight="1" x14ac:dyDescent="0.3">
      <c r="A75" s="8" t="str">
        <f t="shared" si="16"/>
        <v/>
      </c>
      <c r="B75" s="9"/>
      <c r="C75" s="5"/>
      <c r="D75" s="5"/>
      <c r="E75" s="5"/>
      <c r="F75" s="10"/>
      <c r="G75" s="11"/>
      <c r="H75" s="3" t="str">
        <f t="shared" si="17"/>
        <v/>
      </c>
      <c r="I75" s="5"/>
      <c r="J75" s="8" t="s">
        <v>270</v>
      </c>
      <c r="K75" s="3" t="str">
        <f t="shared" si="18"/>
        <v/>
      </c>
      <c r="L75" s="8" t="str">
        <f t="shared" si="19"/>
        <v/>
      </c>
      <c r="M75" s="8" t="str">
        <f t="shared" si="20"/>
        <v/>
      </c>
      <c r="N75" s="3" t="str">
        <f t="shared" si="21"/>
        <v/>
      </c>
      <c r="O75" s="3" t="str">
        <f>IF(B75="","",IF(Einstellungen!$B$5&lt;L75,0,MIN(H75,N75+MAX(0,(Einstellungen!$B$5-L75))*K75)))</f>
        <v/>
      </c>
      <c r="P75" s="3" t="str">
        <f t="shared" si="22"/>
        <v/>
      </c>
      <c r="Q75" s="8" t="str">
        <f t="shared" si="23"/>
        <v/>
      </c>
      <c r="R75" s="3" t="str">
        <f>IF(B75="","",IF(Einstellungen!$B$5&lt;L75,0,IF(Einstellungen!$B$5=L75,N75,MAX(0,MIN(K75,H75-N75-(Einstellungen!$B$5-L75-1)*K75)))))</f>
        <v/>
      </c>
    </row>
    <row r="76" spans="1:18" ht="18" customHeight="1" x14ac:dyDescent="0.3">
      <c r="A76" s="8" t="str">
        <f t="shared" si="16"/>
        <v/>
      </c>
      <c r="B76" s="9"/>
      <c r="C76" s="5"/>
      <c r="D76" s="5"/>
      <c r="E76" s="5"/>
      <c r="F76" s="10"/>
      <c r="G76" s="11"/>
      <c r="H76" s="3" t="str">
        <f t="shared" si="17"/>
        <v/>
      </c>
      <c r="I76" s="5"/>
      <c r="J76" s="8" t="s">
        <v>270</v>
      </c>
      <c r="K76" s="3" t="str">
        <f t="shared" si="18"/>
        <v/>
      </c>
      <c r="L76" s="8" t="str">
        <f t="shared" si="19"/>
        <v/>
      </c>
      <c r="M76" s="8" t="str">
        <f t="shared" si="20"/>
        <v/>
      </c>
      <c r="N76" s="3" t="str">
        <f t="shared" si="21"/>
        <v/>
      </c>
      <c r="O76" s="3" t="str">
        <f>IF(B76="","",IF(Einstellungen!$B$5&lt;L76,0,MIN(H76,N76+MAX(0,(Einstellungen!$B$5-L76))*K76)))</f>
        <v/>
      </c>
      <c r="P76" s="3" t="str">
        <f t="shared" si="22"/>
        <v/>
      </c>
      <c r="Q76" s="8" t="str">
        <f t="shared" si="23"/>
        <v/>
      </c>
      <c r="R76" s="3" t="str">
        <f>IF(B76="","",IF(Einstellungen!$B$5&lt;L76,0,IF(Einstellungen!$B$5=L76,N76,MAX(0,MIN(K76,H76-N76-(Einstellungen!$B$5-L76-1)*K76)))))</f>
        <v/>
      </c>
    </row>
    <row r="77" spans="1:18" ht="18" customHeight="1" x14ac:dyDescent="0.3">
      <c r="A77" s="8" t="str">
        <f t="shared" si="16"/>
        <v/>
      </c>
      <c r="B77" s="9"/>
      <c r="C77" s="5"/>
      <c r="D77" s="5"/>
      <c r="E77" s="5"/>
      <c r="F77" s="10"/>
      <c r="G77" s="11"/>
      <c r="H77" s="3" t="str">
        <f t="shared" si="17"/>
        <v/>
      </c>
      <c r="I77" s="5"/>
      <c r="J77" s="8" t="s">
        <v>270</v>
      </c>
      <c r="K77" s="3" t="str">
        <f t="shared" si="18"/>
        <v/>
      </c>
      <c r="L77" s="8" t="str">
        <f t="shared" si="19"/>
        <v/>
      </c>
      <c r="M77" s="8" t="str">
        <f t="shared" si="20"/>
        <v/>
      </c>
      <c r="N77" s="3" t="str">
        <f t="shared" si="21"/>
        <v/>
      </c>
      <c r="O77" s="3" t="str">
        <f>IF(B77="","",IF(Einstellungen!$B$5&lt;L77,0,MIN(H77,N77+MAX(0,(Einstellungen!$B$5-L77))*K77)))</f>
        <v/>
      </c>
      <c r="P77" s="3" t="str">
        <f t="shared" si="22"/>
        <v/>
      </c>
      <c r="Q77" s="8" t="str">
        <f t="shared" si="23"/>
        <v/>
      </c>
      <c r="R77" s="3" t="str">
        <f>IF(B77="","",IF(Einstellungen!$B$5&lt;L77,0,IF(Einstellungen!$B$5=L77,N77,MAX(0,MIN(K77,H77-N77-(Einstellungen!$B$5-L77-1)*K77)))))</f>
        <v/>
      </c>
    </row>
    <row r="78" spans="1:18" ht="18" customHeight="1" x14ac:dyDescent="0.3">
      <c r="A78" s="8" t="str">
        <f t="shared" si="16"/>
        <v/>
      </c>
      <c r="B78" s="9"/>
      <c r="C78" s="5"/>
      <c r="D78" s="5"/>
      <c r="E78" s="5"/>
      <c r="F78" s="10"/>
      <c r="G78" s="11"/>
      <c r="H78" s="3" t="str">
        <f t="shared" si="17"/>
        <v/>
      </c>
      <c r="I78" s="5"/>
      <c r="J78" s="8" t="s">
        <v>270</v>
      </c>
      <c r="K78" s="3" t="str">
        <f t="shared" si="18"/>
        <v/>
      </c>
      <c r="L78" s="8" t="str">
        <f t="shared" si="19"/>
        <v/>
      </c>
      <c r="M78" s="8" t="str">
        <f t="shared" si="20"/>
        <v/>
      </c>
      <c r="N78" s="3" t="str">
        <f t="shared" si="21"/>
        <v/>
      </c>
      <c r="O78" s="3" t="str">
        <f>IF(B78="","",IF(Einstellungen!$B$5&lt;L78,0,MIN(H78,N78+MAX(0,(Einstellungen!$B$5-L78))*K78)))</f>
        <v/>
      </c>
      <c r="P78" s="3" t="str">
        <f t="shared" si="22"/>
        <v/>
      </c>
      <c r="Q78" s="8" t="str">
        <f t="shared" si="23"/>
        <v/>
      </c>
      <c r="R78" s="3" t="str">
        <f>IF(B78="","",IF(Einstellungen!$B$5&lt;L78,0,IF(Einstellungen!$B$5=L78,N78,MAX(0,MIN(K78,H78-N78-(Einstellungen!$B$5-L78-1)*K78)))))</f>
        <v/>
      </c>
    </row>
    <row r="79" spans="1:18" ht="18" customHeight="1" x14ac:dyDescent="0.3">
      <c r="A79" s="8" t="str">
        <f t="shared" si="16"/>
        <v/>
      </c>
      <c r="B79" s="9"/>
      <c r="C79" s="5"/>
      <c r="D79" s="5"/>
      <c r="E79" s="5"/>
      <c r="F79" s="10"/>
      <c r="G79" s="11"/>
      <c r="H79" s="3" t="str">
        <f t="shared" si="17"/>
        <v/>
      </c>
      <c r="I79" s="5"/>
      <c r="J79" s="8" t="s">
        <v>270</v>
      </c>
      <c r="K79" s="3" t="str">
        <f t="shared" si="18"/>
        <v/>
      </c>
      <c r="L79" s="8" t="str">
        <f t="shared" si="19"/>
        <v/>
      </c>
      <c r="M79" s="8" t="str">
        <f t="shared" si="20"/>
        <v/>
      </c>
      <c r="N79" s="3" t="str">
        <f t="shared" si="21"/>
        <v/>
      </c>
      <c r="O79" s="3" t="str">
        <f>IF(B79="","",IF(Einstellungen!$B$5&lt;L79,0,MIN(H79,N79+MAX(0,(Einstellungen!$B$5-L79))*K79)))</f>
        <v/>
      </c>
      <c r="P79" s="3" t="str">
        <f t="shared" si="22"/>
        <v/>
      </c>
      <c r="Q79" s="8" t="str">
        <f t="shared" si="23"/>
        <v/>
      </c>
      <c r="R79" s="3" t="str">
        <f>IF(B79="","",IF(Einstellungen!$B$5&lt;L79,0,IF(Einstellungen!$B$5=L79,N79,MAX(0,MIN(K79,H79-N79-(Einstellungen!$B$5-L79-1)*K79)))))</f>
        <v/>
      </c>
    </row>
    <row r="80" spans="1:18" ht="18" customHeight="1" x14ac:dyDescent="0.3">
      <c r="A80" s="8" t="str">
        <f t="shared" si="16"/>
        <v/>
      </c>
      <c r="B80" s="9"/>
      <c r="C80" s="5"/>
      <c r="D80" s="5"/>
      <c r="E80" s="5"/>
      <c r="F80" s="10"/>
      <c r="G80" s="11"/>
      <c r="H80" s="3" t="str">
        <f t="shared" si="17"/>
        <v/>
      </c>
      <c r="I80" s="5"/>
      <c r="J80" s="8" t="s">
        <v>270</v>
      </c>
      <c r="K80" s="3" t="str">
        <f t="shared" si="18"/>
        <v/>
      </c>
      <c r="L80" s="8" t="str">
        <f t="shared" si="19"/>
        <v/>
      </c>
      <c r="M80" s="8" t="str">
        <f t="shared" si="20"/>
        <v/>
      </c>
      <c r="N80" s="3" t="str">
        <f t="shared" si="21"/>
        <v/>
      </c>
      <c r="O80" s="3" t="str">
        <f>IF(B80="","",IF(Einstellungen!$B$5&lt;L80,0,MIN(H80,N80+MAX(0,(Einstellungen!$B$5-L80))*K80)))</f>
        <v/>
      </c>
      <c r="P80" s="3" t="str">
        <f t="shared" si="22"/>
        <v/>
      </c>
      <c r="Q80" s="8" t="str">
        <f t="shared" si="23"/>
        <v/>
      </c>
      <c r="R80" s="3" t="str">
        <f>IF(B80="","",IF(Einstellungen!$B$5&lt;L80,0,IF(Einstellungen!$B$5=L80,N80,MAX(0,MIN(K80,H80-N80-(Einstellungen!$B$5-L80-1)*K80)))))</f>
        <v/>
      </c>
    </row>
    <row r="81" spans="1:18" ht="18" customHeight="1" x14ac:dyDescent="0.3">
      <c r="A81" s="8" t="str">
        <f t="shared" si="16"/>
        <v/>
      </c>
      <c r="B81" s="9"/>
      <c r="C81" s="5"/>
      <c r="D81" s="5"/>
      <c r="E81" s="5"/>
      <c r="F81" s="10"/>
      <c r="G81" s="11"/>
      <c r="H81" s="3" t="str">
        <f t="shared" si="17"/>
        <v/>
      </c>
      <c r="I81" s="5"/>
      <c r="J81" s="8" t="s">
        <v>270</v>
      </c>
      <c r="K81" s="3" t="str">
        <f t="shared" si="18"/>
        <v/>
      </c>
      <c r="L81" s="8" t="str">
        <f t="shared" si="19"/>
        <v/>
      </c>
      <c r="M81" s="8" t="str">
        <f t="shared" si="20"/>
        <v/>
      </c>
      <c r="N81" s="3" t="str">
        <f t="shared" si="21"/>
        <v/>
      </c>
      <c r="O81" s="3" t="str">
        <f>IF(B81="","",IF(Einstellungen!$B$5&lt;L81,0,MIN(H81,N81+MAX(0,(Einstellungen!$B$5-L81))*K81)))</f>
        <v/>
      </c>
      <c r="P81" s="3" t="str">
        <f t="shared" si="22"/>
        <v/>
      </c>
      <c r="Q81" s="8" t="str">
        <f t="shared" si="23"/>
        <v/>
      </c>
      <c r="R81" s="3" t="str">
        <f>IF(B81="","",IF(Einstellungen!$B$5&lt;L81,0,IF(Einstellungen!$B$5=L81,N81,MAX(0,MIN(K81,H81-N81-(Einstellungen!$B$5-L81-1)*K81)))))</f>
        <v/>
      </c>
    </row>
    <row r="82" spans="1:18" ht="18" customHeight="1" x14ac:dyDescent="0.3">
      <c r="A82" s="8" t="str">
        <f t="shared" si="16"/>
        <v/>
      </c>
      <c r="B82" s="9"/>
      <c r="C82" s="5"/>
      <c r="D82" s="5"/>
      <c r="E82" s="5"/>
      <c r="F82" s="10"/>
      <c r="G82" s="11"/>
      <c r="H82" s="3" t="str">
        <f t="shared" si="17"/>
        <v/>
      </c>
      <c r="I82" s="5"/>
      <c r="J82" s="8" t="s">
        <v>270</v>
      </c>
      <c r="K82" s="3" t="str">
        <f t="shared" si="18"/>
        <v/>
      </c>
      <c r="L82" s="8" t="str">
        <f t="shared" si="19"/>
        <v/>
      </c>
      <c r="M82" s="8" t="str">
        <f t="shared" si="20"/>
        <v/>
      </c>
      <c r="N82" s="3" t="str">
        <f t="shared" si="21"/>
        <v/>
      </c>
      <c r="O82" s="3" t="str">
        <f>IF(B82="","",IF(Einstellungen!$B$5&lt;L82,0,MIN(H82,N82+MAX(0,(Einstellungen!$B$5-L82))*K82)))</f>
        <v/>
      </c>
      <c r="P82" s="3" t="str">
        <f t="shared" si="22"/>
        <v/>
      </c>
      <c r="Q82" s="8" t="str">
        <f t="shared" si="23"/>
        <v/>
      </c>
      <c r="R82" s="3" t="str">
        <f>IF(B82="","",IF(Einstellungen!$B$5&lt;L82,0,IF(Einstellungen!$B$5=L82,N82,MAX(0,MIN(K82,H82-N82-(Einstellungen!$B$5-L82-1)*K82)))))</f>
        <v/>
      </c>
    </row>
    <row r="83" spans="1:18" ht="18" customHeight="1" x14ac:dyDescent="0.3">
      <c r="A83" s="8" t="str">
        <f t="shared" si="16"/>
        <v/>
      </c>
      <c r="B83" s="9"/>
      <c r="C83" s="5"/>
      <c r="D83" s="5"/>
      <c r="E83" s="5"/>
      <c r="F83" s="10"/>
      <c r="G83" s="11"/>
      <c r="H83" s="3" t="str">
        <f t="shared" si="17"/>
        <v/>
      </c>
      <c r="I83" s="5"/>
      <c r="J83" s="8" t="s">
        <v>270</v>
      </c>
      <c r="K83" s="3" t="str">
        <f t="shared" si="18"/>
        <v/>
      </c>
      <c r="L83" s="8" t="str">
        <f t="shared" si="19"/>
        <v/>
      </c>
      <c r="M83" s="8" t="str">
        <f t="shared" si="20"/>
        <v/>
      </c>
      <c r="N83" s="3" t="str">
        <f t="shared" si="21"/>
        <v/>
      </c>
      <c r="O83" s="3" t="str">
        <f>IF(B83="","",IF(Einstellungen!$B$5&lt;L83,0,MIN(H83,N83+MAX(0,(Einstellungen!$B$5-L83))*K83)))</f>
        <v/>
      </c>
      <c r="P83" s="3" t="str">
        <f t="shared" si="22"/>
        <v/>
      </c>
      <c r="Q83" s="8" t="str">
        <f t="shared" si="23"/>
        <v/>
      </c>
      <c r="R83" s="3" t="str">
        <f>IF(B83="","",IF(Einstellungen!$B$5&lt;L83,0,IF(Einstellungen!$B$5=L83,N83,MAX(0,MIN(K83,H83-N83-(Einstellungen!$B$5-L83-1)*K83)))))</f>
        <v/>
      </c>
    </row>
    <row r="84" spans="1:18" ht="18" customHeight="1" x14ac:dyDescent="0.3">
      <c r="A84" s="8" t="str">
        <f t="shared" si="16"/>
        <v/>
      </c>
      <c r="B84" s="9"/>
      <c r="C84" s="5"/>
      <c r="D84" s="5"/>
      <c r="E84" s="5"/>
      <c r="F84" s="10"/>
      <c r="G84" s="11"/>
      <c r="H84" s="3" t="str">
        <f t="shared" si="17"/>
        <v/>
      </c>
      <c r="I84" s="5"/>
      <c r="J84" s="8" t="s">
        <v>270</v>
      </c>
      <c r="K84" s="3" t="str">
        <f t="shared" si="18"/>
        <v/>
      </c>
      <c r="L84" s="8" t="str">
        <f t="shared" si="19"/>
        <v/>
      </c>
      <c r="M84" s="8" t="str">
        <f t="shared" si="20"/>
        <v/>
      </c>
      <c r="N84" s="3" t="str">
        <f t="shared" si="21"/>
        <v/>
      </c>
      <c r="O84" s="3" t="str">
        <f>IF(B84="","",IF(Einstellungen!$B$5&lt;L84,0,MIN(H84,N84+MAX(0,(Einstellungen!$B$5-L84))*K84)))</f>
        <v/>
      </c>
      <c r="P84" s="3" t="str">
        <f t="shared" si="22"/>
        <v/>
      </c>
      <c r="Q84" s="8" t="str">
        <f t="shared" si="23"/>
        <v/>
      </c>
      <c r="R84" s="3" t="str">
        <f>IF(B84="","",IF(Einstellungen!$B$5&lt;L84,0,IF(Einstellungen!$B$5=L84,N84,MAX(0,MIN(K84,H84-N84-(Einstellungen!$B$5-L84-1)*K84)))))</f>
        <v/>
      </c>
    </row>
    <row r="85" spans="1:18" ht="18" customHeight="1" x14ac:dyDescent="0.3">
      <c r="A85" s="8" t="str">
        <f t="shared" si="16"/>
        <v/>
      </c>
      <c r="B85" s="9"/>
      <c r="C85" s="5"/>
      <c r="D85" s="5"/>
      <c r="E85" s="5"/>
      <c r="F85" s="10"/>
      <c r="G85" s="11"/>
      <c r="H85" s="3" t="str">
        <f t="shared" si="17"/>
        <v/>
      </c>
      <c r="I85" s="5"/>
      <c r="J85" s="8" t="s">
        <v>270</v>
      </c>
      <c r="K85" s="3" t="str">
        <f t="shared" si="18"/>
        <v/>
      </c>
      <c r="L85" s="8" t="str">
        <f t="shared" si="19"/>
        <v/>
      </c>
      <c r="M85" s="8" t="str">
        <f t="shared" si="20"/>
        <v/>
      </c>
      <c r="N85" s="3" t="str">
        <f t="shared" si="21"/>
        <v/>
      </c>
      <c r="O85" s="3" t="str">
        <f>IF(B85="","",IF(Einstellungen!$B$5&lt;L85,0,MIN(H85,N85+MAX(0,(Einstellungen!$B$5-L85))*K85)))</f>
        <v/>
      </c>
      <c r="P85" s="3" t="str">
        <f t="shared" si="22"/>
        <v/>
      </c>
      <c r="Q85" s="8" t="str">
        <f t="shared" si="23"/>
        <v/>
      </c>
      <c r="R85" s="3" t="str">
        <f>IF(B85="","",IF(Einstellungen!$B$5&lt;L85,0,IF(Einstellungen!$B$5=L85,N85,MAX(0,MIN(K85,H85-N85-(Einstellungen!$B$5-L85-1)*K85)))))</f>
        <v/>
      </c>
    </row>
    <row r="86" spans="1:18" ht="18" customHeight="1" x14ac:dyDescent="0.3">
      <c r="A86" s="8" t="str">
        <f t="shared" si="16"/>
        <v/>
      </c>
      <c r="B86" s="9"/>
      <c r="C86" s="5"/>
      <c r="D86" s="5"/>
      <c r="E86" s="5"/>
      <c r="F86" s="10"/>
      <c r="G86" s="11"/>
      <c r="H86" s="3" t="str">
        <f t="shared" si="17"/>
        <v/>
      </c>
      <c r="I86" s="5"/>
      <c r="J86" s="8" t="s">
        <v>270</v>
      </c>
      <c r="K86" s="3" t="str">
        <f t="shared" si="18"/>
        <v/>
      </c>
      <c r="L86" s="8" t="str">
        <f t="shared" si="19"/>
        <v/>
      </c>
      <c r="M86" s="8" t="str">
        <f t="shared" si="20"/>
        <v/>
      </c>
      <c r="N86" s="3" t="str">
        <f t="shared" si="21"/>
        <v/>
      </c>
      <c r="O86" s="3" t="str">
        <f>IF(B86="","",IF(Einstellungen!$B$5&lt;L86,0,MIN(H86,N86+MAX(0,(Einstellungen!$B$5-L86))*K86)))</f>
        <v/>
      </c>
      <c r="P86" s="3" t="str">
        <f t="shared" si="22"/>
        <v/>
      </c>
      <c r="Q86" s="8" t="str">
        <f t="shared" si="23"/>
        <v/>
      </c>
      <c r="R86" s="3" t="str">
        <f>IF(B86="","",IF(Einstellungen!$B$5&lt;L86,0,IF(Einstellungen!$B$5=L86,N86,MAX(0,MIN(K86,H86-N86-(Einstellungen!$B$5-L86-1)*K86)))))</f>
        <v/>
      </c>
    </row>
    <row r="87" spans="1:18" ht="18" customHeight="1" x14ac:dyDescent="0.3">
      <c r="A87" s="8" t="str">
        <f t="shared" si="16"/>
        <v/>
      </c>
      <c r="B87" s="9"/>
      <c r="C87" s="5"/>
      <c r="D87" s="5"/>
      <c r="E87" s="5"/>
      <c r="F87" s="10"/>
      <c r="G87" s="11"/>
      <c r="H87" s="3" t="str">
        <f t="shared" si="17"/>
        <v/>
      </c>
      <c r="I87" s="5"/>
      <c r="J87" s="8" t="s">
        <v>270</v>
      </c>
      <c r="K87" s="3" t="str">
        <f t="shared" si="18"/>
        <v/>
      </c>
      <c r="L87" s="8" t="str">
        <f t="shared" si="19"/>
        <v/>
      </c>
      <c r="M87" s="8" t="str">
        <f t="shared" si="20"/>
        <v/>
      </c>
      <c r="N87" s="3" t="str">
        <f t="shared" si="21"/>
        <v/>
      </c>
      <c r="O87" s="3" t="str">
        <f>IF(B87="","",IF(Einstellungen!$B$5&lt;L87,0,MIN(H87,N87+MAX(0,(Einstellungen!$B$5-L87))*K87)))</f>
        <v/>
      </c>
      <c r="P87" s="3" t="str">
        <f t="shared" si="22"/>
        <v/>
      </c>
      <c r="Q87" s="8" t="str">
        <f t="shared" si="23"/>
        <v/>
      </c>
      <c r="R87" s="3" t="str">
        <f>IF(B87="","",IF(Einstellungen!$B$5&lt;L87,0,IF(Einstellungen!$B$5=L87,N87,MAX(0,MIN(K87,H87-N87-(Einstellungen!$B$5-L87-1)*K87)))))</f>
        <v/>
      </c>
    </row>
    <row r="88" spans="1:18" ht="18" customHeight="1" x14ac:dyDescent="0.3">
      <c r="A88" s="8" t="str">
        <f t="shared" si="16"/>
        <v/>
      </c>
      <c r="B88" s="9"/>
      <c r="C88" s="5"/>
      <c r="D88" s="5"/>
      <c r="E88" s="5"/>
      <c r="F88" s="10"/>
      <c r="G88" s="11"/>
      <c r="H88" s="3" t="str">
        <f t="shared" si="17"/>
        <v/>
      </c>
      <c r="I88" s="5"/>
      <c r="J88" s="8" t="s">
        <v>270</v>
      </c>
      <c r="K88" s="3" t="str">
        <f t="shared" si="18"/>
        <v/>
      </c>
      <c r="L88" s="8" t="str">
        <f t="shared" si="19"/>
        <v/>
      </c>
      <c r="M88" s="8" t="str">
        <f t="shared" si="20"/>
        <v/>
      </c>
      <c r="N88" s="3" t="str">
        <f t="shared" si="21"/>
        <v/>
      </c>
      <c r="O88" s="3" t="str">
        <f>IF(B88="","",IF(Einstellungen!$B$5&lt;L88,0,MIN(H88,N88+MAX(0,(Einstellungen!$B$5-L88))*K88)))</f>
        <v/>
      </c>
      <c r="P88" s="3" t="str">
        <f t="shared" si="22"/>
        <v/>
      </c>
      <c r="Q88" s="8" t="str">
        <f t="shared" si="23"/>
        <v/>
      </c>
      <c r="R88" s="3" t="str">
        <f>IF(B88="","",IF(Einstellungen!$B$5&lt;L88,0,IF(Einstellungen!$B$5=L88,N88,MAX(0,MIN(K88,H88-N88-(Einstellungen!$B$5-L88-1)*K88)))))</f>
        <v/>
      </c>
    </row>
    <row r="89" spans="1:18" ht="18" customHeight="1" x14ac:dyDescent="0.3">
      <c r="A89" s="8" t="str">
        <f t="shared" si="16"/>
        <v/>
      </c>
      <c r="B89" s="9"/>
      <c r="C89" s="5"/>
      <c r="D89" s="5"/>
      <c r="E89" s="5"/>
      <c r="F89" s="10"/>
      <c r="G89" s="11"/>
      <c r="H89" s="3" t="str">
        <f t="shared" si="17"/>
        <v/>
      </c>
      <c r="I89" s="5"/>
      <c r="J89" s="8" t="s">
        <v>270</v>
      </c>
      <c r="K89" s="3" t="str">
        <f t="shared" si="18"/>
        <v/>
      </c>
      <c r="L89" s="8" t="str">
        <f t="shared" si="19"/>
        <v/>
      </c>
      <c r="M89" s="8" t="str">
        <f t="shared" si="20"/>
        <v/>
      </c>
      <c r="N89" s="3" t="str">
        <f t="shared" si="21"/>
        <v/>
      </c>
      <c r="O89" s="3" t="str">
        <f>IF(B89="","",IF(Einstellungen!$B$5&lt;L89,0,MIN(H89,N89+MAX(0,(Einstellungen!$B$5-L89))*K89)))</f>
        <v/>
      </c>
      <c r="P89" s="3" t="str">
        <f t="shared" si="22"/>
        <v/>
      </c>
      <c r="Q89" s="8" t="str">
        <f t="shared" si="23"/>
        <v/>
      </c>
      <c r="R89" s="3" t="str">
        <f>IF(B89="","",IF(Einstellungen!$B$5&lt;L89,0,IF(Einstellungen!$B$5=L89,N89,MAX(0,MIN(K89,H89-N89-(Einstellungen!$B$5-L89-1)*K89)))))</f>
        <v/>
      </c>
    </row>
    <row r="90" spans="1:18" ht="18" customHeight="1" x14ac:dyDescent="0.3">
      <c r="A90" s="8" t="str">
        <f t="shared" si="16"/>
        <v/>
      </c>
      <c r="B90" s="9"/>
      <c r="C90" s="5"/>
      <c r="D90" s="5"/>
      <c r="E90" s="5"/>
      <c r="F90" s="10"/>
      <c r="G90" s="11"/>
      <c r="H90" s="3" t="str">
        <f t="shared" si="17"/>
        <v/>
      </c>
      <c r="I90" s="5"/>
      <c r="J90" s="8" t="s">
        <v>270</v>
      </c>
      <c r="K90" s="3" t="str">
        <f t="shared" si="18"/>
        <v/>
      </c>
      <c r="L90" s="8" t="str">
        <f t="shared" si="19"/>
        <v/>
      </c>
      <c r="M90" s="8" t="str">
        <f t="shared" si="20"/>
        <v/>
      </c>
      <c r="N90" s="3" t="str">
        <f t="shared" si="21"/>
        <v/>
      </c>
      <c r="O90" s="3" t="str">
        <f>IF(B90="","",IF(Einstellungen!$B$5&lt;L90,0,MIN(H90,N90+MAX(0,(Einstellungen!$B$5-L90))*K90)))</f>
        <v/>
      </c>
      <c r="P90" s="3" t="str">
        <f t="shared" si="22"/>
        <v/>
      </c>
      <c r="Q90" s="8" t="str">
        <f t="shared" si="23"/>
        <v/>
      </c>
      <c r="R90" s="3" t="str">
        <f>IF(B90="","",IF(Einstellungen!$B$5&lt;L90,0,IF(Einstellungen!$B$5=L90,N90,MAX(0,MIN(K90,H90-N90-(Einstellungen!$B$5-L90-1)*K90)))))</f>
        <v/>
      </c>
    </row>
    <row r="91" spans="1:18" ht="18" customHeight="1" x14ac:dyDescent="0.3">
      <c r="A91" s="8" t="str">
        <f t="shared" si="16"/>
        <v/>
      </c>
      <c r="B91" s="9"/>
      <c r="C91" s="5"/>
      <c r="D91" s="5"/>
      <c r="E91" s="5"/>
      <c r="F91" s="10"/>
      <c r="G91" s="11"/>
      <c r="H91" s="3" t="str">
        <f t="shared" si="17"/>
        <v/>
      </c>
      <c r="I91" s="5"/>
      <c r="J91" s="8" t="s">
        <v>270</v>
      </c>
      <c r="K91" s="3" t="str">
        <f t="shared" si="18"/>
        <v/>
      </c>
      <c r="L91" s="8" t="str">
        <f t="shared" si="19"/>
        <v/>
      </c>
      <c r="M91" s="8" t="str">
        <f t="shared" si="20"/>
        <v/>
      </c>
      <c r="N91" s="3" t="str">
        <f t="shared" si="21"/>
        <v/>
      </c>
      <c r="O91" s="3" t="str">
        <f>IF(B91="","",IF(Einstellungen!$B$5&lt;L91,0,MIN(H91,N91+MAX(0,(Einstellungen!$B$5-L91))*K91)))</f>
        <v/>
      </c>
      <c r="P91" s="3" t="str">
        <f t="shared" si="22"/>
        <v/>
      </c>
      <c r="Q91" s="8" t="str">
        <f t="shared" si="23"/>
        <v/>
      </c>
      <c r="R91" s="3" t="str">
        <f>IF(B91="","",IF(Einstellungen!$B$5&lt;L91,0,IF(Einstellungen!$B$5=L91,N91,MAX(0,MIN(K91,H91-N91-(Einstellungen!$B$5-L91-1)*K91)))))</f>
        <v/>
      </c>
    </row>
    <row r="92" spans="1:18" ht="18" customHeight="1" x14ac:dyDescent="0.3">
      <c r="A92" s="8" t="str">
        <f t="shared" si="16"/>
        <v/>
      </c>
      <c r="B92" s="9"/>
      <c r="C92" s="5"/>
      <c r="D92" s="5"/>
      <c r="E92" s="5"/>
      <c r="F92" s="10"/>
      <c r="G92" s="11"/>
      <c r="H92" s="3" t="str">
        <f t="shared" si="17"/>
        <v/>
      </c>
      <c r="I92" s="5"/>
      <c r="J92" s="8" t="s">
        <v>270</v>
      </c>
      <c r="K92" s="3" t="str">
        <f t="shared" si="18"/>
        <v/>
      </c>
      <c r="L92" s="8" t="str">
        <f t="shared" si="19"/>
        <v/>
      </c>
      <c r="M92" s="8" t="str">
        <f t="shared" si="20"/>
        <v/>
      </c>
      <c r="N92" s="3" t="str">
        <f t="shared" si="21"/>
        <v/>
      </c>
      <c r="O92" s="3" t="str">
        <f>IF(B92="","",IF(Einstellungen!$B$5&lt;L92,0,MIN(H92,N92+MAX(0,(Einstellungen!$B$5-L92))*K92)))</f>
        <v/>
      </c>
      <c r="P92" s="3" t="str">
        <f t="shared" si="22"/>
        <v/>
      </c>
      <c r="Q92" s="8" t="str">
        <f t="shared" si="23"/>
        <v/>
      </c>
      <c r="R92" s="3" t="str">
        <f>IF(B92="","",IF(Einstellungen!$B$5&lt;L92,0,IF(Einstellungen!$B$5=L92,N92,MAX(0,MIN(K92,H92-N92-(Einstellungen!$B$5-L92-1)*K92)))))</f>
        <v/>
      </c>
    </row>
    <row r="93" spans="1:18" ht="18" customHeight="1" x14ac:dyDescent="0.3">
      <c r="A93" s="8" t="str">
        <f t="shared" si="16"/>
        <v/>
      </c>
      <c r="B93" s="9"/>
      <c r="C93" s="5"/>
      <c r="D93" s="5"/>
      <c r="E93" s="5"/>
      <c r="F93" s="10"/>
      <c r="G93" s="11"/>
      <c r="H93" s="3" t="str">
        <f t="shared" si="17"/>
        <v/>
      </c>
      <c r="I93" s="5"/>
      <c r="J93" s="8" t="s">
        <v>270</v>
      </c>
      <c r="K93" s="3" t="str">
        <f t="shared" si="18"/>
        <v/>
      </c>
      <c r="L93" s="8" t="str">
        <f t="shared" si="19"/>
        <v/>
      </c>
      <c r="M93" s="8" t="str">
        <f t="shared" si="20"/>
        <v/>
      </c>
      <c r="N93" s="3" t="str">
        <f t="shared" si="21"/>
        <v/>
      </c>
      <c r="O93" s="3" t="str">
        <f>IF(B93="","",IF(Einstellungen!$B$5&lt;L93,0,MIN(H93,N93+MAX(0,(Einstellungen!$B$5-L93))*K93)))</f>
        <v/>
      </c>
      <c r="P93" s="3" t="str">
        <f t="shared" si="22"/>
        <v/>
      </c>
      <c r="Q93" s="8" t="str">
        <f t="shared" si="23"/>
        <v/>
      </c>
      <c r="R93" s="3" t="str">
        <f>IF(B93="","",IF(Einstellungen!$B$5&lt;L93,0,IF(Einstellungen!$B$5=L93,N93,MAX(0,MIN(K93,H93-N93-(Einstellungen!$B$5-L93-1)*K93)))))</f>
        <v/>
      </c>
    </row>
    <row r="94" spans="1:18" ht="18" customHeight="1" x14ac:dyDescent="0.3">
      <c r="A94" s="8" t="str">
        <f t="shared" si="16"/>
        <v/>
      </c>
      <c r="B94" s="9"/>
      <c r="C94" s="5"/>
      <c r="D94" s="5"/>
      <c r="E94" s="5"/>
      <c r="F94" s="10"/>
      <c r="G94" s="11"/>
      <c r="H94" s="3" t="str">
        <f t="shared" si="17"/>
        <v/>
      </c>
      <c r="I94" s="5"/>
      <c r="J94" s="8" t="s">
        <v>270</v>
      </c>
      <c r="K94" s="3" t="str">
        <f t="shared" si="18"/>
        <v/>
      </c>
      <c r="L94" s="8" t="str">
        <f t="shared" si="19"/>
        <v/>
      </c>
      <c r="M94" s="8" t="str">
        <f t="shared" si="20"/>
        <v/>
      </c>
      <c r="N94" s="3" t="str">
        <f t="shared" si="21"/>
        <v/>
      </c>
      <c r="O94" s="3" t="str">
        <f>IF(B94="","",IF(Einstellungen!$B$5&lt;L94,0,MIN(H94,N94+MAX(0,(Einstellungen!$B$5-L94))*K94)))</f>
        <v/>
      </c>
      <c r="P94" s="3" t="str">
        <f t="shared" si="22"/>
        <v/>
      </c>
      <c r="Q94" s="8" t="str">
        <f t="shared" si="23"/>
        <v/>
      </c>
      <c r="R94" s="3" t="str">
        <f>IF(B94="","",IF(Einstellungen!$B$5&lt;L94,0,IF(Einstellungen!$B$5=L94,N94,MAX(0,MIN(K94,H94-N94-(Einstellungen!$B$5-L94-1)*K94)))))</f>
        <v/>
      </c>
    </row>
    <row r="95" spans="1:18" ht="18" customHeight="1" x14ac:dyDescent="0.3">
      <c r="A95" s="8" t="str">
        <f t="shared" si="16"/>
        <v/>
      </c>
      <c r="B95" s="9"/>
      <c r="C95" s="5"/>
      <c r="D95" s="5"/>
      <c r="E95" s="5"/>
      <c r="F95" s="10"/>
      <c r="G95" s="11"/>
      <c r="H95" s="3" t="str">
        <f t="shared" si="17"/>
        <v/>
      </c>
      <c r="I95" s="5"/>
      <c r="J95" s="8" t="s">
        <v>270</v>
      </c>
      <c r="K95" s="3" t="str">
        <f t="shared" si="18"/>
        <v/>
      </c>
      <c r="L95" s="8" t="str">
        <f t="shared" si="19"/>
        <v/>
      </c>
      <c r="M95" s="8" t="str">
        <f t="shared" si="20"/>
        <v/>
      </c>
      <c r="N95" s="3" t="str">
        <f t="shared" si="21"/>
        <v/>
      </c>
      <c r="O95" s="3" t="str">
        <f>IF(B95="","",IF(Einstellungen!$B$5&lt;L95,0,MIN(H95,N95+MAX(0,(Einstellungen!$B$5-L95))*K95)))</f>
        <v/>
      </c>
      <c r="P95" s="3" t="str">
        <f t="shared" si="22"/>
        <v/>
      </c>
      <c r="Q95" s="8" t="str">
        <f t="shared" si="23"/>
        <v/>
      </c>
      <c r="R95" s="3" t="str">
        <f>IF(B95="","",IF(Einstellungen!$B$5&lt;L95,0,IF(Einstellungen!$B$5=L95,N95,MAX(0,MIN(K95,H95-N95-(Einstellungen!$B$5-L95-1)*K95)))))</f>
        <v/>
      </c>
    </row>
    <row r="96" spans="1:18" ht="18" customHeight="1" x14ac:dyDescent="0.3">
      <c r="A96" s="8" t="str">
        <f t="shared" si="16"/>
        <v/>
      </c>
      <c r="B96" s="9"/>
      <c r="C96" s="5"/>
      <c r="D96" s="5"/>
      <c r="E96" s="5"/>
      <c r="F96" s="10"/>
      <c r="G96" s="11"/>
      <c r="H96" s="3" t="str">
        <f t="shared" si="17"/>
        <v/>
      </c>
      <c r="I96" s="5"/>
      <c r="J96" s="8" t="s">
        <v>270</v>
      </c>
      <c r="K96" s="3" t="str">
        <f t="shared" si="18"/>
        <v/>
      </c>
      <c r="L96" s="8" t="str">
        <f t="shared" si="19"/>
        <v/>
      </c>
      <c r="M96" s="8" t="str">
        <f t="shared" si="20"/>
        <v/>
      </c>
      <c r="N96" s="3" t="str">
        <f t="shared" si="21"/>
        <v/>
      </c>
      <c r="O96" s="3" t="str">
        <f>IF(B96="","",IF(Einstellungen!$B$5&lt;L96,0,MIN(H96,N96+MAX(0,(Einstellungen!$B$5-L96))*K96)))</f>
        <v/>
      </c>
      <c r="P96" s="3" t="str">
        <f t="shared" si="22"/>
        <v/>
      </c>
      <c r="Q96" s="8" t="str">
        <f t="shared" si="23"/>
        <v/>
      </c>
      <c r="R96" s="3" t="str">
        <f>IF(B96="","",IF(Einstellungen!$B$5&lt;L96,0,IF(Einstellungen!$B$5=L96,N96,MAX(0,MIN(K96,H96-N96-(Einstellungen!$B$5-L96-1)*K96)))))</f>
        <v/>
      </c>
    </row>
    <row r="97" spans="1:18" ht="18" customHeight="1" x14ac:dyDescent="0.3">
      <c r="A97" s="8" t="str">
        <f t="shared" si="16"/>
        <v/>
      </c>
      <c r="B97" s="9"/>
      <c r="C97" s="5"/>
      <c r="D97" s="5"/>
      <c r="E97" s="5"/>
      <c r="F97" s="10"/>
      <c r="G97" s="11"/>
      <c r="H97" s="3" t="str">
        <f t="shared" si="17"/>
        <v/>
      </c>
      <c r="I97" s="5"/>
      <c r="J97" s="8" t="s">
        <v>270</v>
      </c>
      <c r="K97" s="3" t="str">
        <f t="shared" si="18"/>
        <v/>
      </c>
      <c r="L97" s="8" t="str">
        <f t="shared" si="19"/>
        <v/>
      </c>
      <c r="M97" s="8" t="str">
        <f t="shared" si="20"/>
        <v/>
      </c>
      <c r="N97" s="3" t="str">
        <f t="shared" si="21"/>
        <v/>
      </c>
      <c r="O97" s="3" t="str">
        <f>IF(B97="","",IF(Einstellungen!$B$5&lt;L97,0,MIN(H97,N97+MAX(0,(Einstellungen!$B$5-L97))*K97)))</f>
        <v/>
      </c>
      <c r="P97" s="3" t="str">
        <f t="shared" si="22"/>
        <v/>
      </c>
      <c r="Q97" s="8" t="str">
        <f t="shared" si="23"/>
        <v/>
      </c>
      <c r="R97" s="3" t="str">
        <f>IF(B97="","",IF(Einstellungen!$B$5&lt;L97,0,IF(Einstellungen!$B$5=L97,N97,MAX(0,MIN(K97,H97-N97-(Einstellungen!$B$5-L97-1)*K97)))))</f>
        <v/>
      </c>
    </row>
    <row r="98" spans="1:18" ht="18" customHeight="1" x14ac:dyDescent="0.3">
      <c r="A98" s="8" t="str">
        <f t="shared" si="16"/>
        <v/>
      </c>
      <c r="B98" s="9"/>
      <c r="C98" s="5"/>
      <c r="D98" s="5"/>
      <c r="E98" s="5"/>
      <c r="F98" s="10"/>
      <c r="G98" s="11"/>
      <c r="H98" s="3" t="str">
        <f t="shared" si="17"/>
        <v/>
      </c>
      <c r="I98" s="5"/>
      <c r="J98" s="8" t="s">
        <v>270</v>
      </c>
      <c r="K98" s="3" t="str">
        <f t="shared" si="18"/>
        <v/>
      </c>
      <c r="L98" s="8" t="str">
        <f t="shared" si="19"/>
        <v/>
      </c>
      <c r="M98" s="8" t="str">
        <f t="shared" si="20"/>
        <v/>
      </c>
      <c r="N98" s="3" t="str">
        <f t="shared" si="21"/>
        <v/>
      </c>
      <c r="O98" s="3" t="str">
        <f>IF(B98="","",IF(Einstellungen!$B$5&lt;L98,0,MIN(H98,N98+MAX(0,(Einstellungen!$B$5-L98))*K98)))</f>
        <v/>
      </c>
      <c r="P98" s="3" t="str">
        <f t="shared" si="22"/>
        <v/>
      </c>
      <c r="Q98" s="8" t="str">
        <f t="shared" si="23"/>
        <v/>
      </c>
      <c r="R98" s="3" t="str">
        <f>IF(B98="","",IF(Einstellungen!$B$5&lt;L98,0,IF(Einstellungen!$B$5=L98,N98,MAX(0,MIN(K98,H98-N98-(Einstellungen!$B$5-L98-1)*K98)))))</f>
        <v/>
      </c>
    </row>
    <row r="99" spans="1:18" ht="18" customHeight="1" x14ac:dyDescent="0.3">
      <c r="A99" s="8" t="str">
        <f t="shared" ref="A99:A130" si="24">IF(B99="","",ROW()-2)</f>
        <v/>
      </c>
      <c r="B99" s="9"/>
      <c r="C99" s="5"/>
      <c r="D99" s="5"/>
      <c r="E99" s="5"/>
      <c r="F99" s="10"/>
      <c r="G99" s="11"/>
      <c r="H99" s="3" t="str">
        <f t="shared" ref="H99:H130" si="25">IF(B99="","",F99*G99)</f>
        <v/>
      </c>
      <c r="I99" s="5"/>
      <c r="J99" s="8" t="s">
        <v>270</v>
      </c>
      <c r="K99" s="3" t="str">
        <f t="shared" ref="K99:K120" si="26">IF(B99="","",IFERROR(H99/I99,0))</f>
        <v/>
      </c>
      <c r="L99" s="8" t="str">
        <f t="shared" ref="L99:L120" si="27">IF(B99="","",YEAR(B99))</f>
        <v/>
      </c>
      <c r="M99" s="8" t="str">
        <f t="shared" ref="M99:M120" si="28">IF(B99="","",MONTH(B99))</f>
        <v/>
      </c>
      <c r="N99" s="3" t="str">
        <f t="shared" ref="N99:N130" si="29">IF(B99="","",K99*(13-M99)/12)</f>
        <v/>
      </c>
      <c r="O99" s="3" t="str">
        <f>IF(B99="","",IF(Einstellungen!$B$5&lt;L99,0,MIN(H99,N99+MAX(0,(Einstellungen!$B$5-L99))*K99)))</f>
        <v/>
      </c>
      <c r="P99" s="3" t="str">
        <f t="shared" ref="P99:P130" si="30">IF(B99="","",MAX(0,H99-O99))</f>
        <v/>
      </c>
      <c r="Q99" s="8" t="str">
        <f t="shared" ref="Q99:Q130" si="31">IF(B99="","",IF(P99&lt;=0.01,"Abgeschlossen","Aktiv"))</f>
        <v/>
      </c>
      <c r="R99" s="3" t="str">
        <f>IF(B99="","",IF(Einstellungen!$B$5&lt;L99,0,IF(Einstellungen!$B$5=L99,N99,MAX(0,MIN(K99,H99-N99-(Einstellungen!$B$5-L99-1)*K99)))))</f>
        <v/>
      </c>
    </row>
    <row r="100" spans="1:18" ht="18" customHeight="1" x14ac:dyDescent="0.3">
      <c r="A100" s="8" t="str">
        <f t="shared" si="24"/>
        <v/>
      </c>
      <c r="B100" s="9"/>
      <c r="C100" s="5"/>
      <c r="D100" s="5"/>
      <c r="E100" s="5"/>
      <c r="F100" s="10"/>
      <c r="G100" s="11"/>
      <c r="H100" s="3" t="str">
        <f t="shared" si="25"/>
        <v/>
      </c>
      <c r="I100" s="5"/>
      <c r="J100" s="8" t="s">
        <v>270</v>
      </c>
      <c r="K100" s="3" t="str">
        <f t="shared" si="26"/>
        <v/>
      </c>
      <c r="L100" s="8" t="str">
        <f t="shared" si="27"/>
        <v/>
      </c>
      <c r="M100" s="8" t="str">
        <f t="shared" si="28"/>
        <v/>
      </c>
      <c r="N100" s="3" t="str">
        <f t="shared" si="29"/>
        <v/>
      </c>
      <c r="O100" s="3" t="str">
        <f>IF(B100="","",IF(Einstellungen!$B$5&lt;L100,0,MIN(H100,N100+MAX(0,(Einstellungen!$B$5-L100))*K100)))</f>
        <v/>
      </c>
      <c r="P100" s="3" t="str">
        <f t="shared" si="30"/>
        <v/>
      </c>
      <c r="Q100" s="8" t="str">
        <f t="shared" si="31"/>
        <v/>
      </c>
      <c r="R100" s="3" t="str">
        <f>IF(B100="","",IF(Einstellungen!$B$5&lt;L100,0,IF(Einstellungen!$B$5=L100,N100,MAX(0,MIN(K100,H100-N100-(Einstellungen!$B$5-L100-1)*K100)))))</f>
        <v/>
      </c>
    </row>
    <row r="101" spans="1:18" ht="18" customHeight="1" x14ac:dyDescent="0.3">
      <c r="A101" s="8" t="str">
        <f t="shared" si="24"/>
        <v/>
      </c>
      <c r="B101" s="9"/>
      <c r="C101" s="5"/>
      <c r="D101" s="5"/>
      <c r="E101" s="5"/>
      <c r="F101" s="10"/>
      <c r="G101" s="11"/>
      <c r="H101" s="3" t="str">
        <f t="shared" si="25"/>
        <v/>
      </c>
      <c r="I101" s="5"/>
      <c r="J101" s="8" t="s">
        <v>270</v>
      </c>
      <c r="K101" s="3" t="str">
        <f t="shared" si="26"/>
        <v/>
      </c>
      <c r="L101" s="8" t="str">
        <f t="shared" si="27"/>
        <v/>
      </c>
      <c r="M101" s="8" t="str">
        <f t="shared" si="28"/>
        <v/>
      </c>
      <c r="N101" s="3" t="str">
        <f t="shared" si="29"/>
        <v/>
      </c>
      <c r="O101" s="3" t="str">
        <f>IF(B101="","",IF(Einstellungen!$B$5&lt;L101,0,MIN(H101,N101+MAX(0,(Einstellungen!$B$5-L101))*K101)))</f>
        <v/>
      </c>
      <c r="P101" s="3" t="str">
        <f t="shared" si="30"/>
        <v/>
      </c>
      <c r="Q101" s="8" t="str">
        <f t="shared" si="31"/>
        <v/>
      </c>
      <c r="R101" s="3" t="str">
        <f>IF(B101="","",IF(Einstellungen!$B$5&lt;L101,0,IF(Einstellungen!$B$5=L101,N101,MAX(0,MIN(K101,H101-N101-(Einstellungen!$B$5-L101-1)*K101)))))</f>
        <v/>
      </c>
    </row>
    <row r="102" spans="1:18" ht="18" customHeight="1" x14ac:dyDescent="0.3">
      <c r="A102" s="8" t="str">
        <f t="shared" si="24"/>
        <v/>
      </c>
      <c r="B102" s="9"/>
      <c r="C102" s="5"/>
      <c r="D102" s="5"/>
      <c r="E102" s="5"/>
      <c r="F102" s="10"/>
      <c r="G102" s="11"/>
      <c r="H102" s="3" t="str">
        <f t="shared" si="25"/>
        <v/>
      </c>
      <c r="I102" s="5"/>
      <c r="J102" s="8" t="s">
        <v>270</v>
      </c>
      <c r="K102" s="3" t="str">
        <f t="shared" si="26"/>
        <v/>
      </c>
      <c r="L102" s="8" t="str">
        <f t="shared" si="27"/>
        <v/>
      </c>
      <c r="M102" s="8" t="str">
        <f t="shared" si="28"/>
        <v/>
      </c>
      <c r="N102" s="3" t="str">
        <f t="shared" si="29"/>
        <v/>
      </c>
      <c r="O102" s="3" t="str">
        <f>IF(B102="","",IF(Einstellungen!$B$5&lt;L102,0,MIN(H102,N102+MAX(0,(Einstellungen!$B$5-L102))*K102)))</f>
        <v/>
      </c>
      <c r="P102" s="3" t="str">
        <f t="shared" si="30"/>
        <v/>
      </c>
      <c r="Q102" s="8" t="str">
        <f t="shared" si="31"/>
        <v/>
      </c>
      <c r="R102" s="3" t="str">
        <f>IF(B102="","",IF(Einstellungen!$B$5&lt;L102,0,IF(Einstellungen!$B$5=L102,N102,MAX(0,MIN(K102,H102-N102-(Einstellungen!$B$5-L102-1)*K102)))))</f>
        <v/>
      </c>
    </row>
    <row r="103" spans="1:18" ht="18" customHeight="1" x14ac:dyDescent="0.3">
      <c r="A103" s="8" t="str">
        <f t="shared" si="24"/>
        <v/>
      </c>
      <c r="B103" s="9"/>
      <c r="C103" s="5"/>
      <c r="D103" s="5"/>
      <c r="E103" s="5"/>
      <c r="F103" s="10"/>
      <c r="G103" s="11"/>
      <c r="H103" s="3" t="str">
        <f t="shared" si="25"/>
        <v/>
      </c>
      <c r="I103" s="5"/>
      <c r="J103" s="8" t="s">
        <v>270</v>
      </c>
      <c r="K103" s="3" t="str">
        <f t="shared" si="26"/>
        <v/>
      </c>
      <c r="L103" s="8" t="str">
        <f t="shared" si="27"/>
        <v/>
      </c>
      <c r="M103" s="8" t="str">
        <f t="shared" si="28"/>
        <v/>
      </c>
      <c r="N103" s="3" t="str">
        <f t="shared" si="29"/>
        <v/>
      </c>
      <c r="O103" s="3" t="str">
        <f>IF(B103="","",IF(Einstellungen!$B$5&lt;L103,0,MIN(H103,N103+MAX(0,(Einstellungen!$B$5-L103))*K103)))</f>
        <v/>
      </c>
      <c r="P103" s="3" t="str">
        <f t="shared" si="30"/>
        <v/>
      </c>
      <c r="Q103" s="8" t="str">
        <f t="shared" si="31"/>
        <v/>
      </c>
      <c r="R103" s="3" t="str">
        <f>IF(B103="","",IF(Einstellungen!$B$5&lt;L103,0,IF(Einstellungen!$B$5=L103,N103,MAX(0,MIN(K103,H103-N103-(Einstellungen!$B$5-L103-1)*K103)))))</f>
        <v/>
      </c>
    </row>
    <row r="104" spans="1:18" ht="18" customHeight="1" x14ac:dyDescent="0.3">
      <c r="A104" s="8" t="str">
        <f t="shared" si="24"/>
        <v/>
      </c>
      <c r="B104" s="9"/>
      <c r="C104" s="5"/>
      <c r="D104" s="5"/>
      <c r="E104" s="5"/>
      <c r="F104" s="10"/>
      <c r="G104" s="11"/>
      <c r="H104" s="3" t="str">
        <f t="shared" si="25"/>
        <v/>
      </c>
      <c r="I104" s="5"/>
      <c r="J104" s="8" t="s">
        <v>270</v>
      </c>
      <c r="K104" s="3" t="str">
        <f t="shared" si="26"/>
        <v/>
      </c>
      <c r="L104" s="8" t="str">
        <f t="shared" si="27"/>
        <v/>
      </c>
      <c r="M104" s="8" t="str">
        <f t="shared" si="28"/>
        <v/>
      </c>
      <c r="N104" s="3" t="str">
        <f t="shared" si="29"/>
        <v/>
      </c>
      <c r="O104" s="3" t="str">
        <f>IF(B104="","",IF(Einstellungen!$B$5&lt;L104,0,MIN(H104,N104+MAX(0,(Einstellungen!$B$5-L104))*K104)))</f>
        <v/>
      </c>
      <c r="P104" s="3" t="str">
        <f t="shared" si="30"/>
        <v/>
      </c>
      <c r="Q104" s="8" t="str">
        <f t="shared" si="31"/>
        <v/>
      </c>
      <c r="R104" s="3" t="str">
        <f>IF(B104="","",IF(Einstellungen!$B$5&lt;L104,0,IF(Einstellungen!$B$5=L104,N104,MAX(0,MIN(K104,H104-N104-(Einstellungen!$B$5-L104-1)*K104)))))</f>
        <v/>
      </c>
    </row>
    <row r="105" spans="1:18" ht="18" customHeight="1" x14ac:dyDescent="0.3">
      <c r="A105" s="8" t="str">
        <f t="shared" si="24"/>
        <v/>
      </c>
      <c r="B105" s="9"/>
      <c r="C105" s="5"/>
      <c r="D105" s="5"/>
      <c r="E105" s="5"/>
      <c r="F105" s="10"/>
      <c r="G105" s="11"/>
      <c r="H105" s="3" t="str">
        <f t="shared" si="25"/>
        <v/>
      </c>
      <c r="I105" s="5"/>
      <c r="J105" s="8" t="s">
        <v>270</v>
      </c>
      <c r="K105" s="3" t="str">
        <f t="shared" si="26"/>
        <v/>
      </c>
      <c r="L105" s="8" t="str">
        <f t="shared" si="27"/>
        <v/>
      </c>
      <c r="M105" s="8" t="str">
        <f t="shared" si="28"/>
        <v/>
      </c>
      <c r="N105" s="3" t="str">
        <f t="shared" si="29"/>
        <v/>
      </c>
      <c r="O105" s="3" t="str">
        <f>IF(B105="","",IF(Einstellungen!$B$5&lt;L105,0,MIN(H105,N105+MAX(0,(Einstellungen!$B$5-L105))*K105)))</f>
        <v/>
      </c>
      <c r="P105" s="3" t="str">
        <f t="shared" si="30"/>
        <v/>
      </c>
      <c r="Q105" s="8" t="str">
        <f t="shared" si="31"/>
        <v/>
      </c>
      <c r="R105" s="3" t="str">
        <f>IF(B105="","",IF(Einstellungen!$B$5&lt;L105,0,IF(Einstellungen!$B$5=L105,N105,MAX(0,MIN(K105,H105-N105-(Einstellungen!$B$5-L105-1)*K105)))))</f>
        <v/>
      </c>
    </row>
    <row r="106" spans="1:18" ht="18" customHeight="1" x14ac:dyDescent="0.3">
      <c r="A106" s="8" t="str">
        <f t="shared" si="24"/>
        <v/>
      </c>
      <c r="B106" s="9"/>
      <c r="C106" s="5"/>
      <c r="D106" s="5"/>
      <c r="E106" s="5"/>
      <c r="F106" s="10"/>
      <c r="G106" s="11"/>
      <c r="H106" s="3" t="str">
        <f t="shared" si="25"/>
        <v/>
      </c>
      <c r="I106" s="5"/>
      <c r="J106" s="8" t="s">
        <v>270</v>
      </c>
      <c r="K106" s="3" t="str">
        <f t="shared" si="26"/>
        <v/>
      </c>
      <c r="L106" s="8" t="str">
        <f t="shared" si="27"/>
        <v/>
      </c>
      <c r="M106" s="8" t="str">
        <f t="shared" si="28"/>
        <v/>
      </c>
      <c r="N106" s="3" t="str">
        <f t="shared" si="29"/>
        <v/>
      </c>
      <c r="O106" s="3" t="str">
        <f>IF(B106="","",IF(Einstellungen!$B$5&lt;L106,0,MIN(H106,N106+MAX(0,(Einstellungen!$B$5-L106))*K106)))</f>
        <v/>
      </c>
      <c r="P106" s="3" t="str">
        <f t="shared" si="30"/>
        <v/>
      </c>
      <c r="Q106" s="8" t="str">
        <f t="shared" si="31"/>
        <v/>
      </c>
      <c r="R106" s="3" t="str">
        <f>IF(B106="","",IF(Einstellungen!$B$5&lt;L106,0,IF(Einstellungen!$B$5=L106,N106,MAX(0,MIN(K106,H106-N106-(Einstellungen!$B$5-L106-1)*K106)))))</f>
        <v/>
      </c>
    </row>
    <row r="107" spans="1:18" ht="18" customHeight="1" x14ac:dyDescent="0.3">
      <c r="A107" s="8" t="str">
        <f t="shared" si="24"/>
        <v/>
      </c>
      <c r="B107" s="9"/>
      <c r="C107" s="5"/>
      <c r="D107" s="5"/>
      <c r="E107" s="5"/>
      <c r="F107" s="10"/>
      <c r="G107" s="11"/>
      <c r="H107" s="3" t="str">
        <f t="shared" si="25"/>
        <v/>
      </c>
      <c r="I107" s="5"/>
      <c r="J107" s="8" t="s">
        <v>270</v>
      </c>
      <c r="K107" s="3" t="str">
        <f t="shared" si="26"/>
        <v/>
      </c>
      <c r="L107" s="8" t="str">
        <f t="shared" si="27"/>
        <v/>
      </c>
      <c r="M107" s="8" t="str">
        <f t="shared" si="28"/>
        <v/>
      </c>
      <c r="N107" s="3" t="str">
        <f t="shared" si="29"/>
        <v/>
      </c>
      <c r="O107" s="3" t="str">
        <f>IF(B107="","",IF(Einstellungen!$B$5&lt;L107,0,MIN(H107,N107+MAX(0,(Einstellungen!$B$5-L107))*K107)))</f>
        <v/>
      </c>
      <c r="P107" s="3" t="str">
        <f t="shared" si="30"/>
        <v/>
      </c>
      <c r="Q107" s="8" t="str">
        <f t="shared" si="31"/>
        <v/>
      </c>
      <c r="R107" s="3" t="str">
        <f>IF(B107="","",IF(Einstellungen!$B$5&lt;L107,0,IF(Einstellungen!$B$5=L107,N107,MAX(0,MIN(K107,H107-N107-(Einstellungen!$B$5-L107-1)*K107)))))</f>
        <v/>
      </c>
    </row>
    <row r="108" spans="1:18" ht="18" customHeight="1" x14ac:dyDescent="0.3">
      <c r="A108" s="8" t="str">
        <f t="shared" si="24"/>
        <v/>
      </c>
      <c r="B108" s="9"/>
      <c r="C108" s="5"/>
      <c r="D108" s="5"/>
      <c r="E108" s="5"/>
      <c r="F108" s="10"/>
      <c r="G108" s="11"/>
      <c r="H108" s="3" t="str">
        <f t="shared" si="25"/>
        <v/>
      </c>
      <c r="I108" s="5"/>
      <c r="J108" s="8" t="s">
        <v>270</v>
      </c>
      <c r="K108" s="3" t="str">
        <f t="shared" si="26"/>
        <v/>
      </c>
      <c r="L108" s="8" t="str">
        <f t="shared" si="27"/>
        <v/>
      </c>
      <c r="M108" s="8" t="str">
        <f t="shared" si="28"/>
        <v/>
      </c>
      <c r="N108" s="3" t="str">
        <f t="shared" si="29"/>
        <v/>
      </c>
      <c r="O108" s="3" t="str">
        <f>IF(B108="","",IF(Einstellungen!$B$5&lt;L108,0,MIN(H108,N108+MAX(0,(Einstellungen!$B$5-L108))*K108)))</f>
        <v/>
      </c>
      <c r="P108" s="3" t="str">
        <f t="shared" si="30"/>
        <v/>
      </c>
      <c r="Q108" s="8" t="str">
        <f t="shared" si="31"/>
        <v/>
      </c>
      <c r="R108" s="3" t="str">
        <f>IF(B108="","",IF(Einstellungen!$B$5&lt;L108,0,IF(Einstellungen!$B$5=L108,N108,MAX(0,MIN(K108,H108-N108-(Einstellungen!$B$5-L108-1)*K108)))))</f>
        <v/>
      </c>
    </row>
    <row r="109" spans="1:18" ht="18" customHeight="1" x14ac:dyDescent="0.3">
      <c r="A109" s="8" t="str">
        <f t="shared" si="24"/>
        <v/>
      </c>
      <c r="B109" s="9"/>
      <c r="C109" s="5"/>
      <c r="D109" s="5"/>
      <c r="E109" s="5"/>
      <c r="F109" s="10"/>
      <c r="G109" s="11"/>
      <c r="H109" s="3" t="str">
        <f t="shared" si="25"/>
        <v/>
      </c>
      <c r="I109" s="5"/>
      <c r="J109" s="8" t="s">
        <v>270</v>
      </c>
      <c r="K109" s="3" t="str">
        <f t="shared" si="26"/>
        <v/>
      </c>
      <c r="L109" s="8" t="str">
        <f t="shared" si="27"/>
        <v/>
      </c>
      <c r="M109" s="8" t="str">
        <f t="shared" si="28"/>
        <v/>
      </c>
      <c r="N109" s="3" t="str">
        <f t="shared" si="29"/>
        <v/>
      </c>
      <c r="O109" s="3" t="str">
        <f>IF(B109="","",IF(Einstellungen!$B$5&lt;L109,0,MIN(H109,N109+MAX(0,(Einstellungen!$B$5-L109))*K109)))</f>
        <v/>
      </c>
      <c r="P109" s="3" t="str">
        <f t="shared" si="30"/>
        <v/>
      </c>
      <c r="Q109" s="8" t="str">
        <f t="shared" si="31"/>
        <v/>
      </c>
      <c r="R109" s="3" t="str">
        <f>IF(B109="","",IF(Einstellungen!$B$5&lt;L109,0,IF(Einstellungen!$B$5=L109,N109,MAX(0,MIN(K109,H109-N109-(Einstellungen!$B$5-L109-1)*K109)))))</f>
        <v/>
      </c>
    </row>
    <row r="110" spans="1:18" ht="18" customHeight="1" x14ac:dyDescent="0.3">
      <c r="A110" s="8" t="str">
        <f t="shared" si="24"/>
        <v/>
      </c>
      <c r="B110" s="9"/>
      <c r="C110" s="5"/>
      <c r="D110" s="5"/>
      <c r="E110" s="5"/>
      <c r="F110" s="10"/>
      <c r="G110" s="11"/>
      <c r="H110" s="3" t="str">
        <f t="shared" si="25"/>
        <v/>
      </c>
      <c r="I110" s="5"/>
      <c r="J110" s="8" t="s">
        <v>270</v>
      </c>
      <c r="K110" s="3" t="str">
        <f t="shared" si="26"/>
        <v/>
      </c>
      <c r="L110" s="8" t="str">
        <f t="shared" si="27"/>
        <v/>
      </c>
      <c r="M110" s="8" t="str">
        <f t="shared" si="28"/>
        <v/>
      </c>
      <c r="N110" s="3" t="str">
        <f t="shared" si="29"/>
        <v/>
      </c>
      <c r="O110" s="3" t="str">
        <f>IF(B110="","",IF(Einstellungen!$B$5&lt;L110,0,MIN(H110,N110+MAX(0,(Einstellungen!$B$5-L110))*K110)))</f>
        <v/>
      </c>
      <c r="P110" s="3" t="str">
        <f t="shared" si="30"/>
        <v/>
      </c>
      <c r="Q110" s="8" t="str">
        <f t="shared" si="31"/>
        <v/>
      </c>
      <c r="R110" s="3" t="str">
        <f>IF(B110="","",IF(Einstellungen!$B$5&lt;L110,0,IF(Einstellungen!$B$5=L110,N110,MAX(0,MIN(K110,H110-N110-(Einstellungen!$B$5-L110-1)*K110)))))</f>
        <v/>
      </c>
    </row>
    <row r="111" spans="1:18" ht="18" customHeight="1" x14ac:dyDescent="0.3">
      <c r="A111" s="8" t="str">
        <f t="shared" si="24"/>
        <v/>
      </c>
      <c r="B111" s="9"/>
      <c r="C111" s="5"/>
      <c r="D111" s="5"/>
      <c r="E111" s="5"/>
      <c r="F111" s="10"/>
      <c r="G111" s="11"/>
      <c r="H111" s="3" t="str">
        <f t="shared" si="25"/>
        <v/>
      </c>
      <c r="I111" s="5"/>
      <c r="J111" s="8" t="s">
        <v>270</v>
      </c>
      <c r="K111" s="3" t="str">
        <f t="shared" si="26"/>
        <v/>
      </c>
      <c r="L111" s="8" t="str">
        <f t="shared" si="27"/>
        <v/>
      </c>
      <c r="M111" s="8" t="str">
        <f t="shared" si="28"/>
        <v/>
      </c>
      <c r="N111" s="3" t="str">
        <f t="shared" si="29"/>
        <v/>
      </c>
      <c r="O111" s="3" t="str">
        <f>IF(B111="","",IF(Einstellungen!$B$5&lt;L111,0,MIN(H111,N111+MAX(0,(Einstellungen!$B$5-L111))*K111)))</f>
        <v/>
      </c>
      <c r="P111" s="3" t="str">
        <f t="shared" si="30"/>
        <v/>
      </c>
      <c r="Q111" s="8" t="str">
        <f t="shared" si="31"/>
        <v/>
      </c>
      <c r="R111" s="3" t="str">
        <f>IF(B111="","",IF(Einstellungen!$B$5&lt;L111,0,IF(Einstellungen!$B$5=L111,N111,MAX(0,MIN(K111,H111-N111-(Einstellungen!$B$5-L111-1)*K111)))))</f>
        <v/>
      </c>
    </row>
    <row r="112" spans="1:18" ht="18" customHeight="1" x14ac:dyDescent="0.3">
      <c r="A112" s="8" t="str">
        <f t="shared" si="24"/>
        <v/>
      </c>
      <c r="B112" s="9"/>
      <c r="C112" s="5"/>
      <c r="D112" s="5"/>
      <c r="E112" s="5"/>
      <c r="F112" s="10"/>
      <c r="G112" s="11"/>
      <c r="H112" s="3" t="str">
        <f t="shared" si="25"/>
        <v/>
      </c>
      <c r="I112" s="5"/>
      <c r="J112" s="8" t="s">
        <v>270</v>
      </c>
      <c r="K112" s="3" t="str">
        <f t="shared" si="26"/>
        <v/>
      </c>
      <c r="L112" s="8" t="str">
        <f t="shared" si="27"/>
        <v/>
      </c>
      <c r="M112" s="8" t="str">
        <f t="shared" si="28"/>
        <v/>
      </c>
      <c r="N112" s="3" t="str">
        <f t="shared" si="29"/>
        <v/>
      </c>
      <c r="O112" s="3" t="str">
        <f>IF(B112="","",IF(Einstellungen!$B$5&lt;L112,0,MIN(H112,N112+MAX(0,(Einstellungen!$B$5-L112))*K112)))</f>
        <v/>
      </c>
      <c r="P112" s="3" t="str">
        <f t="shared" si="30"/>
        <v/>
      </c>
      <c r="Q112" s="8" t="str">
        <f t="shared" si="31"/>
        <v/>
      </c>
      <c r="R112" s="3" t="str">
        <f>IF(B112="","",IF(Einstellungen!$B$5&lt;L112,0,IF(Einstellungen!$B$5=L112,N112,MAX(0,MIN(K112,H112-N112-(Einstellungen!$B$5-L112-1)*K112)))))</f>
        <v/>
      </c>
    </row>
    <row r="113" spans="1:18" ht="18" customHeight="1" x14ac:dyDescent="0.3">
      <c r="A113" s="8" t="str">
        <f t="shared" si="24"/>
        <v/>
      </c>
      <c r="B113" s="9"/>
      <c r="C113" s="5"/>
      <c r="D113" s="5"/>
      <c r="E113" s="5"/>
      <c r="F113" s="10"/>
      <c r="G113" s="11"/>
      <c r="H113" s="3" t="str">
        <f t="shared" si="25"/>
        <v/>
      </c>
      <c r="I113" s="5"/>
      <c r="J113" s="8" t="s">
        <v>270</v>
      </c>
      <c r="K113" s="3" t="str">
        <f t="shared" si="26"/>
        <v/>
      </c>
      <c r="L113" s="8" t="str">
        <f t="shared" si="27"/>
        <v/>
      </c>
      <c r="M113" s="8" t="str">
        <f t="shared" si="28"/>
        <v/>
      </c>
      <c r="N113" s="3" t="str">
        <f t="shared" si="29"/>
        <v/>
      </c>
      <c r="O113" s="3" t="str">
        <f>IF(B113="","",IF(Einstellungen!$B$5&lt;L113,0,MIN(H113,N113+MAX(0,(Einstellungen!$B$5-L113))*K113)))</f>
        <v/>
      </c>
      <c r="P113" s="3" t="str">
        <f t="shared" si="30"/>
        <v/>
      </c>
      <c r="Q113" s="8" t="str">
        <f t="shared" si="31"/>
        <v/>
      </c>
      <c r="R113" s="3" t="str">
        <f>IF(B113="","",IF(Einstellungen!$B$5&lt;L113,0,IF(Einstellungen!$B$5=L113,N113,MAX(0,MIN(K113,H113-N113-(Einstellungen!$B$5-L113-1)*K113)))))</f>
        <v/>
      </c>
    </row>
    <row r="114" spans="1:18" ht="18" customHeight="1" x14ac:dyDescent="0.3">
      <c r="A114" s="8" t="str">
        <f t="shared" si="24"/>
        <v/>
      </c>
      <c r="B114" s="9"/>
      <c r="C114" s="5"/>
      <c r="D114" s="5"/>
      <c r="E114" s="5"/>
      <c r="F114" s="10"/>
      <c r="G114" s="11"/>
      <c r="H114" s="3" t="str">
        <f t="shared" si="25"/>
        <v/>
      </c>
      <c r="I114" s="5"/>
      <c r="J114" s="8" t="s">
        <v>270</v>
      </c>
      <c r="K114" s="3" t="str">
        <f t="shared" si="26"/>
        <v/>
      </c>
      <c r="L114" s="8" t="str">
        <f t="shared" si="27"/>
        <v/>
      </c>
      <c r="M114" s="8" t="str">
        <f t="shared" si="28"/>
        <v/>
      </c>
      <c r="N114" s="3" t="str">
        <f t="shared" si="29"/>
        <v/>
      </c>
      <c r="O114" s="3" t="str">
        <f>IF(B114="","",IF(Einstellungen!$B$5&lt;L114,0,MIN(H114,N114+MAX(0,(Einstellungen!$B$5-L114))*K114)))</f>
        <v/>
      </c>
      <c r="P114" s="3" t="str">
        <f t="shared" si="30"/>
        <v/>
      </c>
      <c r="Q114" s="8" t="str">
        <f t="shared" si="31"/>
        <v/>
      </c>
      <c r="R114" s="3" t="str">
        <f>IF(B114="","",IF(Einstellungen!$B$5&lt;L114,0,IF(Einstellungen!$B$5=L114,N114,MAX(0,MIN(K114,H114-N114-(Einstellungen!$B$5-L114-1)*K114)))))</f>
        <v/>
      </c>
    </row>
    <row r="115" spans="1:18" ht="18" customHeight="1" x14ac:dyDescent="0.3">
      <c r="A115" s="8" t="str">
        <f t="shared" si="24"/>
        <v/>
      </c>
      <c r="B115" s="9"/>
      <c r="C115" s="5"/>
      <c r="D115" s="5"/>
      <c r="E115" s="5"/>
      <c r="F115" s="10"/>
      <c r="G115" s="11"/>
      <c r="H115" s="3" t="str">
        <f t="shared" si="25"/>
        <v/>
      </c>
      <c r="I115" s="5"/>
      <c r="J115" s="8" t="s">
        <v>270</v>
      </c>
      <c r="K115" s="3" t="str">
        <f t="shared" si="26"/>
        <v/>
      </c>
      <c r="L115" s="8" t="str">
        <f t="shared" si="27"/>
        <v/>
      </c>
      <c r="M115" s="8" t="str">
        <f t="shared" si="28"/>
        <v/>
      </c>
      <c r="N115" s="3" t="str">
        <f t="shared" si="29"/>
        <v/>
      </c>
      <c r="O115" s="3" t="str">
        <f>IF(B115="","",IF(Einstellungen!$B$5&lt;L115,0,MIN(H115,N115+MAX(0,(Einstellungen!$B$5-L115))*K115)))</f>
        <v/>
      </c>
      <c r="P115" s="3" t="str">
        <f t="shared" si="30"/>
        <v/>
      </c>
      <c r="Q115" s="8" t="str">
        <f t="shared" si="31"/>
        <v/>
      </c>
      <c r="R115" s="3" t="str">
        <f>IF(B115="","",IF(Einstellungen!$B$5&lt;L115,0,IF(Einstellungen!$B$5=L115,N115,MAX(0,MIN(K115,H115-N115-(Einstellungen!$B$5-L115-1)*K115)))))</f>
        <v/>
      </c>
    </row>
    <row r="116" spans="1:18" ht="18" customHeight="1" x14ac:dyDescent="0.3">
      <c r="A116" s="8" t="str">
        <f t="shared" si="24"/>
        <v/>
      </c>
      <c r="B116" s="9"/>
      <c r="C116" s="5"/>
      <c r="D116" s="5"/>
      <c r="E116" s="5"/>
      <c r="F116" s="10"/>
      <c r="G116" s="11"/>
      <c r="H116" s="3" t="str">
        <f t="shared" si="25"/>
        <v/>
      </c>
      <c r="I116" s="5"/>
      <c r="J116" s="8" t="s">
        <v>270</v>
      </c>
      <c r="K116" s="3" t="str">
        <f t="shared" si="26"/>
        <v/>
      </c>
      <c r="L116" s="8" t="str">
        <f t="shared" si="27"/>
        <v/>
      </c>
      <c r="M116" s="8" t="str">
        <f t="shared" si="28"/>
        <v/>
      </c>
      <c r="N116" s="3" t="str">
        <f t="shared" si="29"/>
        <v/>
      </c>
      <c r="O116" s="3" t="str">
        <f>IF(B116="","",IF(Einstellungen!$B$5&lt;L116,0,MIN(H116,N116+MAX(0,(Einstellungen!$B$5-L116))*K116)))</f>
        <v/>
      </c>
      <c r="P116" s="3" t="str">
        <f t="shared" si="30"/>
        <v/>
      </c>
      <c r="Q116" s="8" t="str">
        <f t="shared" si="31"/>
        <v/>
      </c>
      <c r="R116" s="3" t="str">
        <f>IF(B116="","",IF(Einstellungen!$B$5&lt;L116,0,IF(Einstellungen!$B$5=L116,N116,MAX(0,MIN(K116,H116-N116-(Einstellungen!$B$5-L116-1)*K116)))))</f>
        <v/>
      </c>
    </row>
    <row r="117" spans="1:18" ht="18" customHeight="1" x14ac:dyDescent="0.3">
      <c r="A117" s="8" t="str">
        <f t="shared" si="24"/>
        <v/>
      </c>
      <c r="B117" s="9"/>
      <c r="C117" s="5"/>
      <c r="D117" s="5"/>
      <c r="E117" s="5"/>
      <c r="F117" s="10"/>
      <c r="G117" s="11"/>
      <c r="H117" s="3" t="str">
        <f t="shared" si="25"/>
        <v/>
      </c>
      <c r="I117" s="5"/>
      <c r="J117" s="8" t="s">
        <v>270</v>
      </c>
      <c r="K117" s="3" t="str">
        <f t="shared" si="26"/>
        <v/>
      </c>
      <c r="L117" s="8" t="str">
        <f t="shared" si="27"/>
        <v/>
      </c>
      <c r="M117" s="8" t="str">
        <f t="shared" si="28"/>
        <v/>
      </c>
      <c r="N117" s="3" t="str">
        <f t="shared" si="29"/>
        <v/>
      </c>
      <c r="O117" s="3" t="str">
        <f>IF(B117="","",IF(Einstellungen!$B$5&lt;L117,0,MIN(H117,N117+MAX(0,(Einstellungen!$B$5-L117))*K117)))</f>
        <v/>
      </c>
      <c r="P117" s="3" t="str">
        <f t="shared" si="30"/>
        <v/>
      </c>
      <c r="Q117" s="8" t="str">
        <f t="shared" si="31"/>
        <v/>
      </c>
      <c r="R117" s="3" t="str">
        <f>IF(B117="","",IF(Einstellungen!$B$5&lt;L117,0,IF(Einstellungen!$B$5=L117,N117,MAX(0,MIN(K117,H117-N117-(Einstellungen!$B$5-L117-1)*K117)))))</f>
        <v/>
      </c>
    </row>
    <row r="118" spans="1:18" ht="18" customHeight="1" x14ac:dyDescent="0.3">
      <c r="A118" s="8" t="str">
        <f t="shared" si="24"/>
        <v/>
      </c>
      <c r="B118" s="9"/>
      <c r="C118" s="5"/>
      <c r="D118" s="5"/>
      <c r="E118" s="5"/>
      <c r="F118" s="10"/>
      <c r="G118" s="11"/>
      <c r="H118" s="3" t="str">
        <f t="shared" si="25"/>
        <v/>
      </c>
      <c r="I118" s="5"/>
      <c r="J118" s="8" t="s">
        <v>270</v>
      </c>
      <c r="K118" s="3" t="str">
        <f t="shared" si="26"/>
        <v/>
      </c>
      <c r="L118" s="8" t="str">
        <f t="shared" si="27"/>
        <v/>
      </c>
      <c r="M118" s="8" t="str">
        <f t="shared" si="28"/>
        <v/>
      </c>
      <c r="N118" s="3" t="str">
        <f t="shared" si="29"/>
        <v/>
      </c>
      <c r="O118" s="3" t="str">
        <f>IF(B118="","",IF(Einstellungen!$B$5&lt;L118,0,MIN(H118,N118+MAX(0,(Einstellungen!$B$5-L118))*K118)))</f>
        <v/>
      </c>
      <c r="P118" s="3" t="str">
        <f t="shared" si="30"/>
        <v/>
      </c>
      <c r="Q118" s="8" t="str">
        <f t="shared" si="31"/>
        <v/>
      </c>
      <c r="R118" s="3" t="str">
        <f>IF(B118="","",IF(Einstellungen!$B$5&lt;L118,0,IF(Einstellungen!$B$5=L118,N118,MAX(0,MIN(K118,H118-N118-(Einstellungen!$B$5-L118-1)*K118)))))</f>
        <v/>
      </c>
    </row>
    <row r="119" spans="1:18" ht="18" customHeight="1" x14ac:dyDescent="0.3">
      <c r="A119" s="8" t="str">
        <f t="shared" si="24"/>
        <v/>
      </c>
      <c r="B119" s="9"/>
      <c r="C119" s="5"/>
      <c r="D119" s="5"/>
      <c r="E119" s="5"/>
      <c r="F119" s="10"/>
      <c r="G119" s="11"/>
      <c r="H119" s="3" t="str">
        <f t="shared" si="25"/>
        <v/>
      </c>
      <c r="I119" s="5"/>
      <c r="J119" s="8" t="s">
        <v>270</v>
      </c>
      <c r="K119" s="3" t="str">
        <f t="shared" si="26"/>
        <v/>
      </c>
      <c r="L119" s="8" t="str">
        <f t="shared" si="27"/>
        <v/>
      </c>
      <c r="M119" s="8" t="str">
        <f t="shared" si="28"/>
        <v/>
      </c>
      <c r="N119" s="3" t="str">
        <f t="shared" si="29"/>
        <v/>
      </c>
      <c r="O119" s="3" t="str">
        <f>IF(B119="","",IF(Einstellungen!$B$5&lt;L119,0,MIN(H119,N119+MAX(0,(Einstellungen!$B$5-L119))*K119)))</f>
        <v/>
      </c>
      <c r="P119" s="3" t="str">
        <f t="shared" si="30"/>
        <v/>
      </c>
      <c r="Q119" s="8" t="str">
        <f t="shared" si="31"/>
        <v/>
      </c>
      <c r="R119" s="3" t="str">
        <f>IF(B119="","",IF(Einstellungen!$B$5&lt;L119,0,IF(Einstellungen!$B$5=L119,N119,MAX(0,MIN(K119,H119-N119-(Einstellungen!$B$5-L119-1)*K119)))))</f>
        <v/>
      </c>
    </row>
    <row r="120" spans="1:18" ht="18" customHeight="1" x14ac:dyDescent="0.3">
      <c r="A120" s="8" t="str">
        <f t="shared" si="24"/>
        <v/>
      </c>
      <c r="B120" s="9"/>
      <c r="C120" s="5"/>
      <c r="D120" s="5"/>
      <c r="E120" s="5"/>
      <c r="F120" s="10"/>
      <c r="G120" s="11"/>
      <c r="H120" s="3" t="str">
        <f t="shared" si="25"/>
        <v/>
      </c>
      <c r="I120" s="5"/>
      <c r="J120" s="8" t="s">
        <v>270</v>
      </c>
      <c r="K120" s="3" t="str">
        <f t="shared" si="26"/>
        <v/>
      </c>
      <c r="L120" s="8" t="str">
        <f t="shared" si="27"/>
        <v/>
      </c>
      <c r="M120" s="8" t="str">
        <f t="shared" si="28"/>
        <v/>
      </c>
      <c r="N120" s="3" t="str">
        <f t="shared" si="29"/>
        <v/>
      </c>
      <c r="O120" s="3" t="str">
        <f>IF(B120="","",IF(Einstellungen!$B$5&lt;L120,0,MIN(H120,N120+MAX(0,(Einstellungen!$B$5-L120))*K120)))</f>
        <v/>
      </c>
      <c r="P120" s="3" t="str">
        <f t="shared" si="30"/>
        <v/>
      </c>
      <c r="Q120" s="8" t="str">
        <f t="shared" si="31"/>
        <v/>
      </c>
      <c r="R120" s="3" t="str">
        <f>IF(B120="","",IF(Einstellungen!$B$5&lt;L120,0,IF(Einstellungen!$B$5=L120,N120,MAX(0,MIN(K120,H120-N120-(Einstellungen!$B$5-L120-1)*K120)))))</f>
        <v/>
      </c>
    </row>
  </sheetData>
  <mergeCells count="1">
    <mergeCell ref="A1:R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6</vt:i4>
      </vt:variant>
    </vt:vector>
  </HeadingPairs>
  <TitlesOfParts>
    <vt:vector size="10" baseType="lpstr">
      <vt:lpstr>Uebersicht</vt:lpstr>
      <vt:lpstr>Buchungen</vt:lpstr>
      <vt:lpstr>Einstellungen</vt:lpstr>
      <vt:lpstr>Anlagen_AfA</vt:lpstr>
      <vt:lpstr>Kategorien</vt:lpstr>
      <vt:lpstr>Kontenliste</vt:lpstr>
      <vt:lpstr>Statusliste</vt:lpstr>
      <vt:lpstr>Unterkategorien</vt:lpstr>
      <vt:lpstr>Vorgangsarten</vt:lpstr>
      <vt:lpstr>Zahlungsarten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created xsi:type="dcterms:W3CDTF">2026-04-14T17:25:12Z</dcterms:created>
  <dcterms:modified xsi:type="dcterms:W3CDTF">2026-04-14T17:25:12Z</dcterms:modified>
</cp:coreProperties>
</file>