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/>
  <mc:AlternateContent xmlns:mc="http://schemas.openxmlformats.org/markup-compatibility/2006">
    <mc:Choice Requires="x15">
      <x15ac:absPath xmlns:x15ac="http://schemas.microsoft.com/office/spreadsheetml/2010/11/ac" url="C:\Users\sergi\Documents\SEO\SEO\AA_Webs\Excel Aleman\finanzplan\"/>
    </mc:Choice>
  </mc:AlternateContent>
  <xr:revisionPtr revIDLastSave="0" documentId="8_{009A817C-C585-4CEB-8FF9-18F7FC8B2834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Übersicht" sheetId="1" r:id="rId1"/>
    <sheet name="Buchungen" sheetId="2" r:id="rId2"/>
    <sheet name="Einstellungen" sheetId="3" r:id="rId3"/>
  </sheets>
  <calcPr calcId="191029"/>
  <fileRecoveryPr repairLoad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68" i="2" l="1"/>
  <c r="B68" i="2"/>
  <c r="H67" i="2"/>
  <c r="B67" i="2"/>
  <c r="H66" i="2"/>
  <c r="B66" i="2"/>
  <c r="H65" i="2"/>
  <c r="B65" i="2"/>
  <c r="H64" i="2"/>
  <c r="B64" i="2"/>
  <c r="H63" i="2"/>
  <c r="B63" i="2"/>
  <c r="H62" i="2"/>
  <c r="B62" i="2"/>
  <c r="H61" i="2"/>
  <c r="B61" i="2"/>
  <c r="H60" i="2"/>
  <c r="B60" i="2"/>
  <c r="H59" i="2"/>
  <c r="B59" i="2"/>
  <c r="H58" i="2"/>
  <c r="B58" i="2"/>
  <c r="H57" i="2"/>
  <c r="B57" i="2"/>
  <c r="H56" i="2"/>
  <c r="B56" i="2"/>
  <c r="H55" i="2"/>
  <c r="B55" i="2"/>
  <c r="H54" i="2"/>
  <c r="B54" i="2"/>
  <c r="H53" i="2"/>
  <c r="B53" i="2"/>
  <c r="H52" i="2"/>
  <c r="B52" i="2"/>
  <c r="H51" i="2"/>
  <c r="B51" i="2"/>
  <c r="H50" i="2"/>
  <c r="B50" i="2"/>
  <c r="H49" i="2"/>
  <c r="B49" i="2"/>
  <c r="H48" i="2"/>
  <c r="B48" i="2"/>
  <c r="H47" i="2"/>
  <c r="B47" i="2"/>
  <c r="H46" i="2"/>
  <c r="B46" i="2"/>
  <c r="H45" i="2"/>
  <c r="B45" i="2"/>
  <c r="H44" i="2"/>
  <c r="B44" i="2"/>
  <c r="H43" i="2"/>
  <c r="B43" i="2"/>
  <c r="H42" i="2"/>
  <c r="B42" i="2"/>
  <c r="H41" i="2"/>
  <c r="B41" i="2"/>
  <c r="H40" i="2"/>
  <c r="B40" i="2"/>
  <c r="H39" i="2"/>
  <c r="B39" i="2"/>
  <c r="H38" i="2"/>
  <c r="B38" i="2"/>
  <c r="H37" i="2"/>
  <c r="B37" i="2"/>
  <c r="H36" i="2"/>
  <c r="B36" i="2"/>
  <c r="H35" i="2"/>
  <c r="B35" i="2"/>
  <c r="H34" i="2"/>
  <c r="B34" i="2"/>
  <c r="H33" i="2"/>
  <c r="B33" i="2"/>
  <c r="H32" i="2"/>
  <c r="B32" i="2"/>
  <c r="H31" i="2"/>
  <c r="B31" i="2"/>
  <c r="H30" i="2"/>
  <c r="B30" i="2"/>
  <c r="H29" i="2"/>
  <c r="B29" i="2"/>
  <c r="H28" i="2"/>
  <c r="B28" i="2"/>
  <c r="H27" i="2"/>
  <c r="B27" i="2"/>
  <c r="H26" i="2"/>
  <c r="B26" i="2"/>
  <c r="H25" i="2"/>
  <c r="B25" i="2"/>
  <c r="H24" i="2"/>
  <c r="B24" i="2"/>
  <c r="H23" i="2"/>
  <c r="B23" i="2"/>
  <c r="H22" i="2"/>
  <c r="B22" i="2"/>
  <c r="H21" i="2"/>
  <c r="B21" i="2"/>
  <c r="H20" i="2"/>
  <c r="B20" i="2"/>
  <c r="H19" i="2"/>
  <c r="B19" i="2"/>
  <c r="H18" i="2"/>
  <c r="B18" i="2"/>
  <c r="H17" i="2"/>
  <c r="B17" i="2"/>
  <c r="H16" i="2"/>
  <c r="B16" i="2"/>
  <c r="H15" i="2"/>
  <c r="B15" i="2"/>
  <c r="H14" i="2"/>
  <c r="B14" i="2"/>
  <c r="H13" i="2"/>
  <c r="B13" i="2"/>
  <c r="H12" i="2"/>
  <c r="B12" i="2"/>
  <c r="H11" i="2"/>
  <c r="B11" i="2"/>
  <c r="H10" i="2"/>
  <c r="B10" i="2"/>
  <c r="H9" i="2"/>
  <c r="B9" i="2"/>
  <c r="H8" i="2"/>
  <c r="B8" i="2"/>
  <c r="H7" i="2"/>
  <c r="B7" i="2"/>
  <c r="D27" i="1"/>
  <c r="B27" i="1"/>
  <c r="F26" i="1"/>
  <c r="E26" i="1"/>
  <c r="C26" i="1"/>
  <c r="G26" i="1" s="1"/>
  <c r="H26" i="1" s="1"/>
  <c r="F25" i="1"/>
  <c r="E25" i="1"/>
  <c r="C25" i="1"/>
  <c r="G25" i="1" s="1"/>
  <c r="H25" i="1" s="1"/>
  <c r="F24" i="1"/>
  <c r="E24" i="1"/>
  <c r="C24" i="1"/>
  <c r="G24" i="1" s="1"/>
  <c r="H24" i="1" s="1"/>
  <c r="F23" i="1"/>
  <c r="E23" i="1"/>
  <c r="C23" i="1"/>
  <c r="G23" i="1" s="1"/>
  <c r="H23" i="1" s="1"/>
  <c r="F22" i="1"/>
  <c r="E22" i="1"/>
  <c r="C22" i="1"/>
  <c r="G22" i="1" s="1"/>
  <c r="H22" i="1" s="1"/>
  <c r="F21" i="1"/>
  <c r="E21" i="1"/>
  <c r="C21" i="1"/>
  <c r="G21" i="1" s="1"/>
  <c r="H21" i="1" s="1"/>
  <c r="F20" i="1"/>
  <c r="E20" i="1"/>
  <c r="C20" i="1"/>
  <c r="G20" i="1" s="1"/>
  <c r="H20" i="1" s="1"/>
  <c r="F19" i="1"/>
  <c r="E19" i="1"/>
  <c r="G19" i="1" s="1"/>
  <c r="H19" i="1" s="1"/>
  <c r="C19" i="1"/>
  <c r="F18" i="1"/>
  <c r="E18" i="1"/>
  <c r="C18" i="1"/>
  <c r="G18" i="1" s="1"/>
  <c r="H18" i="1" s="1"/>
  <c r="F17" i="1"/>
  <c r="E17" i="1"/>
  <c r="C17" i="1"/>
  <c r="G17" i="1" s="1"/>
  <c r="H17" i="1" s="1"/>
  <c r="F16" i="1"/>
  <c r="E16" i="1"/>
  <c r="C16" i="1"/>
  <c r="G16" i="1" s="1"/>
  <c r="H16" i="1" s="1"/>
  <c r="N15" i="1"/>
  <c r="M15" i="1"/>
  <c r="L15" i="1"/>
  <c r="F15" i="1"/>
  <c r="F27" i="1" s="1"/>
  <c r="E15" i="1"/>
  <c r="E27" i="1" s="1"/>
  <c r="C7" i="1" s="1"/>
  <c r="C15" i="1"/>
  <c r="G15" i="1" s="1"/>
  <c r="M14" i="1"/>
  <c r="L14" i="1"/>
  <c r="N14" i="1" s="1"/>
  <c r="M13" i="1"/>
  <c r="L13" i="1"/>
  <c r="N13" i="1" s="1"/>
  <c r="L6" i="1"/>
  <c r="L5" i="1"/>
  <c r="B4" i="1"/>
  <c r="H15" i="1" l="1"/>
  <c r="H27" i="1" s="1"/>
  <c r="G27" i="1"/>
  <c r="E7" i="1" s="1"/>
  <c r="I15" i="1"/>
  <c r="C11" i="1"/>
  <c r="C27" i="1"/>
  <c r="G7" i="1" l="1"/>
  <c r="A7" i="1"/>
  <c r="I16" i="1"/>
  <c r="I17" i="1" s="1"/>
  <c r="I18" i="1" s="1"/>
  <c r="I19" i="1" s="1"/>
  <c r="I20" i="1" s="1"/>
  <c r="I21" i="1" s="1"/>
  <c r="I22" i="1" s="1"/>
  <c r="I23" i="1" s="1"/>
  <c r="I24" i="1" s="1"/>
  <c r="I25" i="1" s="1"/>
  <c r="I26" i="1" s="1"/>
  <c r="L8" i="1" l="1"/>
  <c r="I27" i="1"/>
  <c r="A11" i="1"/>
  <c r="L7" i="1"/>
</calcChain>
</file>

<file path=xl/sharedStrings.xml><?xml version="1.0" encoding="utf-8"?>
<sst xmlns="http://schemas.openxmlformats.org/spreadsheetml/2006/main" count="424" uniqueCount="106">
  <si>
    <t>Finanzplan</t>
  </si>
  <si>
    <t>Jahresübersicht für Einnahmen, Ausgaben, Ersparnisse und Liquidität</t>
  </si>
  <si>
    <t>Jahr</t>
  </si>
  <si>
    <t>Liquidität &amp; Kontrolle</t>
  </si>
  <si>
    <t>Startliquidität</t>
  </si>
  <si>
    <t>Gesamte Einnahmen</t>
  </si>
  <si>
    <t>Gesamte Ausgaben</t>
  </si>
  <si>
    <t>Gesamte Ersparnisse</t>
  </si>
  <si>
    <t>Sparquote</t>
  </si>
  <si>
    <t>Mindestreserve</t>
  </si>
  <si>
    <t>Aktuelle Reserve</t>
  </si>
  <si>
    <t>Warnung</t>
  </si>
  <si>
    <t>Endbestand Liquidität</t>
  </si>
  <si>
    <t>Höchster Ausgabenmonat</t>
  </si>
  <si>
    <t>Hell markierte Zellen können angepasst werden.
Die Ist-Werte kommen automatisch aus der Tabelle 'Buchungen'.</t>
  </si>
  <si>
    <t>Szenarioanalyse</t>
  </si>
  <si>
    <t>Szenario</t>
  </si>
  <si>
    <t>Einnahmen</t>
  </si>
  <si>
    <t>Ausgaben</t>
  </si>
  <si>
    <t>Ersparnis</t>
  </si>
  <si>
    <t>Basis</t>
  </si>
  <si>
    <t>Monat</t>
  </si>
  <si>
    <t>Geplante Einnahmen</t>
  </si>
  <si>
    <t>Tatsächliche Einnahmen</t>
  </si>
  <si>
    <t>Geplante Ausgaben</t>
  </si>
  <si>
    <t>Tatsächliche Ausgaben</t>
  </si>
  <si>
    <t>Geplante Ersparnis</t>
  </si>
  <si>
    <t>Tatsächliche Ersparnis</t>
  </si>
  <si>
    <t>Abweichung</t>
  </si>
  <si>
    <t>Kumulierte Liquidität</t>
  </si>
  <si>
    <t>Optimistisch</t>
  </si>
  <si>
    <t>Januar</t>
  </si>
  <si>
    <t>Vorsichtig</t>
  </si>
  <si>
    <t>Februar</t>
  </si>
  <si>
    <t>März</t>
  </si>
  <si>
    <t>April</t>
  </si>
  <si>
    <t>Mai</t>
  </si>
  <si>
    <t>Juni</t>
  </si>
  <si>
    <t>Juli</t>
  </si>
  <si>
    <t>August</t>
  </si>
  <si>
    <t>September</t>
  </si>
  <si>
    <t>Oktober</t>
  </si>
  <si>
    <t>November</t>
  </si>
  <si>
    <t>Dezember</t>
  </si>
  <si>
    <t>Gesamt</t>
  </si>
  <si>
    <t>Hinweis</t>
  </si>
  <si>
    <t>Die Plan-Werte in den Spalten B und D können angepasst werden. Die Ist-Werte werden automatisch aus 'Buchungen' übernommen.</t>
  </si>
  <si>
    <t>Buchungen</t>
  </si>
  <si>
    <t>Nur die farblich markierten Eingabefelder bearbeiten.</t>
  </si>
  <si>
    <t>Datum</t>
  </si>
  <si>
    <t>Typ</t>
  </si>
  <si>
    <t>Kategorie</t>
  </si>
  <si>
    <t>Beschreibung</t>
  </si>
  <si>
    <t>Betrag</t>
  </si>
  <si>
    <t>Steuer relevant</t>
  </si>
  <si>
    <t>Steuerbetrag</t>
  </si>
  <si>
    <t>Notiz</t>
  </si>
  <si>
    <t>Einnahme</t>
  </si>
  <si>
    <t>Gehalt</t>
  </si>
  <si>
    <t>Monatsgehalt</t>
  </si>
  <si>
    <t>Nein</t>
  </si>
  <si>
    <t>Beispieldaten</t>
  </si>
  <si>
    <t>Ausgabe</t>
  </si>
  <si>
    <t>Miete</t>
  </si>
  <si>
    <t>Wohnungsmiete</t>
  </si>
  <si>
    <t>Fixkosten</t>
  </si>
  <si>
    <t>Lebensmittel</t>
  </si>
  <si>
    <t>Supermarkt</t>
  </si>
  <si>
    <t>Variable Kosten</t>
  </si>
  <si>
    <t>Transport</t>
  </si>
  <si>
    <t>ÖPNV / Benzin</t>
  </si>
  <si>
    <t>Mobilität</t>
  </si>
  <si>
    <t>Versicherungen</t>
  </si>
  <si>
    <t>Versicherung</t>
  </si>
  <si>
    <t>Quartalsweise</t>
  </si>
  <si>
    <t>Freizeit</t>
  </si>
  <si>
    <t>Restaurant / Ausflug</t>
  </si>
  <si>
    <t>Optional</t>
  </si>
  <si>
    <t>Freelance</t>
  </si>
  <si>
    <t>Nebenprojekt</t>
  </si>
  <si>
    <t>Unregelmäßige Einnahme</t>
  </si>
  <si>
    <t>Steuern</t>
  </si>
  <si>
    <t>Steuervorauszahlung</t>
  </si>
  <si>
    <t>Ja</t>
  </si>
  <si>
    <t>Steuerrelevant</t>
  </si>
  <si>
    <t>Einstellungen</t>
  </si>
  <si>
    <t>Parameter</t>
  </si>
  <si>
    <t>Validierungslisten</t>
  </si>
  <si>
    <t>Typen</t>
  </si>
  <si>
    <t>Einnahmen-Kategorien</t>
  </si>
  <si>
    <t>Ausgaben-Kategorien</t>
  </si>
  <si>
    <t>Alle Kategorien</t>
  </si>
  <si>
    <t>Steuersatz</t>
  </si>
  <si>
    <t>Nebeneinkünfte</t>
  </si>
  <si>
    <t>Szenario Einnahmen optimistisch %</t>
  </si>
  <si>
    <t>Rückerstattung</t>
  </si>
  <si>
    <t>Szenario Ausgaben optimistisch %</t>
  </si>
  <si>
    <t>Kapitalerträge</t>
  </si>
  <si>
    <t>Gesundheit</t>
  </si>
  <si>
    <t>Szenario Einnahmen vorsichtig %</t>
  </si>
  <si>
    <t>Sonstiges</t>
  </si>
  <si>
    <t>Szenario Ausgaben vorsichtig %</t>
  </si>
  <si>
    <t>Bildung</t>
  </si>
  <si>
    <t>Software</t>
  </si>
  <si>
    <t>Abonnements</t>
  </si>
  <si>
    <t>Investitionen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</si>
</sst>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#,##0.00\ &quot;€&quot;;[Red]\(#,##0.00\ &quot;€&quot;\);\-"/>
    <numFmt numFmtId="165" formatCode="0.0%"/>
    <numFmt numFmtId="166" formatCode="dd\.mm\.yyyy"/>
  </numFmts>
  <fonts count="17" x14ac:knownFonts="1">
    <font>
      <sz val="11"/>
      <color theme="1"/>
      <name val="Calibri"/>
      <family val="2"/>
      <scheme val="minor"/>
    </font>
    <font>
      <b/>
      <sz val="16"/>
      <color rgb="FFFFFFFF"/>
      <name val="Calibri"/>
    </font>
    <font>
      <b/>
      <sz val="11"/>
      <color rgb="FFFFFFFF"/>
      <name val="Calibri"/>
    </font>
    <font>
      <b/>
      <sz val="11"/>
      <color rgb="FF1F1F1F"/>
      <name val="Calibri"/>
    </font>
    <font>
      <sz val="11"/>
      <color rgb="FF0000FF"/>
      <name val="Calibri"/>
    </font>
    <font>
      <i/>
      <sz val="11"/>
      <color rgb="FF1F1F1F"/>
      <name val="Calibri"/>
    </font>
    <font>
      <b/>
      <sz val="11"/>
      <color rgb="FFFFFFFF"/>
      <name val="Calibri"/>
    </font>
    <font>
      <sz val="11"/>
      <color rgb="FF008000"/>
      <name val="Calibri"/>
    </font>
    <font>
      <sz val="11"/>
      <color rgb="FF000000"/>
      <name val="Calibri"/>
    </font>
    <font>
      <i/>
      <sz val="11"/>
      <color rgb="FFFFFFFF"/>
      <name val="Calibri"/>
    </font>
    <font>
      <b/>
      <sz val="11"/>
      <name val="Calibri"/>
    </font>
    <font>
      <b/>
      <sz val="11"/>
      <color rgb="FF008000"/>
      <name val="Calibri"/>
    </font>
    <font>
      <b/>
      <sz val="14"/>
      <color rgb="FF000000"/>
      <name val="Calibri"/>
    </font>
    <font>
      <sz val="11"/>
      <color rgb="FF1F1F1F"/>
      <name val="Calibri"/>
    </font>
    <font>
      <b/>
      <sz val="11"/>
      <color rgb="FF000000"/>
      <name val="Calibri"/>
    </font>
    <font>
      <b/>
      <sz val="22"/>
      <color rgb="FFFFFFFF"/>
      <name val="Calibri"/>
      <family val="2"/>
    </font>
    <font>
      <sz val="22"/>
      <color theme="1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rgb="FF00484E"/>
      </patternFill>
    </fill>
    <fill>
      <patternFill patternType="solid">
        <fgColor rgb="FF1F415A"/>
      </patternFill>
    </fill>
    <fill>
      <patternFill patternType="solid">
        <fgColor rgb="FFFFF2CC"/>
      </patternFill>
    </fill>
    <fill>
      <patternFill patternType="solid">
        <fgColor rgb="FFE8F0F6"/>
      </patternFill>
    </fill>
    <fill>
      <patternFill patternType="solid">
        <fgColor rgb="FFEAF4F4"/>
      </patternFill>
    </fill>
    <fill>
      <patternFill patternType="solid">
        <fgColor rgb="FFFFFFFF"/>
      </patternFill>
    </fill>
    <fill>
      <patternFill patternType="solid">
        <fgColor rgb="FFF3F6F7"/>
      </patternFill>
    </fill>
  </fills>
  <borders count="12">
    <border>
      <left/>
      <right/>
      <top/>
      <bottom/>
      <diagonal/>
    </border>
    <border>
      <left style="thin">
        <color rgb="FFD9E1E6"/>
      </left>
      <right style="thin">
        <color rgb="FFD9E1E6"/>
      </right>
      <top style="thin">
        <color rgb="FFD9E1E6"/>
      </top>
      <bottom style="thin">
        <color rgb="FFD9E1E6"/>
      </bottom>
      <diagonal/>
    </border>
    <border>
      <left style="thin">
        <color rgb="FFD9E1E6"/>
      </left>
      <right style="thin">
        <color rgb="FFD9E1E6"/>
      </right>
      <top style="medium">
        <color rgb="FF00484E"/>
      </top>
      <bottom style="thin">
        <color rgb="FFD9E1E6"/>
      </bottom>
      <diagonal/>
    </border>
    <border>
      <left/>
      <right/>
      <top style="thin">
        <color rgb="FFD9E1E6"/>
      </top>
      <bottom/>
      <diagonal/>
    </border>
    <border>
      <left/>
      <right style="thin">
        <color rgb="FFD9E1E6"/>
      </right>
      <top style="thin">
        <color rgb="FFD9E1E6"/>
      </top>
      <bottom/>
      <diagonal/>
    </border>
    <border>
      <left/>
      <right style="thin">
        <color rgb="FFD9E1E6"/>
      </right>
      <top style="thin">
        <color rgb="FFD9E1E6"/>
      </top>
      <bottom style="thin">
        <color rgb="FFD9E1E6"/>
      </bottom>
      <diagonal/>
    </border>
    <border>
      <left style="thin">
        <color rgb="FFD9E1E6"/>
      </left>
      <right/>
      <top/>
      <bottom/>
      <diagonal/>
    </border>
    <border>
      <left/>
      <right style="thin">
        <color rgb="FFD9E1E6"/>
      </right>
      <top/>
      <bottom/>
      <diagonal/>
    </border>
    <border>
      <left style="thin">
        <color rgb="FFD9E1E6"/>
      </left>
      <right/>
      <top/>
      <bottom style="thin">
        <color rgb="FFD9E1E6"/>
      </bottom>
      <diagonal/>
    </border>
    <border>
      <left/>
      <right style="thin">
        <color rgb="FFD9E1E6"/>
      </right>
      <top/>
      <bottom style="thin">
        <color rgb="FFD9E1E6"/>
      </bottom>
      <diagonal/>
    </border>
    <border>
      <left/>
      <right/>
      <top/>
      <bottom style="thin">
        <color rgb="FFD9E1E6"/>
      </bottom>
      <diagonal/>
    </border>
    <border>
      <left/>
      <right/>
      <top style="thin">
        <color rgb="FFD9E1E6"/>
      </top>
      <bottom style="thin">
        <color rgb="FFD9E1E6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10" fillId="0" borderId="1" xfId="0" applyFont="1" applyBorder="1"/>
    <xf numFmtId="0" fontId="11" fillId="4" borderId="1" xfId="0" applyFont="1" applyFill="1" applyBorder="1"/>
    <xf numFmtId="164" fontId="0" fillId="0" borderId="1" xfId="0" applyNumberFormat="1" applyBorder="1"/>
    <xf numFmtId="0" fontId="0" fillId="0" borderId="1" xfId="0" applyBorder="1"/>
    <xf numFmtId="0" fontId="6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vertical="center"/>
    </xf>
    <xf numFmtId="164" fontId="0" fillId="0" borderId="1" xfId="0" applyNumberFormat="1" applyBorder="1" applyAlignment="1">
      <alignment vertical="center"/>
    </xf>
    <xf numFmtId="164" fontId="4" fillId="4" borderId="1" xfId="0" applyNumberFormat="1" applyFont="1" applyFill="1" applyBorder="1" applyAlignment="1">
      <alignment vertical="center"/>
    </xf>
    <xf numFmtId="164" fontId="7" fillId="0" borderId="1" xfId="0" applyNumberFormat="1" applyFont="1" applyBorder="1" applyAlignment="1">
      <alignment vertical="center"/>
    </xf>
    <xf numFmtId="164" fontId="8" fillId="0" borderId="1" xfId="0" applyNumberFormat="1" applyFont="1" applyBorder="1" applyAlignment="1">
      <alignment vertical="center"/>
    </xf>
    <xf numFmtId="0" fontId="14" fillId="8" borderId="2" xfId="0" applyFont="1" applyFill="1" applyBorder="1" applyAlignment="1">
      <alignment vertical="center"/>
    </xf>
    <xf numFmtId="164" fontId="14" fillId="8" borderId="2" xfId="0" applyNumberFormat="1" applyFont="1" applyFill="1" applyBorder="1" applyAlignment="1">
      <alignment vertical="center"/>
    </xf>
    <xf numFmtId="0" fontId="2" fillId="3" borderId="1" xfId="0" applyFont="1" applyFill="1" applyBorder="1"/>
    <xf numFmtId="166" fontId="4" fillId="6" borderId="1" xfId="0" applyNumberFormat="1" applyFont="1" applyFill="1" applyBorder="1" applyAlignment="1">
      <alignment vertical="center"/>
    </xf>
    <xf numFmtId="0" fontId="7" fillId="0" borderId="1" xfId="0" applyFont="1" applyBorder="1" applyAlignment="1">
      <alignment vertical="center"/>
    </xf>
    <xf numFmtId="0" fontId="4" fillId="6" borderId="1" xfId="0" applyFont="1" applyFill="1" applyBorder="1" applyAlignment="1">
      <alignment vertical="center"/>
    </xf>
    <xf numFmtId="164" fontId="4" fillId="0" borderId="1" xfId="0" applyNumberFormat="1" applyFont="1" applyBorder="1" applyAlignment="1">
      <alignment vertical="center"/>
    </xf>
    <xf numFmtId="0" fontId="0" fillId="0" borderId="0" xfId="0" applyAlignment="1">
      <alignment vertical="center"/>
    </xf>
    <xf numFmtId="0" fontId="3" fillId="0" borderId="1" xfId="0" applyFont="1" applyBorder="1" applyAlignment="1">
      <alignment vertical="center"/>
    </xf>
    <xf numFmtId="0" fontId="4" fillId="4" borderId="1" xfId="0" applyFont="1" applyFill="1" applyBorder="1" applyAlignment="1">
      <alignment vertical="center"/>
    </xf>
    <xf numFmtId="0" fontId="2" fillId="2" borderId="1" xfId="0" applyFont="1" applyFill="1" applyBorder="1" applyAlignment="1">
      <alignment vertical="center"/>
    </xf>
    <xf numFmtId="165" fontId="4" fillId="4" borderId="1" xfId="0" applyNumberFormat="1" applyFont="1" applyFill="1" applyBorder="1" applyAlignment="1">
      <alignment vertical="center"/>
    </xf>
    <xf numFmtId="165" fontId="12" fillId="7" borderId="1" xfId="0" applyNumberFormat="1" applyFont="1" applyFill="1" applyBorder="1" applyAlignment="1">
      <alignment horizontal="center" vertical="center"/>
    </xf>
    <xf numFmtId="0" fontId="0" fillId="0" borderId="4" xfId="0" applyBorder="1"/>
    <xf numFmtId="0" fontId="0" fillId="0" borderId="8" xfId="0" applyBorder="1"/>
    <xf numFmtId="0" fontId="0" fillId="0" borderId="9" xfId="0" applyBorder="1"/>
    <xf numFmtId="0" fontId="2" fillId="2" borderId="1" xfId="0" applyFont="1" applyFill="1" applyBorder="1" applyAlignment="1">
      <alignment horizontal="center" vertical="center"/>
    </xf>
    <xf numFmtId="0" fontId="0" fillId="0" borderId="5" xfId="0" applyBorder="1"/>
    <xf numFmtId="0" fontId="9" fillId="3" borderId="0" xfId="0" applyFont="1" applyFill="1" applyAlignment="1">
      <alignment horizontal="center"/>
    </xf>
    <xf numFmtId="0" fontId="0" fillId="0" borderId="0" xfId="0"/>
    <xf numFmtId="164" fontId="12" fillId="7" borderId="1" xfId="0" applyNumberFormat="1" applyFont="1" applyFill="1" applyBorder="1" applyAlignment="1">
      <alignment horizontal="center" vertical="center"/>
    </xf>
    <xf numFmtId="0" fontId="13" fillId="5" borderId="1" xfId="0" applyFont="1" applyFill="1" applyBorder="1" applyAlignment="1">
      <alignment horizontal="left" vertical="center" wrapText="1"/>
    </xf>
    <xf numFmtId="0" fontId="0" fillId="0" borderId="3" xfId="0" applyBorder="1"/>
    <xf numFmtId="0" fontId="0" fillId="0" borderId="6" xfId="0" applyBorder="1"/>
    <xf numFmtId="0" fontId="0" fillId="0" borderId="7" xfId="0" applyBorder="1"/>
    <xf numFmtId="0" fontId="0" fillId="0" borderId="10" xfId="0" applyBorder="1"/>
    <xf numFmtId="0" fontId="13" fillId="5" borderId="1" xfId="0" applyFont="1" applyFill="1" applyBorder="1" applyAlignment="1">
      <alignment vertical="center" wrapText="1"/>
    </xf>
    <xf numFmtId="0" fontId="12" fillId="7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/>
    </xf>
    <xf numFmtId="0" fontId="0" fillId="0" borderId="11" xfId="0" applyBorder="1"/>
    <xf numFmtId="0" fontId="1" fillId="2" borderId="0" xfId="0" applyFont="1" applyFill="1" applyAlignment="1">
      <alignment horizontal="center"/>
    </xf>
    <xf numFmtId="0" fontId="5" fillId="5" borderId="0" xfId="0" applyFont="1" applyFill="1" applyAlignment="1">
      <alignment horizontal="left"/>
    </xf>
    <xf numFmtId="0" fontId="1" fillId="2" borderId="0" xfId="0" applyFont="1" applyFill="1" applyAlignment="1">
      <alignment vertical="center"/>
    </xf>
    <xf numFmtId="0" fontId="2" fillId="3" borderId="0" xfId="0" applyFont="1" applyFill="1" applyAlignment="1">
      <alignment vertical="center"/>
    </xf>
    <xf numFmtId="0" fontId="15" fillId="2" borderId="0" xfId="0" applyFont="1" applyFill="1" applyAlignment="1">
      <alignment horizontal="center"/>
    </xf>
    <xf numFmtId="0" fontId="16" fillId="0" borderId="0" xfId="0" applyFont="1"/>
  </cellXfs>
  <cellStyles count="1">
    <cellStyle name="Normal" xfId="0" builtinId="0"/>
  </cellStyles>
  <dxfs count="5">
    <dxf>
      <fill>
        <patternFill>
          <bgColor rgb="FFE2F0D9"/>
        </patternFill>
      </fill>
    </dxf>
    <dxf>
      <fill>
        <patternFill>
          <bgColor rgb="FFFDE9E7"/>
        </patternFill>
      </fill>
    </dxf>
    <dxf>
      <fill>
        <patternFill>
          <bgColor rgb="FFFDE9E7"/>
        </patternFill>
      </fill>
    </dxf>
    <dxf>
      <fill>
        <patternFill>
          <bgColor rgb="FFFDE9E7"/>
        </patternFill>
      </fill>
    </dxf>
    <dxf>
      <fill>
        <patternFill>
          <bgColor rgb="FFE2F0D9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c:style val="2"/>
  <c:chart>
    <c:title>
      <c:tx>
        <c:rich>
          <a:bodyPr/>
          <a:lstStyle/>
          <a:p>
            <a:r>
              <a:rPr lang="es-ES"/>
              <a:t>Monatliche Ist-Werte</a:t>
            </a:r>
          </a:p>
        </c:rich>
      </c:tx>
      <c:overlay val="0"/>
    </c:title>
    <c:autoTitleDeleted val="0"/>
    <c:plotArea>
      <c:layout>
        <c:manualLayout>
          <c:layoutTarget val="inner"/>
          <c:xMode val="edge"/>
          <c:yMode val="edge"/>
          <c:x val="0.11329621257995534"/>
          <c:y val="0.16485866539409846"/>
          <c:w val="0.71060318532268452"/>
          <c:h val="0.62021474588403724"/>
        </c:manualLayout>
      </c:layout>
      <c:lineChart>
        <c:grouping val="standard"/>
        <c:varyColors val="0"/>
        <c:ser>
          <c:idx val="0"/>
          <c:order val="0"/>
          <c:tx>
            <c:strRef>
              <c:f>Übersicht!$C$14</c:f>
              <c:strCache>
                <c:ptCount val="1"/>
                <c:pt idx="0">
                  <c:v>Tatsächliche Einnahmen</c:v>
                </c:pt>
              </c:strCache>
            </c:strRef>
          </c:tx>
          <c:spPr>
            <a:ln>
              <a:prstDash val="solid"/>
            </a:ln>
          </c:spPr>
          <c:marker>
            <c:symbol val="none"/>
          </c:marker>
          <c:cat>
            <c:strRef>
              <c:f>Übersicht!$A$15:$A$26</c:f>
              <c:strCache>
                <c:ptCount val="12"/>
                <c:pt idx="0">
                  <c:v>Januar</c:v>
                </c:pt>
                <c:pt idx="1">
                  <c:v>Februar</c:v>
                </c:pt>
                <c:pt idx="2">
                  <c:v>März</c:v>
                </c:pt>
                <c:pt idx="3">
                  <c:v>April</c:v>
                </c:pt>
                <c:pt idx="4">
                  <c:v>Mai</c:v>
                </c:pt>
                <c:pt idx="5">
                  <c:v>Juni</c:v>
                </c:pt>
                <c:pt idx="6">
                  <c:v>Juli</c:v>
                </c:pt>
                <c:pt idx="7">
                  <c:v>August</c:v>
                </c:pt>
                <c:pt idx="8">
                  <c:v>September</c:v>
                </c:pt>
                <c:pt idx="9">
                  <c:v>Oktober</c:v>
                </c:pt>
                <c:pt idx="10">
                  <c:v>November</c:v>
                </c:pt>
                <c:pt idx="11">
                  <c:v>Dezember</c:v>
                </c:pt>
              </c:strCache>
            </c:strRef>
          </c:cat>
          <c:val>
            <c:numRef>
              <c:f>Übersicht!$C$15:$C$26</c:f>
              <c:numCache>
                <c:formatCode>#,##0.00\ "€";[Red]\(#,##0.00\ "€"\);\-</c:formatCode>
                <c:ptCount val="12"/>
                <c:pt idx="0">
                  <c:v>3200</c:v>
                </c:pt>
                <c:pt idx="1">
                  <c:v>3200</c:v>
                </c:pt>
                <c:pt idx="2">
                  <c:v>3850</c:v>
                </c:pt>
                <c:pt idx="3">
                  <c:v>3200</c:v>
                </c:pt>
                <c:pt idx="4">
                  <c:v>3200</c:v>
                </c:pt>
                <c:pt idx="5">
                  <c:v>3900</c:v>
                </c:pt>
                <c:pt idx="6">
                  <c:v>3200</c:v>
                </c:pt>
                <c:pt idx="7">
                  <c:v>3200</c:v>
                </c:pt>
                <c:pt idx="8">
                  <c:v>3800</c:v>
                </c:pt>
                <c:pt idx="9">
                  <c:v>3200</c:v>
                </c:pt>
                <c:pt idx="10">
                  <c:v>3200</c:v>
                </c:pt>
                <c:pt idx="11">
                  <c:v>3950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5184-4728-A60C-A0BBF8DBB862}"/>
            </c:ext>
          </c:extLst>
        </c:ser>
        <c:ser>
          <c:idx val="1"/>
          <c:order val="1"/>
          <c:tx>
            <c:strRef>
              <c:f>Übersicht!$E$14</c:f>
              <c:strCache>
                <c:ptCount val="1"/>
                <c:pt idx="0">
                  <c:v>Tatsächliche Ausgaben</c:v>
                </c:pt>
              </c:strCache>
            </c:strRef>
          </c:tx>
          <c:spPr>
            <a:ln>
              <a:prstDash val="solid"/>
            </a:ln>
          </c:spPr>
          <c:marker>
            <c:symbol val="none"/>
          </c:marker>
          <c:cat>
            <c:strRef>
              <c:f>Übersicht!$A$15:$A$26</c:f>
              <c:strCache>
                <c:ptCount val="12"/>
                <c:pt idx="0">
                  <c:v>Januar</c:v>
                </c:pt>
                <c:pt idx="1">
                  <c:v>Februar</c:v>
                </c:pt>
                <c:pt idx="2">
                  <c:v>März</c:v>
                </c:pt>
                <c:pt idx="3">
                  <c:v>April</c:v>
                </c:pt>
                <c:pt idx="4">
                  <c:v>Mai</c:v>
                </c:pt>
                <c:pt idx="5">
                  <c:v>Juni</c:v>
                </c:pt>
                <c:pt idx="6">
                  <c:v>Juli</c:v>
                </c:pt>
                <c:pt idx="7">
                  <c:v>August</c:v>
                </c:pt>
                <c:pt idx="8">
                  <c:v>September</c:v>
                </c:pt>
                <c:pt idx="9">
                  <c:v>Oktober</c:v>
                </c:pt>
                <c:pt idx="10">
                  <c:v>November</c:v>
                </c:pt>
                <c:pt idx="11">
                  <c:v>Dezember</c:v>
                </c:pt>
              </c:strCache>
            </c:strRef>
          </c:cat>
          <c:val>
            <c:numRef>
              <c:f>Übersicht!$E$15:$E$26</c:f>
              <c:numCache>
                <c:formatCode>#,##0.00\ "€";[Red]\(#,##0.00\ "€"\);\-</c:formatCode>
                <c:ptCount val="12"/>
                <c:pt idx="0">
                  <c:v>1865</c:v>
                </c:pt>
                <c:pt idx="1">
                  <c:v>1842</c:v>
                </c:pt>
                <c:pt idx="2">
                  <c:v>1705</c:v>
                </c:pt>
                <c:pt idx="3">
                  <c:v>1898</c:v>
                </c:pt>
                <c:pt idx="4">
                  <c:v>1856</c:v>
                </c:pt>
                <c:pt idx="5">
                  <c:v>1967</c:v>
                </c:pt>
                <c:pt idx="6">
                  <c:v>1924</c:v>
                </c:pt>
                <c:pt idx="7">
                  <c:v>1901</c:v>
                </c:pt>
                <c:pt idx="8">
                  <c:v>1707</c:v>
                </c:pt>
                <c:pt idx="9">
                  <c:v>1890</c:v>
                </c:pt>
                <c:pt idx="10">
                  <c:v>1884</c:v>
                </c:pt>
                <c:pt idx="11">
                  <c:v>2018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5184-4728-A60C-A0BBF8DBB862}"/>
            </c:ext>
          </c:extLst>
        </c:ser>
        <c:ser>
          <c:idx val="2"/>
          <c:order val="2"/>
          <c:tx>
            <c:strRef>
              <c:f>Übersicht!$G$14</c:f>
              <c:strCache>
                <c:ptCount val="1"/>
                <c:pt idx="0">
                  <c:v>Tatsächliche Ersparnis</c:v>
                </c:pt>
              </c:strCache>
            </c:strRef>
          </c:tx>
          <c:spPr>
            <a:ln>
              <a:prstDash val="solid"/>
            </a:ln>
          </c:spPr>
          <c:marker>
            <c:symbol val="none"/>
          </c:marker>
          <c:cat>
            <c:strRef>
              <c:f>Übersicht!$A$15:$A$26</c:f>
              <c:strCache>
                <c:ptCount val="12"/>
                <c:pt idx="0">
                  <c:v>Januar</c:v>
                </c:pt>
                <c:pt idx="1">
                  <c:v>Februar</c:v>
                </c:pt>
                <c:pt idx="2">
                  <c:v>März</c:v>
                </c:pt>
                <c:pt idx="3">
                  <c:v>April</c:v>
                </c:pt>
                <c:pt idx="4">
                  <c:v>Mai</c:v>
                </c:pt>
                <c:pt idx="5">
                  <c:v>Juni</c:v>
                </c:pt>
                <c:pt idx="6">
                  <c:v>Juli</c:v>
                </c:pt>
                <c:pt idx="7">
                  <c:v>August</c:v>
                </c:pt>
                <c:pt idx="8">
                  <c:v>September</c:v>
                </c:pt>
                <c:pt idx="9">
                  <c:v>Oktober</c:v>
                </c:pt>
                <c:pt idx="10">
                  <c:v>November</c:v>
                </c:pt>
                <c:pt idx="11">
                  <c:v>Dezember</c:v>
                </c:pt>
              </c:strCache>
            </c:strRef>
          </c:cat>
          <c:val>
            <c:numRef>
              <c:f>Übersicht!$G$15:$G$26</c:f>
              <c:numCache>
                <c:formatCode>#,##0.00\ "€";[Red]\(#,##0.00\ "€"\);\-</c:formatCode>
                <c:ptCount val="12"/>
                <c:pt idx="0">
                  <c:v>1335</c:v>
                </c:pt>
                <c:pt idx="1">
                  <c:v>1358</c:v>
                </c:pt>
                <c:pt idx="2">
                  <c:v>2145</c:v>
                </c:pt>
                <c:pt idx="3">
                  <c:v>1302</c:v>
                </c:pt>
                <c:pt idx="4">
                  <c:v>1344</c:v>
                </c:pt>
                <c:pt idx="5">
                  <c:v>1933</c:v>
                </c:pt>
                <c:pt idx="6">
                  <c:v>1276</c:v>
                </c:pt>
                <c:pt idx="7">
                  <c:v>1299</c:v>
                </c:pt>
                <c:pt idx="8">
                  <c:v>2093</c:v>
                </c:pt>
                <c:pt idx="9">
                  <c:v>1310</c:v>
                </c:pt>
                <c:pt idx="10">
                  <c:v>1316</c:v>
                </c:pt>
                <c:pt idx="11">
                  <c:v>1932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5184-4728-A60C-A0BBF8DBB86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48650112"/>
        <c:axId val="48672768"/>
      </c:lineChart>
      <c:catAx>
        <c:axId val="48650112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r>
                  <a:rPr lang="es-ES"/>
                  <a:t>Monat</a:t>
                </a:r>
              </a:p>
            </c:rich>
          </c:tx>
          <c:overlay val="1"/>
        </c:title>
        <c:numFmt formatCode="General" sourceLinked="1"/>
        <c:majorTickMark val="none"/>
        <c:minorTickMark val="none"/>
        <c:tickLblPos val="nextTo"/>
        <c:crossAx val="48672768"/>
        <c:crosses val="autoZero"/>
        <c:auto val="1"/>
        <c:lblAlgn val="ctr"/>
        <c:lblOffset val="100"/>
        <c:noMultiLvlLbl val="0"/>
      </c:catAx>
      <c:valAx>
        <c:axId val="48672768"/>
        <c:scaling>
          <c:orientation val="minMax"/>
        </c:scaling>
        <c:delete val="0"/>
        <c:axPos val="l"/>
        <c:title>
          <c:tx>
            <c:rich>
              <a:bodyPr/>
              <a:lstStyle/>
              <a:p>
                <a:r>
                  <a:rPr lang="es-ES"/>
                  <a:t>EUR</a:t>
                </a:r>
              </a:p>
            </c:rich>
          </c:tx>
          <c:layout>
            <c:manualLayout>
              <c:xMode val="edge"/>
              <c:yMode val="edge"/>
              <c:x val="2.1286885967812766E-2"/>
              <c:y val="0.77394575678040245"/>
            </c:manualLayout>
          </c:layout>
          <c:overlay val="1"/>
        </c:title>
        <c:numFmt formatCode="#,##0.00\ &quot;€&quot;;[Red]\(#,##0.00\ &quot;€&quot;\);\-" sourceLinked="1"/>
        <c:majorTickMark val="none"/>
        <c:minorTickMark val="none"/>
        <c:tickLblPos val="nextTo"/>
        <c:crossAx val="48650112"/>
        <c:crosses val="autoZero"/>
        <c:crossBetween val="between"/>
      </c:valAx>
      <c:spPr>
        <a:solidFill>
          <a:schemeClr val="bg1">
            <a:lumMod val="95000"/>
          </a:schemeClr>
        </a:solidFill>
      </c:spPr>
    </c:plotArea>
    <c:legend>
      <c:legendPos val="r"/>
      <c:layout>
        <c:manualLayout>
          <c:xMode val="edge"/>
          <c:yMode val="edge"/>
          <c:x val="0.8191282098323166"/>
          <c:y val="0.45040642646941859"/>
          <c:w val="0.16926076145796731"/>
          <c:h val="0.44948985922214268"/>
        </c:manualLayout>
      </c:layout>
      <c:overlay val="1"/>
    </c:legend>
    <c:plotVisOnly val="1"/>
    <c:dispBlanksAs val="gap"/>
    <c:showDLblsOverMax val="1"/>
  </c:chart>
  <c:spPr>
    <a:solidFill>
      <a:schemeClr val="bg1">
        <a:lumMod val="95000"/>
      </a:schemeClr>
    </a:solidFill>
  </c:spPr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114299</xdr:colOff>
      <xdr:row>16</xdr:row>
      <xdr:rowOff>238125</xdr:rowOff>
    </xdr:from>
    <xdr:to>
      <xdr:col>16</xdr:col>
      <xdr:colOff>447675</xdr:colOff>
      <xdr:row>28</xdr:row>
      <xdr:rowOff>152400</xdr:rowOff>
    </xdr:to>
    <xdr:graphicFrame macro="">
      <xdr:nvGraphicFramePr>
        <xdr:cNvPr id="2" name="Chart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BuchungenTabelle" displayName="BuchungenTabelle" ref="A6:I68">
  <autoFilter ref="A6:I68" xr:uid="{00000000-0009-0000-0100-000001000000}"/>
  <tableColumns count="9">
    <tableColumn id="1" xr3:uid="{00000000-0010-0000-0000-000001000000}" name="Datum"/>
    <tableColumn id="2" xr3:uid="{00000000-0010-0000-0000-000002000000}" name="Monat"/>
    <tableColumn id="3" xr3:uid="{00000000-0010-0000-0000-000003000000}" name="Typ"/>
    <tableColumn id="4" xr3:uid="{00000000-0010-0000-0000-000004000000}" name="Kategorie"/>
    <tableColumn id="5" xr3:uid="{00000000-0010-0000-0000-000005000000}" name="Beschreibung"/>
    <tableColumn id="6" xr3:uid="{00000000-0010-0000-0000-000006000000}" name="Betrag"/>
    <tableColumn id="7" xr3:uid="{00000000-0010-0000-0000-000007000000}" name="Steuer relevant"/>
    <tableColumn id="8" xr3:uid="{00000000-0010-0000-0000-000008000000}" name="Steuerbetrag"/>
    <tableColumn id="9" xr3:uid="{00000000-0010-0000-0000-000009000000}" name="Notiz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30"/>
  <sheetViews>
    <sheetView showGridLines="0" tabSelected="1" zoomScale="90" zoomScaleNormal="90" workbookViewId="0">
      <selection activeCell="C7" sqref="C7:D8"/>
    </sheetView>
  </sheetViews>
  <sheetFormatPr baseColWidth="10" defaultColWidth="9.140625" defaultRowHeight="15" x14ac:dyDescent="0.25"/>
  <cols>
    <col min="1" max="1" width="15" customWidth="1"/>
    <col min="2" max="7" width="18" customWidth="1"/>
    <col min="8" max="8" width="14" customWidth="1"/>
    <col min="9" max="9" width="18" customWidth="1"/>
    <col min="11" max="11" width="18" customWidth="1"/>
    <col min="12" max="14" width="16" customWidth="1"/>
  </cols>
  <sheetData>
    <row r="1" spans="1:14" ht="24" customHeight="1" x14ac:dyDescent="0.45">
      <c r="A1" s="45" t="s">
        <v>0</v>
      </c>
      <c r="B1" s="46"/>
      <c r="C1" s="46"/>
      <c r="D1" s="46"/>
      <c r="E1" s="46"/>
      <c r="F1" s="46"/>
      <c r="G1" s="46"/>
      <c r="H1" s="46"/>
      <c r="I1" s="46"/>
    </row>
    <row r="2" spans="1:14" ht="24" customHeight="1" x14ac:dyDescent="0.25">
      <c r="A2" s="29" t="s">
        <v>1</v>
      </c>
      <c r="B2" s="30"/>
      <c r="C2" s="30"/>
      <c r="D2" s="30"/>
      <c r="E2" s="30"/>
      <c r="F2" s="30"/>
      <c r="G2" s="30"/>
      <c r="H2" s="30"/>
      <c r="I2" s="30"/>
    </row>
    <row r="4" spans="1:14" x14ac:dyDescent="0.25">
      <c r="A4" s="1" t="s">
        <v>2</v>
      </c>
      <c r="B4" s="2">
        <f>Einstellungen!B4</f>
        <v>2026</v>
      </c>
      <c r="K4" s="39" t="s">
        <v>3</v>
      </c>
      <c r="L4" s="28"/>
    </row>
    <row r="5" spans="1:14" x14ac:dyDescent="0.25">
      <c r="K5" s="1" t="s">
        <v>4</v>
      </c>
      <c r="L5" s="3">
        <f>Einstellungen!B5</f>
        <v>2500</v>
      </c>
    </row>
    <row r="6" spans="1:14" x14ac:dyDescent="0.25">
      <c r="A6" s="27" t="s">
        <v>5</v>
      </c>
      <c r="B6" s="28"/>
      <c r="C6" s="27" t="s">
        <v>6</v>
      </c>
      <c r="D6" s="28"/>
      <c r="E6" s="27" t="s">
        <v>7</v>
      </c>
      <c r="F6" s="28"/>
      <c r="G6" s="27" t="s">
        <v>8</v>
      </c>
      <c r="H6" s="28"/>
      <c r="K6" s="1" t="s">
        <v>9</v>
      </c>
      <c r="L6" s="3">
        <f>Einstellungen!B6</f>
        <v>1500</v>
      </c>
    </row>
    <row r="7" spans="1:14" x14ac:dyDescent="0.25">
      <c r="A7" s="31">
        <f>C27</f>
        <v>41100</v>
      </c>
      <c r="B7" s="24"/>
      <c r="C7" s="31">
        <f>E27</f>
        <v>22457</v>
      </c>
      <c r="D7" s="24"/>
      <c r="E7" s="31">
        <f>G27</f>
        <v>18643</v>
      </c>
      <c r="F7" s="24"/>
      <c r="G7" s="23">
        <f>IF(C27=0,0,G27/C27)</f>
        <v>0.45360097323600973</v>
      </c>
      <c r="H7" s="24"/>
      <c r="K7" s="1" t="s">
        <v>10</v>
      </c>
      <c r="L7" s="3">
        <f>I26</f>
        <v>21143</v>
      </c>
    </row>
    <row r="8" spans="1:14" x14ac:dyDescent="0.25">
      <c r="A8" s="25"/>
      <c r="B8" s="26"/>
      <c r="C8" s="25"/>
      <c r="D8" s="26"/>
      <c r="E8" s="25"/>
      <c r="F8" s="26"/>
      <c r="G8" s="25"/>
      <c r="H8" s="26"/>
      <c r="K8" s="1" t="s">
        <v>11</v>
      </c>
      <c r="L8" s="4" t="str">
        <f>IF(MIN(I15:I26)&lt;Einstellungen!$B$6,"Warnung","OK")</f>
        <v>OK</v>
      </c>
    </row>
    <row r="10" spans="1:14" x14ac:dyDescent="0.25">
      <c r="A10" s="27" t="s">
        <v>12</v>
      </c>
      <c r="B10" s="28"/>
      <c r="C10" s="27" t="s">
        <v>13</v>
      </c>
      <c r="D10" s="28"/>
      <c r="E10" s="32" t="s">
        <v>14</v>
      </c>
      <c r="F10" s="33"/>
      <c r="G10" s="33"/>
      <c r="H10" s="33"/>
      <c r="I10" s="24"/>
    </row>
    <row r="11" spans="1:14" x14ac:dyDescent="0.25">
      <c r="A11" s="31">
        <f>I26</f>
        <v>21143</v>
      </c>
      <c r="B11" s="24"/>
      <c r="C11" s="38" t="str">
        <f>INDEX($A$15:$A$26,MATCH(MAX($E$15:$E$26),$E$15:$E$26,0))</f>
        <v>Dezember</v>
      </c>
      <c r="D11" s="24"/>
      <c r="E11" s="34"/>
      <c r="F11" s="30"/>
      <c r="G11" s="30"/>
      <c r="H11" s="30"/>
      <c r="I11" s="35"/>
      <c r="K11" s="39" t="s">
        <v>15</v>
      </c>
      <c r="L11" s="40"/>
      <c r="M11" s="40"/>
      <c r="N11" s="28"/>
    </row>
    <row r="12" spans="1:14" x14ac:dyDescent="0.25">
      <c r="A12" s="25"/>
      <c r="B12" s="26"/>
      <c r="C12" s="25"/>
      <c r="D12" s="26"/>
      <c r="E12" s="25"/>
      <c r="F12" s="36"/>
      <c r="G12" s="36"/>
      <c r="H12" s="36"/>
      <c r="I12" s="26"/>
      <c r="K12" s="5" t="s">
        <v>16</v>
      </c>
      <c r="L12" s="5" t="s">
        <v>17</v>
      </c>
      <c r="M12" s="5" t="s">
        <v>18</v>
      </c>
      <c r="N12" s="5" t="s">
        <v>19</v>
      </c>
    </row>
    <row r="13" spans="1:14" x14ac:dyDescent="0.25">
      <c r="K13" s="6" t="s">
        <v>20</v>
      </c>
      <c r="L13" s="7">
        <f>B27</f>
        <v>42150</v>
      </c>
      <c r="M13" s="7">
        <f>D27</f>
        <v>26960</v>
      </c>
      <c r="N13" s="7">
        <f>L13-M13</f>
        <v>15190</v>
      </c>
    </row>
    <row r="14" spans="1:14" ht="21.95" customHeight="1" x14ac:dyDescent="0.25">
      <c r="A14" s="5" t="s">
        <v>21</v>
      </c>
      <c r="B14" s="5" t="s">
        <v>22</v>
      </c>
      <c r="C14" s="5" t="s">
        <v>23</v>
      </c>
      <c r="D14" s="5" t="s">
        <v>24</v>
      </c>
      <c r="E14" s="5" t="s">
        <v>25</v>
      </c>
      <c r="F14" s="5" t="s">
        <v>26</v>
      </c>
      <c r="G14" s="5" t="s">
        <v>27</v>
      </c>
      <c r="H14" s="5" t="s">
        <v>28</v>
      </c>
      <c r="I14" s="5" t="s">
        <v>29</v>
      </c>
      <c r="K14" s="6" t="s">
        <v>30</v>
      </c>
      <c r="L14" s="7">
        <f>B27*(1+Einstellungen!$B$8)</f>
        <v>44257.5</v>
      </c>
      <c r="M14" s="7">
        <f>D27*(1+Einstellungen!$B$9)</f>
        <v>26151.200000000001</v>
      </c>
      <c r="N14" s="7">
        <f>L14-M14</f>
        <v>18106.3</v>
      </c>
    </row>
    <row r="15" spans="1:14" ht="21.95" customHeight="1" x14ac:dyDescent="0.25">
      <c r="A15" s="6" t="s">
        <v>31</v>
      </c>
      <c r="B15" s="8">
        <v>3300</v>
      </c>
      <c r="C15" s="9">
        <f>SUMIFS(Buchungen!$F$7:$F$200,Buchungen!$B$7:$B$200,$A15,Buchungen!$C$7:$C$200,"Einnahme")</f>
        <v>3200</v>
      </c>
      <c r="D15" s="8">
        <v>2150</v>
      </c>
      <c r="E15" s="9">
        <f>SUMIFS(Buchungen!$F$7:$F$200,Buchungen!$B$7:$B$200,$A15,Buchungen!$C$7:$C$200,"Ausgabe")</f>
        <v>1865</v>
      </c>
      <c r="F15" s="10">
        <f t="shared" ref="F15:F26" si="0">B15-D15</f>
        <v>1150</v>
      </c>
      <c r="G15" s="10">
        <f t="shared" ref="G15:G26" si="1">C15-E15</f>
        <v>1335</v>
      </c>
      <c r="H15" s="10">
        <f t="shared" ref="H15:H26" si="2">G15-F15</f>
        <v>185</v>
      </c>
      <c r="I15" s="10">
        <f>Einstellungen!$B$5+G15</f>
        <v>3835</v>
      </c>
      <c r="K15" s="6" t="s">
        <v>32</v>
      </c>
      <c r="L15" s="7">
        <f>B27*(1+Einstellungen!$B$10)</f>
        <v>39199.5</v>
      </c>
      <c r="M15" s="7">
        <f>D27*(1+Einstellungen!$B$11)</f>
        <v>28577.600000000002</v>
      </c>
      <c r="N15" s="7">
        <f>L15-M15</f>
        <v>10621.899999999998</v>
      </c>
    </row>
    <row r="16" spans="1:14" ht="21.95" customHeight="1" x14ac:dyDescent="0.25">
      <c r="A16" s="6" t="s">
        <v>33</v>
      </c>
      <c r="B16" s="8">
        <v>3300</v>
      </c>
      <c r="C16" s="9">
        <f>SUMIFS(Buchungen!$F$7:$F$200,Buchungen!$B$7:$B$200,$A16,Buchungen!$C$7:$C$200,"Einnahme")</f>
        <v>3200</v>
      </c>
      <c r="D16" s="8">
        <v>2200</v>
      </c>
      <c r="E16" s="9">
        <f>SUMIFS(Buchungen!$F$7:$F$200,Buchungen!$B$7:$B$200,$A16,Buchungen!$C$7:$C$200,"Ausgabe")</f>
        <v>1842</v>
      </c>
      <c r="F16" s="10">
        <f t="shared" si="0"/>
        <v>1100</v>
      </c>
      <c r="G16" s="10">
        <f t="shared" si="1"/>
        <v>1358</v>
      </c>
      <c r="H16" s="10">
        <f t="shared" si="2"/>
        <v>258</v>
      </c>
      <c r="I16" s="10">
        <f t="shared" ref="I16:I26" si="3">I15+G16</f>
        <v>5193</v>
      </c>
    </row>
    <row r="17" spans="1:9" ht="21.95" customHeight="1" x14ac:dyDescent="0.25">
      <c r="A17" s="6" t="s">
        <v>34</v>
      </c>
      <c r="B17" s="8">
        <v>3900</v>
      </c>
      <c r="C17" s="9">
        <f>SUMIFS(Buchungen!$F$7:$F$200,Buchungen!$B$7:$B$200,$A17,Buchungen!$C$7:$C$200,"Einnahme")</f>
        <v>3850</v>
      </c>
      <c r="D17" s="8">
        <v>2250</v>
      </c>
      <c r="E17" s="9">
        <f>SUMIFS(Buchungen!$F$7:$F$200,Buchungen!$B$7:$B$200,$A17,Buchungen!$C$7:$C$200,"Ausgabe")</f>
        <v>1705</v>
      </c>
      <c r="F17" s="10">
        <f t="shared" si="0"/>
        <v>1650</v>
      </c>
      <c r="G17" s="10">
        <f t="shared" si="1"/>
        <v>2145</v>
      </c>
      <c r="H17" s="10">
        <f t="shared" si="2"/>
        <v>495</v>
      </c>
      <c r="I17" s="10">
        <f t="shared" si="3"/>
        <v>7338</v>
      </c>
    </row>
    <row r="18" spans="1:9" ht="21.95" customHeight="1" x14ac:dyDescent="0.25">
      <c r="A18" s="6" t="s">
        <v>35</v>
      </c>
      <c r="B18" s="8">
        <v>3300</v>
      </c>
      <c r="C18" s="9">
        <f>SUMIFS(Buchungen!$F$7:$F$200,Buchungen!$B$7:$B$200,$A18,Buchungen!$C$7:$C$200,"Einnahme")</f>
        <v>3200</v>
      </c>
      <c r="D18" s="8">
        <v>2180</v>
      </c>
      <c r="E18" s="9">
        <f>SUMIFS(Buchungen!$F$7:$F$200,Buchungen!$B$7:$B$200,$A18,Buchungen!$C$7:$C$200,"Ausgabe")</f>
        <v>1898</v>
      </c>
      <c r="F18" s="10">
        <f t="shared" si="0"/>
        <v>1120</v>
      </c>
      <c r="G18" s="10">
        <f t="shared" si="1"/>
        <v>1302</v>
      </c>
      <c r="H18" s="10">
        <f t="shared" si="2"/>
        <v>182</v>
      </c>
      <c r="I18" s="10">
        <f t="shared" si="3"/>
        <v>8640</v>
      </c>
    </row>
    <row r="19" spans="1:9" ht="21.95" customHeight="1" x14ac:dyDescent="0.25">
      <c r="A19" s="6" t="s">
        <v>36</v>
      </c>
      <c r="B19" s="8">
        <v>3300</v>
      </c>
      <c r="C19" s="9">
        <f>SUMIFS(Buchungen!$F$7:$F$200,Buchungen!$B$7:$B$200,$A19,Buchungen!$C$7:$C$200,"Einnahme")</f>
        <v>3200</v>
      </c>
      <c r="D19" s="8">
        <v>2230</v>
      </c>
      <c r="E19" s="9">
        <f>SUMIFS(Buchungen!$F$7:$F$200,Buchungen!$B$7:$B$200,$A19,Buchungen!$C$7:$C$200,"Ausgabe")</f>
        <v>1856</v>
      </c>
      <c r="F19" s="10">
        <f t="shared" si="0"/>
        <v>1070</v>
      </c>
      <c r="G19" s="10">
        <f t="shared" si="1"/>
        <v>1344</v>
      </c>
      <c r="H19" s="10">
        <f t="shared" si="2"/>
        <v>274</v>
      </c>
      <c r="I19" s="10">
        <f t="shared" si="3"/>
        <v>9984</v>
      </c>
    </row>
    <row r="20" spans="1:9" ht="21.95" customHeight="1" x14ac:dyDescent="0.25">
      <c r="A20" s="6" t="s">
        <v>37</v>
      </c>
      <c r="B20" s="8">
        <v>3900</v>
      </c>
      <c r="C20" s="9">
        <f>SUMIFS(Buchungen!$F$7:$F$200,Buchungen!$B$7:$B$200,$A20,Buchungen!$C$7:$C$200,"Einnahme")</f>
        <v>3900</v>
      </c>
      <c r="D20" s="8">
        <v>2350</v>
      </c>
      <c r="E20" s="9">
        <f>SUMIFS(Buchungen!$F$7:$F$200,Buchungen!$B$7:$B$200,$A20,Buchungen!$C$7:$C$200,"Ausgabe")</f>
        <v>1967</v>
      </c>
      <c r="F20" s="10">
        <f t="shared" si="0"/>
        <v>1550</v>
      </c>
      <c r="G20" s="10">
        <f t="shared" si="1"/>
        <v>1933</v>
      </c>
      <c r="H20" s="10">
        <f t="shared" si="2"/>
        <v>383</v>
      </c>
      <c r="I20" s="10">
        <f t="shared" si="3"/>
        <v>11917</v>
      </c>
    </row>
    <row r="21" spans="1:9" ht="21.95" customHeight="1" x14ac:dyDescent="0.25">
      <c r="A21" s="6" t="s">
        <v>38</v>
      </c>
      <c r="B21" s="8">
        <v>3300</v>
      </c>
      <c r="C21" s="9">
        <f>SUMIFS(Buchungen!$F$7:$F$200,Buchungen!$B$7:$B$200,$A21,Buchungen!$C$7:$C$200,"Einnahme")</f>
        <v>3200</v>
      </c>
      <c r="D21" s="8">
        <v>2200</v>
      </c>
      <c r="E21" s="9">
        <f>SUMIFS(Buchungen!$F$7:$F$200,Buchungen!$B$7:$B$200,$A21,Buchungen!$C$7:$C$200,"Ausgabe")</f>
        <v>1924</v>
      </c>
      <c r="F21" s="10">
        <f t="shared" si="0"/>
        <v>1100</v>
      </c>
      <c r="G21" s="10">
        <f t="shared" si="1"/>
        <v>1276</v>
      </c>
      <c r="H21" s="10">
        <f t="shared" si="2"/>
        <v>176</v>
      </c>
      <c r="I21" s="10">
        <f t="shared" si="3"/>
        <v>13193</v>
      </c>
    </row>
    <row r="22" spans="1:9" ht="21.95" customHeight="1" x14ac:dyDescent="0.25">
      <c r="A22" s="6" t="s">
        <v>39</v>
      </c>
      <c r="B22" s="8">
        <v>3300</v>
      </c>
      <c r="C22" s="9">
        <f>SUMIFS(Buchungen!$F$7:$F$200,Buchungen!$B$7:$B$200,$A22,Buchungen!$C$7:$C$200,"Einnahme")</f>
        <v>3200</v>
      </c>
      <c r="D22" s="8">
        <v>2240</v>
      </c>
      <c r="E22" s="9">
        <f>SUMIFS(Buchungen!$F$7:$F$200,Buchungen!$B$7:$B$200,$A22,Buchungen!$C$7:$C$200,"Ausgabe")</f>
        <v>1901</v>
      </c>
      <c r="F22" s="10">
        <f t="shared" si="0"/>
        <v>1060</v>
      </c>
      <c r="G22" s="10">
        <f t="shared" si="1"/>
        <v>1299</v>
      </c>
      <c r="H22" s="10">
        <f t="shared" si="2"/>
        <v>239</v>
      </c>
      <c r="I22" s="10">
        <f t="shared" si="3"/>
        <v>14492</v>
      </c>
    </row>
    <row r="23" spans="1:9" ht="21.95" customHeight="1" x14ac:dyDescent="0.25">
      <c r="A23" s="6" t="s">
        <v>40</v>
      </c>
      <c r="B23" s="8">
        <v>3900</v>
      </c>
      <c r="C23" s="9">
        <f>SUMIFS(Buchungen!$F$7:$F$200,Buchungen!$B$7:$B$200,$A23,Buchungen!$C$7:$C$200,"Einnahme")</f>
        <v>3800</v>
      </c>
      <c r="D23" s="8">
        <v>2260</v>
      </c>
      <c r="E23" s="9">
        <f>SUMIFS(Buchungen!$F$7:$F$200,Buchungen!$B$7:$B$200,$A23,Buchungen!$C$7:$C$200,"Ausgabe")</f>
        <v>1707</v>
      </c>
      <c r="F23" s="10">
        <f t="shared" si="0"/>
        <v>1640</v>
      </c>
      <c r="G23" s="10">
        <f t="shared" si="1"/>
        <v>2093</v>
      </c>
      <c r="H23" s="10">
        <f t="shared" si="2"/>
        <v>453</v>
      </c>
      <c r="I23" s="10">
        <f t="shared" si="3"/>
        <v>16585</v>
      </c>
    </row>
    <row r="24" spans="1:9" ht="21.95" customHeight="1" x14ac:dyDescent="0.25">
      <c r="A24" s="6" t="s">
        <v>41</v>
      </c>
      <c r="B24" s="8">
        <v>3300</v>
      </c>
      <c r="C24" s="9">
        <f>SUMIFS(Buchungen!$F$7:$F$200,Buchungen!$B$7:$B$200,$A24,Buchungen!$C$7:$C$200,"Einnahme")</f>
        <v>3200</v>
      </c>
      <c r="D24" s="8">
        <v>2220</v>
      </c>
      <c r="E24" s="9">
        <f>SUMIFS(Buchungen!$F$7:$F$200,Buchungen!$B$7:$B$200,$A24,Buchungen!$C$7:$C$200,"Ausgabe")</f>
        <v>1890</v>
      </c>
      <c r="F24" s="10">
        <f t="shared" si="0"/>
        <v>1080</v>
      </c>
      <c r="G24" s="10">
        <f t="shared" si="1"/>
        <v>1310</v>
      </c>
      <c r="H24" s="10">
        <f t="shared" si="2"/>
        <v>230</v>
      </c>
      <c r="I24" s="10">
        <f t="shared" si="3"/>
        <v>17895</v>
      </c>
    </row>
    <row r="25" spans="1:9" ht="21.95" customHeight="1" x14ac:dyDescent="0.25">
      <c r="A25" s="6" t="s">
        <v>42</v>
      </c>
      <c r="B25" s="8">
        <v>3300</v>
      </c>
      <c r="C25" s="9">
        <f>SUMIFS(Buchungen!$F$7:$F$200,Buchungen!$B$7:$B$200,$A25,Buchungen!$C$7:$C$200,"Einnahme")</f>
        <v>3200</v>
      </c>
      <c r="D25" s="8">
        <v>2280</v>
      </c>
      <c r="E25" s="9">
        <f>SUMIFS(Buchungen!$F$7:$F$200,Buchungen!$B$7:$B$200,$A25,Buchungen!$C$7:$C$200,"Ausgabe")</f>
        <v>1884</v>
      </c>
      <c r="F25" s="10">
        <f t="shared" si="0"/>
        <v>1020</v>
      </c>
      <c r="G25" s="10">
        <f t="shared" si="1"/>
        <v>1316</v>
      </c>
      <c r="H25" s="10">
        <f t="shared" si="2"/>
        <v>296</v>
      </c>
      <c r="I25" s="10">
        <f t="shared" si="3"/>
        <v>19211</v>
      </c>
    </row>
    <row r="26" spans="1:9" ht="21.95" customHeight="1" x14ac:dyDescent="0.25">
      <c r="A26" s="6" t="s">
        <v>43</v>
      </c>
      <c r="B26" s="8">
        <v>4050</v>
      </c>
      <c r="C26" s="9">
        <f>SUMIFS(Buchungen!$F$7:$F$200,Buchungen!$B$7:$B$200,$A26,Buchungen!$C$7:$C$200,"Einnahme")</f>
        <v>3950</v>
      </c>
      <c r="D26" s="8">
        <v>2400</v>
      </c>
      <c r="E26" s="9">
        <f>SUMIFS(Buchungen!$F$7:$F$200,Buchungen!$B$7:$B$200,$A26,Buchungen!$C$7:$C$200,"Ausgabe")</f>
        <v>2018</v>
      </c>
      <c r="F26" s="10">
        <f t="shared" si="0"/>
        <v>1650</v>
      </c>
      <c r="G26" s="10">
        <f t="shared" si="1"/>
        <v>1932</v>
      </c>
      <c r="H26" s="10">
        <f t="shared" si="2"/>
        <v>282</v>
      </c>
      <c r="I26" s="10">
        <f t="shared" si="3"/>
        <v>21143</v>
      </c>
    </row>
    <row r="27" spans="1:9" ht="21.95" customHeight="1" x14ac:dyDescent="0.25">
      <c r="A27" s="11" t="s">
        <v>44</v>
      </c>
      <c r="B27" s="12">
        <f t="shared" ref="B27:H27" si="4">SUM(B15:B26)</f>
        <v>42150</v>
      </c>
      <c r="C27" s="12">
        <f t="shared" si="4"/>
        <v>41100</v>
      </c>
      <c r="D27" s="12">
        <f t="shared" si="4"/>
        <v>26960</v>
      </c>
      <c r="E27" s="12">
        <f t="shared" si="4"/>
        <v>22457</v>
      </c>
      <c r="F27" s="12">
        <f t="shared" si="4"/>
        <v>15190</v>
      </c>
      <c r="G27" s="12">
        <f t="shared" si="4"/>
        <v>18643</v>
      </c>
      <c r="H27" s="12">
        <f t="shared" si="4"/>
        <v>3453</v>
      </c>
      <c r="I27" s="12">
        <f>I26</f>
        <v>21143</v>
      </c>
    </row>
    <row r="29" spans="1:9" x14ac:dyDescent="0.25">
      <c r="A29" s="13" t="s">
        <v>45</v>
      </c>
      <c r="B29" s="37" t="s">
        <v>46</v>
      </c>
      <c r="C29" s="33"/>
      <c r="D29" s="33"/>
      <c r="E29" s="33"/>
      <c r="F29" s="33"/>
      <c r="G29" s="33"/>
      <c r="H29" s="33"/>
      <c r="I29" s="24"/>
    </row>
    <row r="30" spans="1:9" x14ac:dyDescent="0.25">
      <c r="B30" s="25"/>
      <c r="C30" s="36"/>
      <c r="D30" s="36"/>
      <c r="E30" s="36"/>
      <c r="F30" s="36"/>
      <c r="G30" s="36"/>
      <c r="H30" s="36"/>
      <c r="I30" s="26"/>
    </row>
  </sheetData>
  <mergeCells count="18">
    <mergeCell ref="K11:N11"/>
    <mergeCell ref="G6:H6"/>
    <mergeCell ref="K4:L4"/>
    <mergeCell ref="A6:B6"/>
    <mergeCell ref="B29:I30"/>
    <mergeCell ref="A10:B10"/>
    <mergeCell ref="A11:B12"/>
    <mergeCell ref="A1:I1"/>
    <mergeCell ref="C11:D12"/>
    <mergeCell ref="G7:H8"/>
    <mergeCell ref="C6:D6"/>
    <mergeCell ref="A2:I2"/>
    <mergeCell ref="C10:D10"/>
    <mergeCell ref="E6:F6"/>
    <mergeCell ref="C7:D8"/>
    <mergeCell ref="A7:B8"/>
    <mergeCell ref="E10:I12"/>
    <mergeCell ref="E7:F8"/>
  </mergeCells>
  <conditionalFormatting sqref="G15:G26">
    <cfRule type="cellIs" dxfId="4" priority="2" operator="greaterThanOrEqual">
      <formula>0</formula>
    </cfRule>
  </conditionalFormatting>
  <conditionalFormatting sqref="G15:H26">
    <cfRule type="cellIs" dxfId="3" priority="1" operator="lessThan">
      <formula>0</formula>
    </cfRule>
  </conditionalFormatting>
  <conditionalFormatting sqref="L7">
    <cfRule type="expression" dxfId="1" priority="5">
      <formula>L7="Warnung"</formula>
    </cfRule>
    <cfRule type="expression" dxfId="0" priority="6">
      <formula>L7="OK"</formula>
    </cfRule>
  </conditionalFormatting>
  <pageMargins left="0.7" right="0.7" top="0.75" bottom="0.75" header="0.3" footer="0.3"/>
  <drawing r:id="rId1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expression" priority="4" id="{00000000-000E-0000-0000-000004000000}">
            <xm:f>I15&lt;Einstellungen!$B$6</xm:f>
            <x14:dxf>
              <fill>
                <patternFill>
                  <bgColor rgb="FFFDE9E7"/>
                </patternFill>
              </fill>
            </x14:dxf>
          </x14:cfRule>
          <xm:sqref>I15:I26</xm:sqref>
        </x14:conditionalFormatting>
      </x14:conditionalFormatting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68"/>
  <sheetViews>
    <sheetView showGridLines="0" workbookViewId="0">
      <selection sqref="A1:I1"/>
    </sheetView>
  </sheetViews>
  <sheetFormatPr baseColWidth="10" defaultColWidth="9.140625" defaultRowHeight="15" x14ac:dyDescent="0.25"/>
  <cols>
    <col min="1" max="1" width="13" customWidth="1"/>
    <col min="2" max="3" width="14" customWidth="1"/>
    <col min="4" max="4" width="18" customWidth="1"/>
    <col min="5" max="5" width="24" customWidth="1"/>
    <col min="6" max="6" width="14" customWidth="1"/>
    <col min="7" max="7" width="16" customWidth="1"/>
    <col min="8" max="8" width="14" customWidth="1"/>
    <col min="9" max="9" width="20" customWidth="1"/>
  </cols>
  <sheetData>
    <row r="1" spans="1:9" ht="21" x14ac:dyDescent="0.35">
      <c r="A1" s="41" t="s">
        <v>47</v>
      </c>
      <c r="B1" s="30"/>
      <c r="C1" s="30"/>
      <c r="D1" s="30"/>
      <c r="E1" s="30"/>
      <c r="F1" s="30"/>
      <c r="G1" s="30"/>
      <c r="H1" s="30"/>
      <c r="I1" s="30"/>
    </row>
    <row r="3" spans="1:9" x14ac:dyDescent="0.25">
      <c r="A3" s="42" t="s">
        <v>48</v>
      </c>
      <c r="B3" s="30"/>
      <c r="C3" s="30"/>
      <c r="D3" s="30"/>
      <c r="E3" s="30"/>
      <c r="F3" s="30"/>
      <c r="G3" s="30"/>
      <c r="H3" s="30"/>
      <c r="I3" s="30"/>
    </row>
    <row r="6" spans="1:9" x14ac:dyDescent="0.25">
      <c r="A6" s="5" t="s">
        <v>49</v>
      </c>
      <c r="B6" s="5" t="s">
        <v>21</v>
      </c>
      <c r="C6" s="5" t="s">
        <v>50</v>
      </c>
      <c r="D6" s="5" t="s">
        <v>51</v>
      </c>
      <c r="E6" s="5" t="s">
        <v>52</v>
      </c>
      <c r="F6" s="5" t="s">
        <v>53</v>
      </c>
      <c r="G6" s="5" t="s">
        <v>54</v>
      </c>
      <c r="H6" s="5" t="s">
        <v>55</v>
      </c>
      <c r="I6" s="5" t="s">
        <v>56</v>
      </c>
    </row>
    <row r="7" spans="1:9" x14ac:dyDescent="0.25">
      <c r="A7" s="14">
        <v>46023</v>
      </c>
      <c r="B7" s="15" t="str">
        <f t="shared" ref="B7:B38" si="0">CHOOSE(MONTH(A7),"Januar","Februar","März","April","Mai","Juni","Juli","August","September","Oktober","November","Dezember")</f>
        <v>Januar</v>
      </c>
      <c r="C7" s="16" t="s">
        <v>57</v>
      </c>
      <c r="D7" s="16" t="s">
        <v>58</v>
      </c>
      <c r="E7" s="16" t="s">
        <v>59</v>
      </c>
      <c r="F7" s="17">
        <v>3200</v>
      </c>
      <c r="G7" s="16" t="s">
        <v>60</v>
      </c>
      <c r="H7" s="10">
        <f>IF(G7="Ja",F7*Einstellungen!$B$7,0)</f>
        <v>0</v>
      </c>
      <c r="I7" s="16" t="s">
        <v>61</v>
      </c>
    </row>
    <row r="8" spans="1:9" x14ac:dyDescent="0.25">
      <c r="A8" s="14">
        <v>46025</v>
      </c>
      <c r="B8" s="15" t="str">
        <f t="shared" si="0"/>
        <v>Januar</v>
      </c>
      <c r="C8" s="16" t="s">
        <v>62</v>
      </c>
      <c r="D8" s="16" t="s">
        <v>63</v>
      </c>
      <c r="E8" s="16" t="s">
        <v>64</v>
      </c>
      <c r="F8" s="17">
        <v>1200</v>
      </c>
      <c r="G8" s="16" t="s">
        <v>60</v>
      </c>
      <c r="H8" s="10">
        <f>IF(G8="Ja",F8*Einstellungen!$B$7,0)</f>
        <v>0</v>
      </c>
      <c r="I8" s="16" t="s">
        <v>65</v>
      </c>
    </row>
    <row r="9" spans="1:9" x14ac:dyDescent="0.25">
      <c r="A9" s="14">
        <v>46032</v>
      </c>
      <c r="B9" s="15" t="str">
        <f t="shared" si="0"/>
        <v>Januar</v>
      </c>
      <c r="C9" s="16" t="s">
        <v>62</v>
      </c>
      <c r="D9" s="16" t="s">
        <v>66</v>
      </c>
      <c r="E9" s="16" t="s">
        <v>67</v>
      </c>
      <c r="F9" s="17">
        <v>390</v>
      </c>
      <c r="G9" s="16" t="s">
        <v>60</v>
      </c>
      <c r="H9" s="10">
        <f>IF(G9="Ja",F9*Einstellungen!$B$7,0)</f>
        <v>0</v>
      </c>
      <c r="I9" s="16" t="s">
        <v>68</v>
      </c>
    </row>
    <row r="10" spans="1:9" x14ac:dyDescent="0.25">
      <c r="A10" s="14">
        <v>46034</v>
      </c>
      <c r="B10" s="15" t="str">
        <f t="shared" si="0"/>
        <v>Januar</v>
      </c>
      <c r="C10" s="16" t="s">
        <v>62</v>
      </c>
      <c r="D10" s="16" t="s">
        <v>69</v>
      </c>
      <c r="E10" s="16" t="s">
        <v>70</v>
      </c>
      <c r="F10" s="17">
        <v>95</v>
      </c>
      <c r="G10" s="16" t="s">
        <v>60</v>
      </c>
      <c r="H10" s="10">
        <f>IF(G10="Ja",F10*Einstellungen!$B$7,0)</f>
        <v>0</v>
      </c>
      <c r="I10" s="16" t="s">
        <v>71</v>
      </c>
    </row>
    <row r="11" spans="1:9" x14ac:dyDescent="0.25">
      <c r="A11" s="14">
        <v>46037</v>
      </c>
      <c r="B11" s="15" t="str">
        <f t="shared" si="0"/>
        <v>Januar</v>
      </c>
      <c r="C11" s="16" t="s">
        <v>62</v>
      </c>
      <c r="D11" s="16" t="s">
        <v>72</v>
      </c>
      <c r="E11" s="16" t="s">
        <v>73</v>
      </c>
      <c r="F11" s="17">
        <v>180</v>
      </c>
      <c r="G11" s="16" t="s">
        <v>60</v>
      </c>
      <c r="H11" s="10">
        <f>IF(G11="Ja",F11*Einstellungen!$B$7,0)</f>
        <v>0</v>
      </c>
      <c r="I11" s="16" t="s">
        <v>74</v>
      </c>
    </row>
    <row r="12" spans="1:9" x14ac:dyDescent="0.25">
      <c r="A12" s="14">
        <v>46054</v>
      </c>
      <c r="B12" s="15" t="str">
        <f t="shared" si="0"/>
        <v>Februar</v>
      </c>
      <c r="C12" s="16" t="s">
        <v>57</v>
      </c>
      <c r="D12" s="16" t="s">
        <v>58</v>
      </c>
      <c r="E12" s="16" t="s">
        <v>59</v>
      </c>
      <c r="F12" s="17">
        <v>3200</v>
      </c>
      <c r="G12" s="16" t="s">
        <v>60</v>
      </c>
      <c r="H12" s="10">
        <f>IF(G12="Ja",F12*Einstellungen!$B$7,0)</f>
        <v>0</v>
      </c>
      <c r="I12" s="16" t="s">
        <v>61</v>
      </c>
    </row>
    <row r="13" spans="1:9" x14ac:dyDescent="0.25">
      <c r="A13" s="14">
        <v>46056</v>
      </c>
      <c r="B13" s="15" t="str">
        <f t="shared" si="0"/>
        <v>Februar</v>
      </c>
      <c r="C13" s="16" t="s">
        <v>62</v>
      </c>
      <c r="D13" s="16" t="s">
        <v>63</v>
      </c>
      <c r="E13" s="16" t="s">
        <v>64</v>
      </c>
      <c r="F13" s="17">
        <v>1200</v>
      </c>
      <c r="G13" s="16" t="s">
        <v>60</v>
      </c>
      <c r="H13" s="10">
        <f>IF(G13="Ja",F13*Einstellungen!$B$7,0)</f>
        <v>0</v>
      </c>
      <c r="I13" s="16" t="s">
        <v>65</v>
      </c>
    </row>
    <row r="14" spans="1:9" x14ac:dyDescent="0.25">
      <c r="A14" s="14">
        <v>46063</v>
      </c>
      <c r="B14" s="15" t="str">
        <f t="shared" si="0"/>
        <v>Februar</v>
      </c>
      <c r="C14" s="16" t="s">
        <v>62</v>
      </c>
      <c r="D14" s="16" t="s">
        <v>66</v>
      </c>
      <c r="E14" s="16" t="s">
        <v>67</v>
      </c>
      <c r="F14" s="17">
        <v>410</v>
      </c>
      <c r="G14" s="16" t="s">
        <v>60</v>
      </c>
      <c r="H14" s="10">
        <f>IF(G14="Ja",F14*Einstellungen!$B$7,0)</f>
        <v>0</v>
      </c>
      <c r="I14" s="16" t="s">
        <v>68</v>
      </c>
    </row>
    <row r="15" spans="1:9" x14ac:dyDescent="0.25">
      <c r="A15" s="14">
        <v>46065</v>
      </c>
      <c r="B15" s="15" t="str">
        <f t="shared" si="0"/>
        <v>Februar</v>
      </c>
      <c r="C15" s="16" t="s">
        <v>62</v>
      </c>
      <c r="D15" s="16" t="s">
        <v>69</v>
      </c>
      <c r="E15" s="16" t="s">
        <v>70</v>
      </c>
      <c r="F15" s="17">
        <v>92</v>
      </c>
      <c r="G15" s="16" t="s">
        <v>60</v>
      </c>
      <c r="H15" s="10">
        <f>IF(G15="Ja",F15*Einstellungen!$B$7,0)</f>
        <v>0</v>
      </c>
      <c r="I15" s="16" t="s">
        <v>71</v>
      </c>
    </row>
    <row r="16" spans="1:9" x14ac:dyDescent="0.25">
      <c r="A16" s="14">
        <v>46073</v>
      </c>
      <c r="B16" s="15" t="str">
        <f t="shared" si="0"/>
        <v>Februar</v>
      </c>
      <c r="C16" s="16" t="s">
        <v>62</v>
      </c>
      <c r="D16" s="16" t="s">
        <v>75</v>
      </c>
      <c r="E16" s="16" t="s">
        <v>76</v>
      </c>
      <c r="F16" s="17">
        <v>140</v>
      </c>
      <c r="G16" s="16" t="s">
        <v>60</v>
      </c>
      <c r="H16" s="10">
        <f>IF(G16="Ja",F16*Einstellungen!$B$7,0)</f>
        <v>0</v>
      </c>
      <c r="I16" s="16" t="s">
        <v>77</v>
      </c>
    </row>
    <row r="17" spans="1:9" x14ac:dyDescent="0.25">
      <c r="A17" s="14">
        <v>46082</v>
      </c>
      <c r="B17" s="15" t="str">
        <f t="shared" si="0"/>
        <v>März</v>
      </c>
      <c r="C17" s="16" t="s">
        <v>57</v>
      </c>
      <c r="D17" s="16" t="s">
        <v>58</v>
      </c>
      <c r="E17" s="16" t="s">
        <v>59</v>
      </c>
      <c r="F17" s="17">
        <v>3200</v>
      </c>
      <c r="G17" s="16" t="s">
        <v>60</v>
      </c>
      <c r="H17" s="10">
        <f>IF(G17="Ja",F17*Einstellungen!$B$7,0)</f>
        <v>0</v>
      </c>
      <c r="I17" s="16" t="s">
        <v>61</v>
      </c>
    </row>
    <row r="18" spans="1:9" x14ac:dyDescent="0.25">
      <c r="A18" s="14">
        <v>46084</v>
      </c>
      <c r="B18" s="15" t="str">
        <f t="shared" si="0"/>
        <v>März</v>
      </c>
      <c r="C18" s="16" t="s">
        <v>62</v>
      </c>
      <c r="D18" s="16" t="s">
        <v>63</v>
      </c>
      <c r="E18" s="16" t="s">
        <v>64</v>
      </c>
      <c r="F18" s="17">
        <v>1200</v>
      </c>
      <c r="G18" s="16" t="s">
        <v>60</v>
      </c>
      <c r="H18" s="10">
        <f>IF(G18="Ja",F18*Einstellungen!$B$7,0)</f>
        <v>0</v>
      </c>
      <c r="I18" s="16" t="s">
        <v>65</v>
      </c>
    </row>
    <row r="19" spans="1:9" x14ac:dyDescent="0.25">
      <c r="A19" s="14">
        <v>46091</v>
      </c>
      <c r="B19" s="15" t="str">
        <f t="shared" si="0"/>
        <v>März</v>
      </c>
      <c r="C19" s="16" t="s">
        <v>62</v>
      </c>
      <c r="D19" s="16" t="s">
        <v>66</v>
      </c>
      <c r="E19" s="16" t="s">
        <v>67</v>
      </c>
      <c r="F19" s="17">
        <v>405</v>
      </c>
      <c r="G19" s="16" t="s">
        <v>60</v>
      </c>
      <c r="H19" s="10">
        <f>IF(G19="Ja",F19*Einstellungen!$B$7,0)</f>
        <v>0</v>
      </c>
      <c r="I19" s="16" t="s">
        <v>68</v>
      </c>
    </row>
    <row r="20" spans="1:9" x14ac:dyDescent="0.25">
      <c r="A20" s="14">
        <v>46093</v>
      </c>
      <c r="B20" s="15" t="str">
        <f t="shared" si="0"/>
        <v>März</v>
      </c>
      <c r="C20" s="16" t="s">
        <v>62</v>
      </c>
      <c r="D20" s="16" t="s">
        <v>69</v>
      </c>
      <c r="E20" s="16" t="s">
        <v>70</v>
      </c>
      <c r="F20" s="17">
        <v>100</v>
      </c>
      <c r="G20" s="16" t="s">
        <v>60</v>
      </c>
      <c r="H20" s="10">
        <f>IF(G20="Ja",F20*Einstellungen!$B$7,0)</f>
        <v>0</v>
      </c>
      <c r="I20" s="16" t="s">
        <v>71</v>
      </c>
    </row>
    <row r="21" spans="1:9" x14ac:dyDescent="0.25">
      <c r="A21" s="14">
        <v>46099</v>
      </c>
      <c r="B21" s="15" t="str">
        <f t="shared" si="0"/>
        <v>März</v>
      </c>
      <c r="C21" s="16" t="s">
        <v>57</v>
      </c>
      <c r="D21" s="16" t="s">
        <v>78</v>
      </c>
      <c r="E21" s="16" t="s">
        <v>79</v>
      </c>
      <c r="F21" s="17">
        <v>650</v>
      </c>
      <c r="G21" s="16" t="s">
        <v>60</v>
      </c>
      <c r="H21" s="10">
        <f>IF(G21="Ja",F21*Einstellungen!$B$7,0)</f>
        <v>0</v>
      </c>
      <c r="I21" s="16" t="s">
        <v>80</v>
      </c>
    </row>
    <row r="22" spans="1:9" x14ac:dyDescent="0.25">
      <c r="A22" s="14">
        <v>46113</v>
      </c>
      <c r="B22" s="15" t="str">
        <f t="shared" si="0"/>
        <v>April</v>
      </c>
      <c r="C22" s="16" t="s">
        <v>57</v>
      </c>
      <c r="D22" s="16" t="s">
        <v>58</v>
      </c>
      <c r="E22" s="16" t="s">
        <v>59</v>
      </c>
      <c r="F22" s="17">
        <v>3200</v>
      </c>
      <c r="G22" s="16" t="s">
        <v>60</v>
      </c>
      <c r="H22" s="10">
        <f>IF(G22="Ja",F22*Einstellungen!$B$7,0)</f>
        <v>0</v>
      </c>
      <c r="I22" s="16" t="s">
        <v>61</v>
      </c>
    </row>
    <row r="23" spans="1:9" x14ac:dyDescent="0.25">
      <c r="A23" s="14">
        <v>46115</v>
      </c>
      <c r="B23" s="15" t="str">
        <f t="shared" si="0"/>
        <v>April</v>
      </c>
      <c r="C23" s="16" t="s">
        <v>62</v>
      </c>
      <c r="D23" s="16" t="s">
        <v>63</v>
      </c>
      <c r="E23" s="16" t="s">
        <v>64</v>
      </c>
      <c r="F23" s="17">
        <v>1200</v>
      </c>
      <c r="G23" s="16" t="s">
        <v>60</v>
      </c>
      <c r="H23" s="10">
        <f>IF(G23="Ja",F23*Einstellungen!$B$7,0)</f>
        <v>0</v>
      </c>
      <c r="I23" s="16" t="s">
        <v>65</v>
      </c>
    </row>
    <row r="24" spans="1:9" x14ac:dyDescent="0.25">
      <c r="A24" s="14">
        <v>46122</v>
      </c>
      <c r="B24" s="15" t="str">
        <f t="shared" si="0"/>
        <v>April</v>
      </c>
      <c r="C24" s="16" t="s">
        <v>62</v>
      </c>
      <c r="D24" s="16" t="s">
        <v>66</v>
      </c>
      <c r="E24" s="16" t="s">
        <v>67</v>
      </c>
      <c r="F24" s="17">
        <v>420</v>
      </c>
      <c r="G24" s="16" t="s">
        <v>60</v>
      </c>
      <c r="H24" s="10">
        <f>IF(G24="Ja",F24*Einstellungen!$B$7,0)</f>
        <v>0</v>
      </c>
      <c r="I24" s="16" t="s">
        <v>68</v>
      </c>
    </row>
    <row r="25" spans="1:9" x14ac:dyDescent="0.25">
      <c r="A25" s="14">
        <v>46124</v>
      </c>
      <c r="B25" s="15" t="str">
        <f t="shared" si="0"/>
        <v>April</v>
      </c>
      <c r="C25" s="16" t="s">
        <v>62</v>
      </c>
      <c r="D25" s="16" t="s">
        <v>69</v>
      </c>
      <c r="E25" s="16" t="s">
        <v>70</v>
      </c>
      <c r="F25" s="17">
        <v>98</v>
      </c>
      <c r="G25" s="16" t="s">
        <v>60</v>
      </c>
      <c r="H25" s="10">
        <f>IF(G25="Ja",F25*Einstellungen!$B$7,0)</f>
        <v>0</v>
      </c>
      <c r="I25" s="16" t="s">
        <v>71</v>
      </c>
    </row>
    <row r="26" spans="1:9" x14ac:dyDescent="0.25">
      <c r="A26" s="14">
        <v>46127</v>
      </c>
      <c r="B26" s="15" t="str">
        <f t="shared" si="0"/>
        <v>April</v>
      </c>
      <c r="C26" s="16" t="s">
        <v>62</v>
      </c>
      <c r="D26" s="16" t="s">
        <v>72</v>
      </c>
      <c r="E26" s="16" t="s">
        <v>73</v>
      </c>
      <c r="F26" s="17">
        <v>180</v>
      </c>
      <c r="G26" s="16" t="s">
        <v>60</v>
      </c>
      <c r="H26" s="10">
        <f>IF(G26="Ja",F26*Einstellungen!$B$7,0)</f>
        <v>0</v>
      </c>
      <c r="I26" s="16" t="s">
        <v>74</v>
      </c>
    </row>
    <row r="27" spans="1:9" x14ac:dyDescent="0.25">
      <c r="A27" s="14">
        <v>46143</v>
      </c>
      <c r="B27" s="15" t="str">
        <f t="shared" si="0"/>
        <v>Mai</v>
      </c>
      <c r="C27" s="16" t="s">
        <v>57</v>
      </c>
      <c r="D27" s="16" t="s">
        <v>58</v>
      </c>
      <c r="E27" s="16" t="s">
        <v>59</v>
      </c>
      <c r="F27" s="17">
        <v>3200</v>
      </c>
      <c r="G27" s="16" t="s">
        <v>60</v>
      </c>
      <c r="H27" s="10">
        <f>IF(G27="Ja",F27*Einstellungen!$B$7,0)</f>
        <v>0</v>
      </c>
      <c r="I27" s="16" t="s">
        <v>61</v>
      </c>
    </row>
    <row r="28" spans="1:9" x14ac:dyDescent="0.25">
      <c r="A28" s="14">
        <v>46145</v>
      </c>
      <c r="B28" s="15" t="str">
        <f t="shared" si="0"/>
        <v>Mai</v>
      </c>
      <c r="C28" s="16" t="s">
        <v>62</v>
      </c>
      <c r="D28" s="16" t="s">
        <v>63</v>
      </c>
      <c r="E28" s="16" t="s">
        <v>64</v>
      </c>
      <c r="F28" s="17">
        <v>1200</v>
      </c>
      <c r="G28" s="16" t="s">
        <v>60</v>
      </c>
      <c r="H28" s="10">
        <f>IF(G28="Ja",F28*Einstellungen!$B$7,0)</f>
        <v>0</v>
      </c>
      <c r="I28" s="16" t="s">
        <v>65</v>
      </c>
    </row>
    <row r="29" spans="1:9" x14ac:dyDescent="0.25">
      <c r="A29" s="14">
        <v>46152</v>
      </c>
      <c r="B29" s="15" t="str">
        <f t="shared" si="0"/>
        <v>Mai</v>
      </c>
      <c r="C29" s="16" t="s">
        <v>62</v>
      </c>
      <c r="D29" s="16" t="s">
        <v>66</v>
      </c>
      <c r="E29" s="16" t="s">
        <v>67</v>
      </c>
      <c r="F29" s="17">
        <v>400</v>
      </c>
      <c r="G29" s="16" t="s">
        <v>60</v>
      </c>
      <c r="H29" s="10">
        <f>IF(G29="Ja",F29*Einstellungen!$B$7,0)</f>
        <v>0</v>
      </c>
      <c r="I29" s="16" t="s">
        <v>68</v>
      </c>
    </row>
    <row r="30" spans="1:9" x14ac:dyDescent="0.25">
      <c r="A30" s="14">
        <v>46154</v>
      </c>
      <c r="B30" s="15" t="str">
        <f t="shared" si="0"/>
        <v>Mai</v>
      </c>
      <c r="C30" s="16" t="s">
        <v>62</v>
      </c>
      <c r="D30" s="16" t="s">
        <v>69</v>
      </c>
      <c r="E30" s="16" t="s">
        <v>70</v>
      </c>
      <c r="F30" s="17">
        <v>96</v>
      </c>
      <c r="G30" s="16" t="s">
        <v>60</v>
      </c>
      <c r="H30" s="10">
        <f>IF(G30="Ja",F30*Einstellungen!$B$7,0)</f>
        <v>0</v>
      </c>
      <c r="I30" s="16" t="s">
        <v>71</v>
      </c>
    </row>
    <row r="31" spans="1:9" x14ac:dyDescent="0.25">
      <c r="A31" s="14">
        <v>46162</v>
      </c>
      <c r="B31" s="15" t="str">
        <f t="shared" si="0"/>
        <v>Mai</v>
      </c>
      <c r="C31" s="16" t="s">
        <v>62</v>
      </c>
      <c r="D31" s="16" t="s">
        <v>75</v>
      </c>
      <c r="E31" s="16" t="s">
        <v>76</v>
      </c>
      <c r="F31" s="17">
        <v>160</v>
      </c>
      <c r="G31" s="16" t="s">
        <v>60</v>
      </c>
      <c r="H31" s="10">
        <f>IF(G31="Ja",F31*Einstellungen!$B$7,0)</f>
        <v>0</v>
      </c>
      <c r="I31" s="16" t="s">
        <v>77</v>
      </c>
    </row>
    <row r="32" spans="1:9" x14ac:dyDescent="0.25">
      <c r="A32" s="14">
        <v>46174</v>
      </c>
      <c r="B32" s="15" t="str">
        <f t="shared" si="0"/>
        <v>Juni</v>
      </c>
      <c r="C32" s="16" t="s">
        <v>57</v>
      </c>
      <c r="D32" s="16" t="s">
        <v>58</v>
      </c>
      <c r="E32" s="16" t="s">
        <v>59</v>
      </c>
      <c r="F32" s="17">
        <v>3200</v>
      </c>
      <c r="G32" s="16" t="s">
        <v>60</v>
      </c>
      <c r="H32" s="10">
        <f>IF(G32="Ja",F32*Einstellungen!$B$7,0)</f>
        <v>0</v>
      </c>
      <c r="I32" s="16" t="s">
        <v>61</v>
      </c>
    </row>
    <row r="33" spans="1:9" x14ac:dyDescent="0.25">
      <c r="A33" s="14">
        <v>46176</v>
      </c>
      <c r="B33" s="15" t="str">
        <f t="shared" si="0"/>
        <v>Juni</v>
      </c>
      <c r="C33" s="16" t="s">
        <v>62</v>
      </c>
      <c r="D33" s="16" t="s">
        <v>63</v>
      </c>
      <c r="E33" s="16" t="s">
        <v>64</v>
      </c>
      <c r="F33" s="17">
        <v>1200</v>
      </c>
      <c r="G33" s="16" t="s">
        <v>60</v>
      </c>
      <c r="H33" s="10">
        <f>IF(G33="Ja",F33*Einstellungen!$B$7,0)</f>
        <v>0</v>
      </c>
      <c r="I33" s="16" t="s">
        <v>65</v>
      </c>
    </row>
    <row r="34" spans="1:9" x14ac:dyDescent="0.25">
      <c r="A34" s="14">
        <v>46183</v>
      </c>
      <c r="B34" s="15" t="str">
        <f t="shared" si="0"/>
        <v>Juni</v>
      </c>
      <c r="C34" s="16" t="s">
        <v>62</v>
      </c>
      <c r="D34" s="16" t="s">
        <v>66</v>
      </c>
      <c r="E34" s="16" t="s">
        <v>67</v>
      </c>
      <c r="F34" s="17">
        <v>415</v>
      </c>
      <c r="G34" s="16" t="s">
        <v>60</v>
      </c>
      <c r="H34" s="10">
        <f>IF(G34="Ja",F34*Einstellungen!$B$7,0)</f>
        <v>0</v>
      </c>
      <c r="I34" s="16" t="s">
        <v>68</v>
      </c>
    </row>
    <row r="35" spans="1:9" x14ac:dyDescent="0.25">
      <c r="A35" s="14">
        <v>46185</v>
      </c>
      <c r="B35" s="15" t="str">
        <f t="shared" si="0"/>
        <v>Juni</v>
      </c>
      <c r="C35" s="16" t="s">
        <v>62</v>
      </c>
      <c r="D35" s="16" t="s">
        <v>69</v>
      </c>
      <c r="E35" s="16" t="s">
        <v>70</v>
      </c>
      <c r="F35" s="17">
        <v>102</v>
      </c>
      <c r="G35" s="16" t="s">
        <v>60</v>
      </c>
      <c r="H35" s="10">
        <f>IF(G35="Ja",F35*Einstellungen!$B$7,0)</f>
        <v>0</v>
      </c>
      <c r="I35" s="16" t="s">
        <v>71</v>
      </c>
    </row>
    <row r="36" spans="1:9" x14ac:dyDescent="0.25">
      <c r="A36" s="14">
        <v>46190</v>
      </c>
      <c r="B36" s="15" t="str">
        <f t="shared" si="0"/>
        <v>Juni</v>
      </c>
      <c r="C36" s="16" t="s">
        <v>57</v>
      </c>
      <c r="D36" s="16" t="s">
        <v>78</v>
      </c>
      <c r="E36" s="16" t="s">
        <v>79</v>
      </c>
      <c r="F36" s="17">
        <v>700</v>
      </c>
      <c r="G36" s="16" t="s">
        <v>60</v>
      </c>
      <c r="H36" s="10">
        <f>IF(G36="Ja",F36*Einstellungen!$B$7,0)</f>
        <v>0</v>
      </c>
      <c r="I36" s="16" t="s">
        <v>80</v>
      </c>
    </row>
    <row r="37" spans="1:9" x14ac:dyDescent="0.25">
      <c r="A37" s="14">
        <v>46198</v>
      </c>
      <c r="B37" s="15" t="str">
        <f t="shared" si="0"/>
        <v>Juni</v>
      </c>
      <c r="C37" s="16" t="s">
        <v>62</v>
      </c>
      <c r="D37" s="16" t="s">
        <v>81</v>
      </c>
      <c r="E37" s="16" t="s">
        <v>82</v>
      </c>
      <c r="F37" s="17">
        <v>250</v>
      </c>
      <c r="G37" s="16" t="s">
        <v>83</v>
      </c>
      <c r="H37" s="10">
        <f>IF(G37="Ja",F37*Einstellungen!$B$7,0)</f>
        <v>47.5</v>
      </c>
      <c r="I37" s="16" t="s">
        <v>84</v>
      </c>
    </row>
    <row r="38" spans="1:9" x14ac:dyDescent="0.25">
      <c r="A38" s="14">
        <v>46204</v>
      </c>
      <c r="B38" s="15" t="str">
        <f t="shared" si="0"/>
        <v>Juli</v>
      </c>
      <c r="C38" s="16" t="s">
        <v>57</v>
      </c>
      <c r="D38" s="16" t="s">
        <v>58</v>
      </c>
      <c r="E38" s="16" t="s">
        <v>59</v>
      </c>
      <c r="F38" s="17">
        <v>3200</v>
      </c>
      <c r="G38" s="16" t="s">
        <v>60</v>
      </c>
      <c r="H38" s="10">
        <f>IF(G38="Ja",F38*Einstellungen!$B$7,0)</f>
        <v>0</v>
      </c>
      <c r="I38" s="16" t="s">
        <v>61</v>
      </c>
    </row>
    <row r="39" spans="1:9" x14ac:dyDescent="0.25">
      <c r="A39" s="14">
        <v>46206</v>
      </c>
      <c r="B39" s="15" t="str">
        <f t="shared" ref="B39:B70" si="1">CHOOSE(MONTH(A39),"Januar","Februar","März","April","Mai","Juni","Juli","August","September","Oktober","November","Dezember")</f>
        <v>Juli</v>
      </c>
      <c r="C39" s="16" t="s">
        <v>62</v>
      </c>
      <c r="D39" s="16" t="s">
        <v>63</v>
      </c>
      <c r="E39" s="16" t="s">
        <v>64</v>
      </c>
      <c r="F39" s="17">
        <v>1200</v>
      </c>
      <c r="G39" s="16" t="s">
        <v>60</v>
      </c>
      <c r="H39" s="10">
        <f>IF(G39="Ja",F39*Einstellungen!$B$7,0)</f>
        <v>0</v>
      </c>
      <c r="I39" s="16" t="s">
        <v>65</v>
      </c>
    </row>
    <row r="40" spans="1:9" x14ac:dyDescent="0.25">
      <c r="A40" s="14">
        <v>46213</v>
      </c>
      <c r="B40" s="15" t="str">
        <f t="shared" si="1"/>
        <v>Juli</v>
      </c>
      <c r="C40" s="16" t="s">
        <v>62</v>
      </c>
      <c r="D40" s="16" t="s">
        <v>66</v>
      </c>
      <c r="E40" s="16" t="s">
        <v>67</v>
      </c>
      <c r="F40" s="17">
        <v>430</v>
      </c>
      <c r="G40" s="16" t="s">
        <v>60</v>
      </c>
      <c r="H40" s="10">
        <f>IF(G40="Ja",F40*Einstellungen!$B$7,0)</f>
        <v>0</v>
      </c>
      <c r="I40" s="16" t="s">
        <v>68</v>
      </c>
    </row>
    <row r="41" spans="1:9" x14ac:dyDescent="0.25">
      <c r="A41" s="14">
        <v>46215</v>
      </c>
      <c r="B41" s="15" t="str">
        <f t="shared" si="1"/>
        <v>Juli</v>
      </c>
      <c r="C41" s="16" t="s">
        <v>62</v>
      </c>
      <c r="D41" s="16" t="s">
        <v>69</v>
      </c>
      <c r="E41" s="16" t="s">
        <v>70</v>
      </c>
      <c r="F41" s="17">
        <v>104</v>
      </c>
      <c r="G41" s="16" t="s">
        <v>60</v>
      </c>
      <c r="H41" s="10">
        <f>IF(G41="Ja",F41*Einstellungen!$B$7,0)</f>
        <v>0</v>
      </c>
      <c r="I41" s="16" t="s">
        <v>71</v>
      </c>
    </row>
    <row r="42" spans="1:9" x14ac:dyDescent="0.25">
      <c r="A42" s="14">
        <v>46218</v>
      </c>
      <c r="B42" s="15" t="str">
        <f t="shared" si="1"/>
        <v>Juli</v>
      </c>
      <c r="C42" s="16" t="s">
        <v>62</v>
      </c>
      <c r="D42" s="16" t="s">
        <v>72</v>
      </c>
      <c r="E42" s="16" t="s">
        <v>73</v>
      </c>
      <c r="F42" s="17">
        <v>190</v>
      </c>
      <c r="G42" s="16" t="s">
        <v>60</v>
      </c>
      <c r="H42" s="10">
        <f>IF(G42="Ja",F42*Einstellungen!$B$7,0)</f>
        <v>0</v>
      </c>
      <c r="I42" s="16" t="s">
        <v>74</v>
      </c>
    </row>
    <row r="43" spans="1:9" x14ac:dyDescent="0.25">
      <c r="A43" s="14">
        <v>46235</v>
      </c>
      <c r="B43" s="15" t="str">
        <f t="shared" si="1"/>
        <v>August</v>
      </c>
      <c r="C43" s="16" t="s">
        <v>57</v>
      </c>
      <c r="D43" s="16" t="s">
        <v>58</v>
      </c>
      <c r="E43" s="16" t="s">
        <v>59</v>
      </c>
      <c r="F43" s="17">
        <v>3200</v>
      </c>
      <c r="G43" s="16" t="s">
        <v>60</v>
      </c>
      <c r="H43" s="10">
        <f>IF(G43="Ja",F43*Einstellungen!$B$7,0)</f>
        <v>0</v>
      </c>
      <c r="I43" s="16" t="s">
        <v>61</v>
      </c>
    </row>
    <row r="44" spans="1:9" x14ac:dyDescent="0.25">
      <c r="A44" s="14">
        <v>46237</v>
      </c>
      <c r="B44" s="15" t="str">
        <f t="shared" si="1"/>
        <v>August</v>
      </c>
      <c r="C44" s="16" t="s">
        <v>62</v>
      </c>
      <c r="D44" s="16" t="s">
        <v>63</v>
      </c>
      <c r="E44" s="16" t="s">
        <v>64</v>
      </c>
      <c r="F44" s="17">
        <v>1200</v>
      </c>
      <c r="G44" s="16" t="s">
        <v>60</v>
      </c>
      <c r="H44" s="10">
        <f>IF(G44="Ja",F44*Einstellungen!$B$7,0)</f>
        <v>0</v>
      </c>
      <c r="I44" s="16" t="s">
        <v>65</v>
      </c>
    </row>
    <row r="45" spans="1:9" x14ac:dyDescent="0.25">
      <c r="A45" s="14">
        <v>46244</v>
      </c>
      <c r="B45" s="15" t="str">
        <f t="shared" si="1"/>
        <v>August</v>
      </c>
      <c r="C45" s="16" t="s">
        <v>62</v>
      </c>
      <c r="D45" s="16" t="s">
        <v>66</v>
      </c>
      <c r="E45" s="16" t="s">
        <v>67</v>
      </c>
      <c r="F45" s="17">
        <v>425</v>
      </c>
      <c r="G45" s="16" t="s">
        <v>60</v>
      </c>
      <c r="H45" s="10">
        <f>IF(G45="Ja",F45*Einstellungen!$B$7,0)</f>
        <v>0</v>
      </c>
      <c r="I45" s="16" t="s">
        <v>68</v>
      </c>
    </row>
    <row r="46" spans="1:9" x14ac:dyDescent="0.25">
      <c r="A46" s="14">
        <v>46246</v>
      </c>
      <c r="B46" s="15" t="str">
        <f t="shared" si="1"/>
        <v>August</v>
      </c>
      <c r="C46" s="16" t="s">
        <v>62</v>
      </c>
      <c r="D46" s="16" t="s">
        <v>69</v>
      </c>
      <c r="E46" s="16" t="s">
        <v>70</v>
      </c>
      <c r="F46" s="17">
        <v>101</v>
      </c>
      <c r="G46" s="16" t="s">
        <v>60</v>
      </c>
      <c r="H46" s="10">
        <f>IF(G46="Ja",F46*Einstellungen!$B$7,0)</f>
        <v>0</v>
      </c>
      <c r="I46" s="16" t="s">
        <v>71</v>
      </c>
    </row>
    <row r="47" spans="1:9" x14ac:dyDescent="0.25">
      <c r="A47" s="14">
        <v>46254</v>
      </c>
      <c r="B47" s="15" t="str">
        <f t="shared" si="1"/>
        <v>August</v>
      </c>
      <c r="C47" s="16" t="s">
        <v>62</v>
      </c>
      <c r="D47" s="16" t="s">
        <v>75</v>
      </c>
      <c r="E47" s="16" t="s">
        <v>76</v>
      </c>
      <c r="F47" s="17">
        <v>175</v>
      </c>
      <c r="G47" s="16" t="s">
        <v>60</v>
      </c>
      <c r="H47" s="10">
        <f>IF(G47="Ja",F47*Einstellungen!$B$7,0)</f>
        <v>0</v>
      </c>
      <c r="I47" s="16" t="s">
        <v>77</v>
      </c>
    </row>
    <row r="48" spans="1:9" x14ac:dyDescent="0.25">
      <c r="A48" s="14">
        <v>46266</v>
      </c>
      <c r="B48" s="15" t="str">
        <f t="shared" si="1"/>
        <v>September</v>
      </c>
      <c r="C48" s="16" t="s">
        <v>57</v>
      </c>
      <c r="D48" s="16" t="s">
        <v>58</v>
      </c>
      <c r="E48" s="16" t="s">
        <v>59</v>
      </c>
      <c r="F48" s="17">
        <v>3200</v>
      </c>
      <c r="G48" s="16" t="s">
        <v>60</v>
      </c>
      <c r="H48" s="10">
        <f>IF(G48="Ja",F48*Einstellungen!$B$7,0)</f>
        <v>0</v>
      </c>
      <c r="I48" s="16" t="s">
        <v>61</v>
      </c>
    </row>
    <row r="49" spans="1:9" x14ac:dyDescent="0.25">
      <c r="A49" s="14">
        <v>46268</v>
      </c>
      <c r="B49" s="15" t="str">
        <f t="shared" si="1"/>
        <v>September</v>
      </c>
      <c r="C49" s="16" t="s">
        <v>62</v>
      </c>
      <c r="D49" s="16" t="s">
        <v>63</v>
      </c>
      <c r="E49" s="16" t="s">
        <v>64</v>
      </c>
      <c r="F49" s="17">
        <v>1200</v>
      </c>
      <c r="G49" s="16" t="s">
        <v>60</v>
      </c>
      <c r="H49" s="10">
        <f>IF(G49="Ja",F49*Einstellungen!$B$7,0)</f>
        <v>0</v>
      </c>
      <c r="I49" s="16" t="s">
        <v>65</v>
      </c>
    </row>
    <row r="50" spans="1:9" x14ac:dyDescent="0.25">
      <c r="A50" s="14">
        <v>46275</v>
      </c>
      <c r="B50" s="15" t="str">
        <f t="shared" si="1"/>
        <v>September</v>
      </c>
      <c r="C50" s="16" t="s">
        <v>62</v>
      </c>
      <c r="D50" s="16" t="s">
        <v>66</v>
      </c>
      <c r="E50" s="16" t="s">
        <v>67</v>
      </c>
      <c r="F50" s="17">
        <v>410</v>
      </c>
      <c r="G50" s="16" t="s">
        <v>60</v>
      </c>
      <c r="H50" s="10">
        <f>IF(G50="Ja",F50*Einstellungen!$B$7,0)</f>
        <v>0</v>
      </c>
      <c r="I50" s="16" t="s">
        <v>68</v>
      </c>
    </row>
    <row r="51" spans="1:9" x14ac:dyDescent="0.25">
      <c r="A51" s="14">
        <v>46277</v>
      </c>
      <c r="B51" s="15" t="str">
        <f t="shared" si="1"/>
        <v>September</v>
      </c>
      <c r="C51" s="16" t="s">
        <v>62</v>
      </c>
      <c r="D51" s="16" t="s">
        <v>69</v>
      </c>
      <c r="E51" s="16" t="s">
        <v>70</v>
      </c>
      <c r="F51" s="17">
        <v>97</v>
      </c>
      <c r="G51" s="16" t="s">
        <v>60</v>
      </c>
      <c r="H51" s="10">
        <f>IF(G51="Ja",F51*Einstellungen!$B$7,0)</f>
        <v>0</v>
      </c>
      <c r="I51" s="16" t="s">
        <v>71</v>
      </c>
    </row>
    <row r="52" spans="1:9" x14ac:dyDescent="0.25">
      <c r="A52" s="14">
        <v>46284</v>
      </c>
      <c r="B52" s="15" t="str">
        <f t="shared" si="1"/>
        <v>September</v>
      </c>
      <c r="C52" s="16" t="s">
        <v>57</v>
      </c>
      <c r="D52" s="16" t="s">
        <v>78</v>
      </c>
      <c r="E52" s="16" t="s">
        <v>79</v>
      </c>
      <c r="F52" s="17">
        <v>600</v>
      </c>
      <c r="G52" s="16" t="s">
        <v>60</v>
      </c>
      <c r="H52" s="10">
        <f>IF(G52="Ja",F52*Einstellungen!$B$7,0)</f>
        <v>0</v>
      </c>
      <c r="I52" s="16" t="s">
        <v>80</v>
      </c>
    </row>
    <row r="53" spans="1:9" x14ac:dyDescent="0.25">
      <c r="A53" s="14">
        <v>46296</v>
      </c>
      <c r="B53" s="15" t="str">
        <f t="shared" si="1"/>
        <v>Oktober</v>
      </c>
      <c r="C53" s="16" t="s">
        <v>57</v>
      </c>
      <c r="D53" s="16" t="s">
        <v>58</v>
      </c>
      <c r="E53" s="16" t="s">
        <v>59</v>
      </c>
      <c r="F53" s="17">
        <v>3200</v>
      </c>
      <c r="G53" s="16" t="s">
        <v>60</v>
      </c>
      <c r="H53" s="10">
        <f>IF(G53="Ja",F53*Einstellungen!$B$7,0)</f>
        <v>0</v>
      </c>
      <c r="I53" s="16" t="s">
        <v>61</v>
      </c>
    </row>
    <row r="54" spans="1:9" x14ac:dyDescent="0.25">
      <c r="A54" s="14">
        <v>46298</v>
      </c>
      <c r="B54" s="15" t="str">
        <f t="shared" si="1"/>
        <v>Oktober</v>
      </c>
      <c r="C54" s="16" t="s">
        <v>62</v>
      </c>
      <c r="D54" s="16" t="s">
        <v>63</v>
      </c>
      <c r="E54" s="16" t="s">
        <v>64</v>
      </c>
      <c r="F54" s="17">
        <v>1200</v>
      </c>
      <c r="G54" s="16" t="s">
        <v>60</v>
      </c>
      <c r="H54" s="10">
        <f>IF(G54="Ja",F54*Einstellungen!$B$7,0)</f>
        <v>0</v>
      </c>
      <c r="I54" s="16" t="s">
        <v>65</v>
      </c>
    </row>
    <row r="55" spans="1:9" x14ac:dyDescent="0.25">
      <c r="A55" s="14">
        <v>46305</v>
      </c>
      <c r="B55" s="15" t="str">
        <f t="shared" si="1"/>
        <v>Oktober</v>
      </c>
      <c r="C55" s="16" t="s">
        <v>62</v>
      </c>
      <c r="D55" s="16" t="s">
        <v>66</v>
      </c>
      <c r="E55" s="16" t="s">
        <v>67</v>
      </c>
      <c r="F55" s="17">
        <v>405</v>
      </c>
      <c r="G55" s="16" t="s">
        <v>60</v>
      </c>
      <c r="H55" s="10">
        <f>IF(G55="Ja",F55*Einstellungen!$B$7,0)</f>
        <v>0</v>
      </c>
      <c r="I55" s="16" t="s">
        <v>68</v>
      </c>
    </row>
    <row r="56" spans="1:9" x14ac:dyDescent="0.25">
      <c r="A56" s="14">
        <v>46307</v>
      </c>
      <c r="B56" s="15" t="str">
        <f t="shared" si="1"/>
        <v>Oktober</v>
      </c>
      <c r="C56" s="16" t="s">
        <v>62</v>
      </c>
      <c r="D56" s="16" t="s">
        <v>69</v>
      </c>
      <c r="E56" s="16" t="s">
        <v>70</v>
      </c>
      <c r="F56" s="17">
        <v>95</v>
      </c>
      <c r="G56" s="16" t="s">
        <v>60</v>
      </c>
      <c r="H56" s="10">
        <f>IF(G56="Ja",F56*Einstellungen!$B$7,0)</f>
        <v>0</v>
      </c>
      <c r="I56" s="16" t="s">
        <v>71</v>
      </c>
    </row>
    <row r="57" spans="1:9" x14ac:dyDescent="0.25">
      <c r="A57" s="14">
        <v>46310</v>
      </c>
      <c r="B57" s="15" t="str">
        <f t="shared" si="1"/>
        <v>Oktober</v>
      </c>
      <c r="C57" s="16" t="s">
        <v>62</v>
      </c>
      <c r="D57" s="16" t="s">
        <v>72</v>
      </c>
      <c r="E57" s="16" t="s">
        <v>73</v>
      </c>
      <c r="F57" s="17">
        <v>190</v>
      </c>
      <c r="G57" s="16" t="s">
        <v>60</v>
      </c>
      <c r="H57" s="10">
        <f>IF(G57="Ja",F57*Einstellungen!$B$7,0)</f>
        <v>0</v>
      </c>
      <c r="I57" s="16" t="s">
        <v>74</v>
      </c>
    </row>
    <row r="58" spans="1:9" x14ac:dyDescent="0.25">
      <c r="A58" s="14">
        <v>46327</v>
      </c>
      <c r="B58" s="15" t="str">
        <f t="shared" si="1"/>
        <v>November</v>
      </c>
      <c r="C58" s="16" t="s">
        <v>57</v>
      </c>
      <c r="D58" s="16" t="s">
        <v>58</v>
      </c>
      <c r="E58" s="16" t="s">
        <v>59</v>
      </c>
      <c r="F58" s="17">
        <v>3200</v>
      </c>
      <c r="G58" s="16" t="s">
        <v>60</v>
      </c>
      <c r="H58" s="10">
        <f>IF(G58="Ja",F58*Einstellungen!$B$7,0)</f>
        <v>0</v>
      </c>
      <c r="I58" s="16" t="s">
        <v>61</v>
      </c>
    </row>
    <row r="59" spans="1:9" x14ac:dyDescent="0.25">
      <c r="A59" s="14">
        <v>46329</v>
      </c>
      <c r="B59" s="15" t="str">
        <f t="shared" si="1"/>
        <v>November</v>
      </c>
      <c r="C59" s="16" t="s">
        <v>62</v>
      </c>
      <c r="D59" s="16" t="s">
        <v>63</v>
      </c>
      <c r="E59" s="16" t="s">
        <v>64</v>
      </c>
      <c r="F59" s="17">
        <v>1200</v>
      </c>
      <c r="G59" s="16" t="s">
        <v>60</v>
      </c>
      <c r="H59" s="10">
        <f>IF(G59="Ja",F59*Einstellungen!$B$7,0)</f>
        <v>0</v>
      </c>
      <c r="I59" s="16" t="s">
        <v>65</v>
      </c>
    </row>
    <row r="60" spans="1:9" x14ac:dyDescent="0.25">
      <c r="A60" s="14">
        <v>46336</v>
      </c>
      <c r="B60" s="15" t="str">
        <f t="shared" si="1"/>
        <v>November</v>
      </c>
      <c r="C60" s="16" t="s">
        <v>62</v>
      </c>
      <c r="D60" s="16" t="s">
        <v>66</v>
      </c>
      <c r="E60" s="16" t="s">
        <v>67</v>
      </c>
      <c r="F60" s="17">
        <v>420</v>
      </c>
      <c r="G60" s="16" t="s">
        <v>60</v>
      </c>
      <c r="H60" s="10">
        <f>IF(G60="Ja",F60*Einstellungen!$B$7,0)</f>
        <v>0</v>
      </c>
      <c r="I60" s="16" t="s">
        <v>68</v>
      </c>
    </row>
    <row r="61" spans="1:9" x14ac:dyDescent="0.25">
      <c r="A61" s="14">
        <v>46338</v>
      </c>
      <c r="B61" s="15" t="str">
        <f t="shared" si="1"/>
        <v>November</v>
      </c>
      <c r="C61" s="16" t="s">
        <v>62</v>
      </c>
      <c r="D61" s="16" t="s">
        <v>69</v>
      </c>
      <c r="E61" s="16" t="s">
        <v>70</v>
      </c>
      <c r="F61" s="17">
        <v>99</v>
      </c>
      <c r="G61" s="16" t="s">
        <v>60</v>
      </c>
      <c r="H61" s="10">
        <f>IF(G61="Ja",F61*Einstellungen!$B$7,0)</f>
        <v>0</v>
      </c>
      <c r="I61" s="16" t="s">
        <v>71</v>
      </c>
    </row>
    <row r="62" spans="1:9" x14ac:dyDescent="0.25">
      <c r="A62" s="14">
        <v>46346</v>
      </c>
      <c r="B62" s="15" t="str">
        <f t="shared" si="1"/>
        <v>November</v>
      </c>
      <c r="C62" s="16" t="s">
        <v>62</v>
      </c>
      <c r="D62" s="16" t="s">
        <v>75</v>
      </c>
      <c r="E62" s="16" t="s">
        <v>76</v>
      </c>
      <c r="F62" s="17">
        <v>165</v>
      </c>
      <c r="G62" s="16" t="s">
        <v>60</v>
      </c>
      <c r="H62" s="10">
        <f>IF(G62="Ja",F62*Einstellungen!$B$7,0)</f>
        <v>0</v>
      </c>
      <c r="I62" s="16" t="s">
        <v>77</v>
      </c>
    </row>
    <row r="63" spans="1:9" x14ac:dyDescent="0.25">
      <c r="A63" s="14">
        <v>46357</v>
      </c>
      <c r="B63" s="15" t="str">
        <f t="shared" si="1"/>
        <v>Dezember</v>
      </c>
      <c r="C63" s="16" t="s">
        <v>57</v>
      </c>
      <c r="D63" s="16" t="s">
        <v>58</v>
      </c>
      <c r="E63" s="16" t="s">
        <v>59</v>
      </c>
      <c r="F63" s="17">
        <v>3200</v>
      </c>
      <c r="G63" s="16" t="s">
        <v>60</v>
      </c>
      <c r="H63" s="10">
        <f>IF(G63="Ja",F63*Einstellungen!$B$7,0)</f>
        <v>0</v>
      </c>
      <c r="I63" s="16" t="s">
        <v>61</v>
      </c>
    </row>
    <row r="64" spans="1:9" x14ac:dyDescent="0.25">
      <c r="A64" s="14">
        <v>46359</v>
      </c>
      <c r="B64" s="15" t="str">
        <f t="shared" si="1"/>
        <v>Dezember</v>
      </c>
      <c r="C64" s="16" t="s">
        <v>62</v>
      </c>
      <c r="D64" s="16" t="s">
        <v>63</v>
      </c>
      <c r="E64" s="16" t="s">
        <v>64</v>
      </c>
      <c r="F64" s="17">
        <v>1200</v>
      </c>
      <c r="G64" s="16" t="s">
        <v>60</v>
      </c>
      <c r="H64" s="10">
        <f>IF(G64="Ja",F64*Einstellungen!$B$7,0)</f>
        <v>0</v>
      </c>
      <c r="I64" s="16" t="s">
        <v>65</v>
      </c>
    </row>
    <row r="65" spans="1:9" x14ac:dyDescent="0.25">
      <c r="A65" s="14">
        <v>46366</v>
      </c>
      <c r="B65" s="15" t="str">
        <f t="shared" si="1"/>
        <v>Dezember</v>
      </c>
      <c r="C65" s="16" t="s">
        <v>62</v>
      </c>
      <c r="D65" s="16" t="s">
        <v>66</v>
      </c>
      <c r="E65" s="16" t="s">
        <v>67</v>
      </c>
      <c r="F65" s="17">
        <v>435</v>
      </c>
      <c r="G65" s="16" t="s">
        <v>60</v>
      </c>
      <c r="H65" s="10">
        <f>IF(G65="Ja",F65*Einstellungen!$B$7,0)</f>
        <v>0</v>
      </c>
      <c r="I65" s="16" t="s">
        <v>68</v>
      </c>
    </row>
    <row r="66" spans="1:9" x14ac:dyDescent="0.25">
      <c r="A66" s="14">
        <v>46368</v>
      </c>
      <c r="B66" s="15" t="str">
        <f t="shared" si="1"/>
        <v>Dezember</v>
      </c>
      <c r="C66" s="16" t="s">
        <v>62</v>
      </c>
      <c r="D66" s="16" t="s">
        <v>69</v>
      </c>
      <c r="E66" s="16" t="s">
        <v>70</v>
      </c>
      <c r="F66" s="17">
        <v>103</v>
      </c>
      <c r="G66" s="16" t="s">
        <v>60</v>
      </c>
      <c r="H66" s="10">
        <f>IF(G66="Ja",F66*Einstellungen!$B$7,0)</f>
        <v>0</v>
      </c>
      <c r="I66" s="16" t="s">
        <v>71</v>
      </c>
    </row>
    <row r="67" spans="1:9" x14ac:dyDescent="0.25">
      <c r="A67" s="14">
        <v>46376</v>
      </c>
      <c r="B67" s="15" t="str">
        <f t="shared" si="1"/>
        <v>Dezember</v>
      </c>
      <c r="C67" s="16" t="s">
        <v>57</v>
      </c>
      <c r="D67" s="16" t="s">
        <v>78</v>
      </c>
      <c r="E67" s="16" t="s">
        <v>79</v>
      </c>
      <c r="F67" s="17">
        <v>750</v>
      </c>
      <c r="G67" s="16" t="s">
        <v>60</v>
      </c>
      <c r="H67" s="10">
        <f>IF(G67="Ja",F67*Einstellungen!$B$7,0)</f>
        <v>0</v>
      </c>
      <c r="I67" s="16" t="s">
        <v>80</v>
      </c>
    </row>
    <row r="68" spans="1:9" x14ac:dyDescent="0.25">
      <c r="A68" s="14">
        <v>46383</v>
      </c>
      <c r="B68" s="15" t="str">
        <f t="shared" si="1"/>
        <v>Dezember</v>
      </c>
      <c r="C68" s="16" t="s">
        <v>62</v>
      </c>
      <c r="D68" s="16" t="s">
        <v>81</v>
      </c>
      <c r="E68" s="16" t="s">
        <v>82</v>
      </c>
      <c r="F68" s="17">
        <v>280</v>
      </c>
      <c r="G68" s="16" t="s">
        <v>83</v>
      </c>
      <c r="H68" s="10">
        <f>IF(G68="Ja",F68*Einstellungen!$B$7,0)</f>
        <v>53.2</v>
      </c>
      <c r="I68" s="16" t="s">
        <v>84</v>
      </c>
    </row>
  </sheetData>
  <mergeCells count="2">
    <mergeCell ref="A1:I1"/>
    <mergeCell ref="A3:I3"/>
  </mergeCells>
  <pageMargins left="0.7" right="0.7" top="0.75" bottom="0.75" header="0.3" footer="0.3"/>
  <tableParts count="1">
    <tablePart r:id="rId1"/>
  </tableParts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xr:uid="{00000000-0002-0000-0100-000000000000}">
          <x14:formula1>
            <xm:f>Einstellungen!$D$5:$D$6</xm:f>
          </x14:formula1>
          <xm:sqref>C7:C200</xm:sqref>
        </x14:dataValidation>
        <x14:dataValidation type="list" allowBlank="1" xr:uid="{00000000-0002-0000-0100-000001000000}">
          <x14:formula1>
            <xm:f>Einstellungen!$E$5:$E$6</xm:f>
          </x14:formula1>
          <xm:sqref>G7:G200</xm:sqref>
        </x14:dataValidation>
        <x14:dataValidation type="list" allowBlank="1" xr:uid="{00000000-0002-0000-0100-000002000000}">
          <x14:formula1>
            <xm:f>Einstellungen!$H$5:$H$22</xm:f>
          </x14:formula1>
          <xm:sqref>D7:D200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H39"/>
  <sheetViews>
    <sheetView showGridLines="0" workbookViewId="0">
      <selection sqref="A1:D1"/>
    </sheetView>
  </sheetViews>
  <sheetFormatPr baseColWidth="10" defaultColWidth="9.140625" defaultRowHeight="15" x14ac:dyDescent="0.25"/>
  <cols>
    <col min="1" max="1" width="34" customWidth="1"/>
    <col min="2" max="2" width="16" customWidth="1"/>
    <col min="4" max="5" width="16" customWidth="1"/>
    <col min="6" max="8" width="20" customWidth="1"/>
  </cols>
  <sheetData>
    <row r="1" spans="1:8" ht="21" x14ac:dyDescent="0.25">
      <c r="A1" s="43" t="s">
        <v>85</v>
      </c>
      <c r="B1" s="30"/>
      <c r="C1" s="30"/>
      <c r="D1" s="30"/>
      <c r="E1" s="18"/>
      <c r="F1" s="18"/>
      <c r="G1" s="18"/>
      <c r="H1" s="18"/>
    </row>
    <row r="2" spans="1:8" x14ac:dyDescent="0.25">
      <c r="A2" s="18"/>
      <c r="B2" s="18"/>
      <c r="C2" s="18"/>
      <c r="D2" s="18"/>
      <c r="E2" s="18"/>
      <c r="F2" s="18"/>
      <c r="G2" s="18"/>
      <c r="H2" s="18"/>
    </row>
    <row r="3" spans="1:8" x14ac:dyDescent="0.25">
      <c r="A3" s="44" t="s">
        <v>86</v>
      </c>
      <c r="B3" s="30"/>
      <c r="C3" s="18"/>
      <c r="D3" s="44" t="s">
        <v>87</v>
      </c>
      <c r="E3" s="30"/>
      <c r="F3" s="30"/>
      <c r="G3" s="30"/>
      <c r="H3" s="18"/>
    </row>
    <row r="4" spans="1:8" x14ac:dyDescent="0.25">
      <c r="A4" s="19" t="s">
        <v>2</v>
      </c>
      <c r="B4" s="20">
        <v>2026</v>
      </c>
      <c r="C4" s="18"/>
      <c r="D4" s="21" t="s">
        <v>88</v>
      </c>
      <c r="E4" s="21" t="s">
        <v>54</v>
      </c>
      <c r="F4" s="21" t="s">
        <v>89</v>
      </c>
      <c r="G4" s="21" t="s">
        <v>90</v>
      </c>
      <c r="H4" s="21" t="s">
        <v>91</v>
      </c>
    </row>
    <row r="5" spans="1:8" x14ac:dyDescent="0.25">
      <c r="A5" s="19" t="s">
        <v>4</v>
      </c>
      <c r="B5" s="8">
        <v>2500</v>
      </c>
      <c r="C5" s="18"/>
      <c r="D5" s="18" t="s">
        <v>57</v>
      </c>
      <c r="E5" s="18" t="s">
        <v>83</v>
      </c>
      <c r="F5" s="18" t="s">
        <v>58</v>
      </c>
      <c r="G5" s="18" t="s">
        <v>63</v>
      </c>
      <c r="H5" s="18" t="s">
        <v>58</v>
      </c>
    </row>
    <row r="6" spans="1:8" x14ac:dyDescent="0.25">
      <c r="A6" s="19" t="s">
        <v>9</v>
      </c>
      <c r="B6" s="8">
        <v>1500</v>
      </c>
      <c r="C6" s="18"/>
      <c r="D6" s="18" t="s">
        <v>62</v>
      </c>
      <c r="E6" s="18" t="s">
        <v>60</v>
      </c>
      <c r="F6" s="18" t="s">
        <v>78</v>
      </c>
      <c r="G6" s="18" t="s">
        <v>66</v>
      </c>
      <c r="H6" s="18" t="s">
        <v>78</v>
      </c>
    </row>
    <row r="7" spans="1:8" x14ac:dyDescent="0.25">
      <c r="A7" s="19" t="s">
        <v>92</v>
      </c>
      <c r="B7" s="22">
        <v>0.19</v>
      </c>
      <c r="C7" s="18"/>
      <c r="D7" s="18"/>
      <c r="E7" s="18"/>
      <c r="F7" s="18" t="s">
        <v>93</v>
      </c>
      <c r="G7" s="18" t="s">
        <v>69</v>
      </c>
      <c r="H7" s="18" t="s">
        <v>93</v>
      </c>
    </row>
    <row r="8" spans="1:8" x14ac:dyDescent="0.25">
      <c r="A8" s="19" t="s">
        <v>94</v>
      </c>
      <c r="B8" s="22">
        <v>0.05</v>
      </c>
      <c r="C8" s="18"/>
      <c r="D8" s="18"/>
      <c r="E8" s="18"/>
      <c r="F8" s="18" t="s">
        <v>95</v>
      </c>
      <c r="G8" s="18" t="s">
        <v>72</v>
      </c>
      <c r="H8" s="18" t="s">
        <v>95</v>
      </c>
    </row>
    <row r="9" spans="1:8" x14ac:dyDescent="0.25">
      <c r="A9" s="19" t="s">
        <v>96</v>
      </c>
      <c r="B9" s="22">
        <v>-0.03</v>
      </c>
      <c r="C9" s="18"/>
      <c r="D9" s="18"/>
      <c r="E9" s="18"/>
      <c r="F9" s="18" t="s">
        <v>97</v>
      </c>
      <c r="G9" s="18" t="s">
        <v>98</v>
      </c>
      <c r="H9" s="18" t="s">
        <v>97</v>
      </c>
    </row>
    <row r="10" spans="1:8" x14ac:dyDescent="0.25">
      <c r="A10" s="19" t="s">
        <v>99</v>
      </c>
      <c r="B10" s="22">
        <v>-7.0000000000000007E-2</v>
      </c>
      <c r="C10" s="18"/>
      <c r="D10" s="18"/>
      <c r="E10" s="18"/>
      <c r="F10" s="18" t="s">
        <v>100</v>
      </c>
      <c r="G10" s="18" t="s">
        <v>75</v>
      </c>
      <c r="H10" s="18" t="s">
        <v>100</v>
      </c>
    </row>
    <row r="11" spans="1:8" x14ac:dyDescent="0.25">
      <c r="A11" s="19" t="s">
        <v>101</v>
      </c>
      <c r="B11" s="22">
        <v>0.06</v>
      </c>
      <c r="C11" s="18"/>
      <c r="D11" s="18"/>
      <c r="E11" s="18"/>
      <c r="F11" s="18"/>
      <c r="G11" s="18" t="s">
        <v>102</v>
      </c>
      <c r="H11" s="18" t="s">
        <v>63</v>
      </c>
    </row>
    <row r="12" spans="1:8" x14ac:dyDescent="0.25">
      <c r="A12" s="18"/>
      <c r="B12" s="18"/>
      <c r="C12" s="18"/>
      <c r="D12" s="18"/>
      <c r="E12" s="18"/>
      <c r="F12" s="18"/>
      <c r="G12" s="18" t="s">
        <v>103</v>
      </c>
      <c r="H12" s="18" t="s">
        <v>66</v>
      </c>
    </row>
    <row r="13" spans="1:8" x14ac:dyDescent="0.25">
      <c r="A13" s="18"/>
      <c r="B13" s="18"/>
      <c r="C13" s="18"/>
      <c r="D13" s="18"/>
      <c r="E13" s="18"/>
      <c r="F13" s="18"/>
      <c r="G13" s="18" t="s">
        <v>104</v>
      </c>
      <c r="H13" s="18" t="s">
        <v>69</v>
      </c>
    </row>
    <row r="14" spans="1:8" x14ac:dyDescent="0.25">
      <c r="A14" s="18"/>
      <c r="B14" s="18"/>
      <c r="C14" s="18"/>
      <c r="D14" s="18"/>
      <c r="E14" s="18"/>
      <c r="F14" s="18"/>
      <c r="G14" s="18" t="s">
        <v>105</v>
      </c>
      <c r="H14" s="18" t="s">
        <v>72</v>
      </c>
    </row>
    <row r="15" spans="1:8" x14ac:dyDescent="0.25">
      <c r="A15" s="18"/>
      <c r="B15" s="18"/>
      <c r="C15" s="18"/>
      <c r="D15" s="18"/>
      <c r="E15" s="18"/>
      <c r="F15" s="18"/>
      <c r="G15" s="18" t="s">
        <v>81</v>
      </c>
      <c r="H15" s="18" t="s">
        <v>98</v>
      </c>
    </row>
    <row r="16" spans="1:8" x14ac:dyDescent="0.25">
      <c r="A16" s="18"/>
      <c r="B16" s="18"/>
      <c r="C16" s="18"/>
      <c r="D16" s="18"/>
      <c r="E16" s="18"/>
      <c r="F16" s="18"/>
      <c r="G16" s="18" t="s">
        <v>100</v>
      </c>
      <c r="H16" s="18" t="s">
        <v>75</v>
      </c>
    </row>
    <row r="17" spans="1:8" x14ac:dyDescent="0.25">
      <c r="A17" s="18"/>
      <c r="B17" s="18"/>
      <c r="C17" s="18"/>
      <c r="D17" s="18"/>
      <c r="E17" s="18"/>
      <c r="F17" s="18"/>
      <c r="G17" s="18"/>
      <c r="H17" s="18" t="s">
        <v>102</v>
      </c>
    </row>
    <row r="18" spans="1:8" x14ac:dyDescent="0.25">
      <c r="A18" s="18"/>
      <c r="B18" s="18"/>
      <c r="C18" s="18"/>
      <c r="D18" s="18"/>
      <c r="E18" s="18"/>
      <c r="F18" s="18"/>
      <c r="G18" s="18"/>
      <c r="H18" s="18" t="s">
        <v>103</v>
      </c>
    </row>
    <row r="19" spans="1:8" x14ac:dyDescent="0.25">
      <c r="A19" s="18"/>
      <c r="B19" s="18"/>
      <c r="C19" s="18"/>
      <c r="D19" s="18"/>
      <c r="E19" s="18"/>
      <c r="F19" s="18"/>
      <c r="G19" s="18"/>
      <c r="H19" s="18" t="s">
        <v>104</v>
      </c>
    </row>
    <row r="20" spans="1:8" x14ac:dyDescent="0.25">
      <c r="A20" s="18"/>
      <c r="B20" s="18"/>
      <c r="C20" s="18"/>
      <c r="D20" s="18"/>
      <c r="E20" s="18"/>
      <c r="F20" s="18"/>
      <c r="G20" s="18"/>
      <c r="H20" s="18" t="s">
        <v>105</v>
      </c>
    </row>
    <row r="21" spans="1:8" x14ac:dyDescent="0.25">
      <c r="A21" s="18"/>
      <c r="B21" s="18"/>
      <c r="C21" s="18"/>
      <c r="D21" s="18"/>
      <c r="E21" s="18"/>
      <c r="F21" s="18"/>
      <c r="G21" s="18"/>
      <c r="H21" s="18" t="s">
        <v>81</v>
      </c>
    </row>
    <row r="22" spans="1:8" x14ac:dyDescent="0.25">
      <c r="A22" s="18"/>
      <c r="B22" s="18"/>
      <c r="C22" s="18"/>
      <c r="D22" s="18"/>
      <c r="E22" s="18"/>
      <c r="F22" s="18"/>
      <c r="G22" s="18"/>
      <c r="H22" s="18" t="s">
        <v>100</v>
      </c>
    </row>
    <row r="23" spans="1:8" x14ac:dyDescent="0.25">
      <c r="A23" s="18"/>
      <c r="B23" s="18"/>
      <c r="C23" s="18"/>
      <c r="D23" s="18"/>
      <c r="E23" s="18"/>
      <c r="F23" s="18"/>
      <c r="G23" s="18"/>
      <c r="H23" s="18"/>
    </row>
    <row r="24" spans="1:8" x14ac:dyDescent="0.25">
      <c r="A24" s="18"/>
      <c r="B24" s="18"/>
      <c r="C24" s="18"/>
      <c r="D24" s="18"/>
      <c r="E24" s="18"/>
      <c r="F24" s="18"/>
      <c r="G24" s="18"/>
      <c r="H24" s="18"/>
    </row>
    <row r="25" spans="1:8" x14ac:dyDescent="0.25">
      <c r="A25" s="18"/>
      <c r="B25" s="18"/>
      <c r="C25" s="18"/>
      <c r="D25" s="18"/>
      <c r="E25" s="18"/>
      <c r="F25" s="18"/>
      <c r="G25" s="18"/>
      <c r="H25" s="18"/>
    </row>
    <row r="26" spans="1:8" x14ac:dyDescent="0.25">
      <c r="A26" s="18"/>
      <c r="B26" s="18"/>
      <c r="C26" s="18"/>
      <c r="D26" s="18"/>
      <c r="E26" s="18"/>
      <c r="F26" s="18"/>
      <c r="G26" s="18"/>
      <c r="H26" s="18"/>
    </row>
    <row r="27" spans="1:8" x14ac:dyDescent="0.25">
      <c r="A27" s="18"/>
      <c r="B27" s="18"/>
      <c r="C27" s="18"/>
      <c r="D27" s="18"/>
      <c r="E27" s="18"/>
      <c r="F27" s="18"/>
      <c r="G27" s="18"/>
      <c r="H27" s="18"/>
    </row>
    <row r="28" spans="1:8" x14ac:dyDescent="0.25">
      <c r="A28" s="18"/>
      <c r="B28" s="18"/>
      <c r="C28" s="18"/>
      <c r="D28" s="18"/>
      <c r="E28" s="18"/>
      <c r="F28" s="18"/>
      <c r="G28" s="18"/>
      <c r="H28" s="18"/>
    </row>
    <row r="29" spans="1:8" x14ac:dyDescent="0.25">
      <c r="A29" s="18"/>
      <c r="B29" s="18"/>
      <c r="C29" s="18"/>
      <c r="D29" s="18"/>
      <c r="E29" s="18"/>
      <c r="F29" s="18"/>
      <c r="G29" s="18"/>
      <c r="H29" s="18"/>
    </row>
    <row r="30" spans="1:8" x14ac:dyDescent="0.25">
      <c r="A30" s="18"/>
      <c r="B30" s="18"/>
      <c r="C30" s="18"/>
      <c r="D30" s="18"/>
      <c r="E30" s="18"/>
      <c r="F30" s="18"/>
      <c r="G30" s="18"/>
      <c r="H30" s="18"/>
    </row>
    <row r="31" spans="1:8" x14ac:dyDescent="0.25">
      <c r="A31" s="18"/>
      <c r="B31" s="18"/>
      <c r="C31" s="18"/>
      <c r="D31" s="18"/>
      <c r="E31" s="18"/>
      <c r="F31" s="18"/>
      <c r="G31" s="18"/>
      <c r="H31" s="18"/>
    </row>
    <row r="32" spans="1:8" x14ac:dyDescent="0.25">
      <c r="A32" s="18"/>
      <c r="B32" s="18"/>
      <c r="C32" s="18"/>
      <c r="D32" s="18"/>
      <c r="E32" s="18"/>
      <c r="F32" s="18"/>
      <c r="G32" s="18"/>
      <c r="H32" s="18"/>
    </row>
    <row r="33" spans="1:8" x14ac:dyDescent="0.25">
      <c r="A33" s="18"/>
      <c r="B33" s="18"/>
      <c r="C33" s="18"/>
      <c r="D33" s="18"/>
      <c r="E33" s="18"/>
      <c r="F33" s="18"/>
      <c r="G33" s="18"/>
      <c r="H33" s="18"/>
    </row>
    <row r="34" spans="1:8" x14ac:dyDescent="0.25">
      <c r="A34" s="18"/>
      <c r="B34" s="18"/>
      <c r="C34" s="18"/>
      <c r="D34" s="18"/>
      <c r="E34" s="18"/>
      <c r="F34" s="18"/>
      <c r="G34" s="18"/>
      <c r="H34" s="18"/>
    </row>
    <row r="35" spans="1:8" x14ac:dyDescent="0.25">
      <c r="A35" s="18"/>
      <c r="B35" s="18"/>
      <c r="C35" s="18"/>
      <c r="D35" s="18"/>
      <c r="E35" s="18"/>
      <c r="F35" s="18"/>
      <c r="G35" s="18"/>
      <c r="H35" s="18"/>
    </row>
    <row r="36" spans="1:8" x14ac:dyDescent="0.25">
      <c r="A36" s="18"/>
      <c r="B36" s="18"/>
      <c r="C36" s="18"/>
      <c r="D36" s="18"/>
      <c r="E36" s="18"/>
      <c r="F36" s="18"/>
      <c r="G36" s="18"/>
      <c r="H36" s="18"/>
    </row>
    <row r="37" spans="1:8" x14ac:dyDescent="0.25">
      <c r="A37" s="18"/>
      <c r="B37" s="18"/>
      <c r="C37" s="18"/>
      <c r="D37" s="18"/>
      <c r="E37" s="18"/>
      <c r="F37" s="18"/>
      <c r="G37" s="18"/>
      <c r="H37" s="18"/>
    </row>
    <row r="38" spans="1:8" x14ac:dyDescent="0.25">
      <c r="A38" s="18"/>
      <c r="B38" s="18"/>
      <c r="C38" s="18"/>
      <c r="D38" s="18"/>
      <c r="E38" s="18"/>
      <c r="F38" s="18"/>
      <c r="G38" s="18"/>
      <c r="H38" s="18"/>
    </row>
    <row r="39" spans="1:8" x14ac:dyDescent="0.25">
      <c r="A39" s="18"/>
      <c r="B39" s="18"/>
      <c r="C39" s="18"/>
      <c r="D39" s="18"/>
      <c r="E39" s="18"/>
      <c r="F39" s="18"/>
      <c r="G39" s="18"/>
      <c r="H39" s="18"/>
    </row>
  </sheetData>
  <mergeCells count="3">
    <mergeCell ref="A1:D1"/>
    <mergeCell ref="A3:B3"/>
    <mergeCell ref="D3:G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Übersicht</vt:lpstr>
      <vt:lpstr>Buchungen</vt:lpstr>
      <vt:lpstr>Einstellungen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Sergio Jiménez Canales</dc:creator>
  <cp:lastModifiedBy>Sergio Jiménez Canales</cp:lastModifiedBy>
  <dcterms:modified xsi:type="dcterms:W3CDTF">2026-03-09T09:23:39Z</dcterms:modified>
</cp:coreProperties>
</file>