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Finanzübersicht\"/>
    </mc:Choice>
  </mc:AlternateContent>
  <xr:revisionPtr revIDLastSave="0" documentId="8_{017447F8-E6E7-4361-9085-FC878E6175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Übersicht" sheetId="1" r:id="rId1"/>
    <sheet name="Konten" sheetId="2" r:id="rId2"/>
    <sheet name="Aktien &amp; Anleihen" sheetId="3" r:id="rId3"/>
    <sheet name="Gold &amp; Silber" sheetId="4" r:id="rId4"/>
    <sheet name="Immobilien" sheetId="5" r:id="rId5"/>
    <sheet name="Krypto" sheetId="6" r:id="rId6"/>
    <sheet name="Sonstiges" sheetId="7" r:id="rId7"/>
    <sheet name="Kredite" sheetId="8" r:id="rId8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8" l="1"/>
  <c r="F6" i="8"/>
  <c r="F17" i="8" s="1"/>
  <c r="C11" i="1" s="1"/>
  <c r="F5" i="8"/>
  <c r="F8" i="7"/>
  <c r="H8" i="7" s="1"/>
  <c r="F7" i="7"/>
  <c r="H7" i="7" s="1"/>
  <c r="F6" i="7"/>
  <c r="H6" i="7" s="1"/>
  <c r="F5" i="7"/>
  <c r="H5" i="7" s="1"/>
  <c r="E30" i="6"/>
  <c r="G23" i="6"/>
  <c r="H23" i="6" s="1"/>
  <c r="E23" i="6"/>
  <c r="G22" i="6"/>
  <c r="H22" i="6" s="1"/>
  <c r="E22" i="6"/>
  <c r="G21" i="6"/>
  <c r="E21" i="6"/>
  <c r="H21" i="6" s="1"/>
  <c r="G8" i="6"/>
  <c r="E8" i="6"/>
  <c r="H8" i="6" s="1"/>
  <c r="G7" i="6"/>
  <c r="E7" i="6"/>
  <c r="H7" i="6" s="1"/>
  <c r="G6" i="6"/>
  <c r="E6" i="6"/>
  <c r="E15" i="6" s="1"/>
  <c r="E32" i="6" s="1"/>
  <c r="C9" i="1" s="1"/>
  <c r="I7" i="5"/>
  <c r="I6" i="5"/>
  <c r="I5" i="5"/>
  <c r="I15" i="5" s="1"/>
  <c r="C8" i="1" s="1"/>
  <c r="D25" i="4"/>
  <c r="D24" i="4"/>
  <c r="D23" i="4"/>
  <c r="D31" i="4" s="1"/>
  <c r="D10" i="4"/>
  <c r="D9" i="4"/>
  <c r="D8" i="4"/>
  <c r="D16" i="4" s="1"/>
  <c r="D33" i="4" s="1"/>
  <c r="C7" i="1" s="1"/>
  <c r="G26" i="3"/>
  <c r="E26" i="3"/>
  <c r="E32" i="3" s="1"/>
  <c r="G25" i="3"/>
  <c r="H25" i="3" s="1"/>
  <c r="E25" i="3"/>
  <c r="G24" i="3"/>
  <c r="H24" i="3" s="1"/>
  <c r="E24" i="3"/>
  <c r="H23" i="3"/>
  <c r="G23" i="3"/>
  <c r="E23" i="3"/>
  <c r="G22" i="3"/>
  <c r="E22" i="3"/>
  <c r="H22" i="3" s="1"/>
  <c r="H10" i="3"/>
  <c r="G10" i="3"/>
  <c r="E10" i="3"/>
  <c r="G9" i="3"/>
  <c r="E9" i="3"/>
  <c r="H9" i="3" s="1"/>
  <c r="G8" i="3"/>
  <c r="H8" i="3" s="1"/>
  <c r="E8" i="3"/>
  <c r="E16" i="3" s="1"/>
  <c r="G7" i="3"/>
  <c r="H7" i="3" s="1"/>
  <c r="H16" i="3" s="1"/>
  <c r="E7" i="3"/>
  <c r="H6" i="3"/>
  <c r="G6" i="3"/>
  <c r="E6" i="3"/>
  <c r="D20" i="2"/>
  <c r="C5" i="1"/>
  <c r="H17" i="7" l="1"/>
  <c r="H30" i="6"/>
  <c r="E35" i="3"/>
  <c r="C6" i="1" s="1"/>
  <c r="C12" i="1" s="1"/>
  <c r="F17" i="7"/>
  <c r="C10" i="1" s="1"/>
  <c r="H26" i="3"/>
  <c r="H32" i="3" s="1"/>
  <c r="H35" i="3" s="1"/>
  <c r="H6" i="6"/>
  <c r="H15" i="6" s="1"/>
  <c r="H32" i="6" s="1"/>
</calcChain>
</file>

<file path=xl/sharedStrings.xml><?xml version="1.0" encoding="utf-8"?>
<sst xmlns="http://schemas.openxmlformats.org/spreadsheetml/2006/main" count="149" uniqueCount="105">
  <si>
    <t>Finanzübersicht</t>
  </si>
  <si>
    <t>Kategorie</t>
  </si>
  <si>
    <t>Betrag</t>
  </si>
  <si>
    <t>Konten</t>
  </si>
  <si>
    <t>Aktien &amp; Anleihen</t>
  </si>
  <si>
    <t>Gold &amp; Silber</t>
  </si>
  <si>
    <t>Immobilien</t>
  </si>
  <si>
    <t>Krypto</t>
  </si>
  <si>
    <t>Sonstiges</t>
  </si>
  <si>
    <t>Kredite</t>
  </si>
  <si>
    <t>Nettovermögen</t>
  </si>
  <si>
    <t>Hinweis: Hellblaue Zellen in den Detailblättern sind Eingabefelder.</t>
  </si>
  <si>
    <t>Kontoart</t>
  </si>
  <si>
    <t>Institut / Konto</t>
  </si>
  <si>
    <t>Saldo</t>
  </si>
  <si>
    <t>Girokonto</t>
  </si>
  <si>
    <t>Sparkasse Privat</t>
  </si>
  <si>
    <t>Tagesgeld</t>
  </si>
  <si>
    <t>ING Extra-Konto</t>
  </si>
  <si>
    <t>Bargeld</t>
  </si>
  <si>
    <t>Zu Hause</t>
  </si>
  <si>
    <t>Gemeinschaftskonto</t>
  </si>
  <si>
    <t>DKB Gemeinschaft</t>
  </si>
  <si>
    <t>Verrechnungskonto</t>
  </si>
  <si>
    <t>Broker-Konto</t>
  </si>
  <si>
    <t>Summe</t>
  </si>
  <si>
    <t>Depot 1</t>
  </si>
  <si>
    <t>Wertpapier</t>
  </si>
  <si>
    <t>Stück</t>
  </si>
  <si>
    <t>Aktueller Kurs</t>
  </si>
  <si>
    <t>Marktwert</t>
  </si>
  <si>
    <t>Kaufkurs / Stück</t>
  </si>
  <si>
    <t>Einstandswert</t>
  </si>
  <si>
    <t>Gewinn / Verlust</t>
  </si>
  <si>
    <t>ETF MSCI World</t>
  </si>
  <si>
    <t>Siemens AG</t>
  </si>
  <si>
    <t>SAP SE</t>
  </si>
  <si>
    <t>Bundesanleihe</t>
  </si>
  <si>
    <t>Allianz SE</t>
  </si>
  <si>
    <t>Depot 2</t>
  </si>
  <si>
    <t>ETF EM</t>
  </si>
  <si>
    <t>Novo Nordisk</t>
  </si>
  <si>
    <t>LVMH</t>
  </si>
  <si>
    <t>Deutsche Telekom</t>
  </si>
  <si>
    <t>BASF</t>
  </si>
  <si>
    <t>Gesamtsumme</t>
  </si>
  <si>
    <t>Goldkurs je Unze</t>
  </si>
  <si>
    <t>Gold</t>
  </si>
  <si>
    <t>Verwahrungsort</t>
  </si>
  <si>
    <t>Unzen</t>
  </si>
  <si>
    <t>Wert</t>
  </si>
  <si>
    <t>Schließfach</t>
  </si>
  <si>
    <t>Zuhause</t>
  </si>
  <si>
    <t>Tresor</t>
  </si>
  <si>
    <t>Summe Gold</t>
  </si>
  <si>
    <t>Silberkurs je Unze</t>
  </si>
  <si>
    <t>Silber</t>
  </si>
  <si>
    <t>Summe Silber</t>
  </si>
  <si>
    <t>Gesamt</t>
  </si>
  <si>
    <t>Art</t>
  </si>
  <si>
    <t>Bezeichnung / Adresse</t>
  </si>
  <si>
    <t>Hypothek 1</t>
  </si>
  <si>
    <t>Hypothek 2</t>
  </si>
  <si>
    <t>Bereits getilgt 1</t>
  </si>
  <si>
    <t>Bereits getilgt 2</t>
  </si>
  <si>
    <t>Netto-Wert</t>
  </si>
  <si>
    <t>Wohnung</t>
  </si>
  <si>
    <t>Berlin, Prenzlauer Berg</t>
  </si>
  <si>
    <t>Haus</t>
  </si>
  <si>
    <t>Hamburg, Eimsbüttel</t>
  </si>
  <si>
    <t>Garage</t>
  </si>
  <si>
    <t>Potsdam, Stellplatz</t>
  </si>
  <si>
    <t>Wallet / Börse 1</t>
  </si>
  <si>
    <t>Coin</t>
  </si>
  <si>
    <t>Menge</t>
  </si>
  <si>
    <t>Kaufkurs / Einheit</t>
  </si>
  <si>
    <t>Bitcoin</t>
  </si>
  <si>
    <t>Ethereum</t>
  </si>
  <si>
    <t>Solana</t>
  </si>
  <si>
    <t>Wallet / Börse 2</t>
  </si>
  <si>
    <t>Chainlink</t>
  </si>
  <si>
    <t>XRP</t>
  </si>
  <si>
    <t>Bezeichnung</t>
  </si>
  <si>
    <t>Einzelwert aktuell</t>
  </si>
  <si>
    <t>Gesamtwert</t>
  </si>
  <si>
    <t>Kaufwert gesamt</t>
  </si>
  <si>
    <t>Uhr</t>
  </si>
  <si>
    <t>Omega Seamaster</t>
  </si>
  <si>
    <t>Kunst</t>
  </si>
  <si>
    <t>Zeitgenössisches Bild</t>
  </si>
  <si>
    <t>Schmuck</t>
  </si>
  <si>
    <t>Goldkette</t>
  </si>
  <si>
    <t>Whisky</t>
  </si>
  <si>
    <t>Sammlerflasche Macallan</t>
  </si>
  <si>
    <t>Kreditinstitut</t>
  </si>
  <si>
    <t>Zweck</t>
  </si>
  <si>
    <t>Ursprünglicher Betrag</t>
  </si>
  <si>
    <t>Bereits getilgt</t>
  </si>
  <si>
    <t>Restschuld</t>
  </si>
  <si>
    <t>ING</t>
  </si>
  <si>
    <t>Immobiliendarlehen Wohnung</t>
  </si>
  <si>
    <t>DKB</t>
  </si>
  <si>
    <t>Autokredit</t>
  </si>
  <si>
    <t>KfW</t>
  </si>
  <si>
    <t>Studienkredit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</si>
</sst>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;[Red]\-\€\ #,##0.00"/>
  </numFmts>
  <fonts count="6" x14ac:knownFonts="1">
    <font>
      <sz val="11"/>
      <color theme="1"/>
      <name val="Calibri"/>
      <family val="2"/>
      <scheme val="minor"/>
    </font>
    <font>
      <b/>
      <sz val="16"/>
      <color rgb="FF00484E"/>
      <name val="Calibri"/>
    </font>
    <font>
      <b/>
      <sz val="11"/>
      <color rgb="FFFFFFFF"/>
      <name val="Calibri"/>
    </font>
    <font>
      <sz val="11"/>
      <color rgb="FF000000"/>
      <name val="Calibri"/>
    </font>
    <font>
      <i/>
      <sz val="10"/>
      <color rgb="FF1F415A"/>
      <name val="Calibri"/>
    </font>
    <font>
      <b/>
      <sz val="12"/>
      <color rgb="FFFFFFFF"/>
      <name val="Calibri"/>
    </font>
  </fonts>
  <fills count="7">
    <fill>
      <patternFill patternType="none"/>
    </fill>
    <fill>
      <patternFill patternType="gray125"/>
    </fill>
    <fill>
      <patternFill patternType="solid">
        <fgColor rgb="FFD9E7EA"/>
      </patternFill>
    </fill>
    <fill>
      <patternFill patternType="solid">
        <fgColor rgb="FF00484E"/>
      </patternFill>
    </fill>
    <fill>
      <patternFill patternType="solid">
        <fgColor rgb="FFF3F6F8"/>
      </patternFill>
    </fill>
    <fill>
      <patternFill patternType="solid">
        <fgColor rgb="FF1F415A"/>
      </patternFill>
    </fill>
    <fill>
      <patternFill patternType="solid">
        <fgColor rgb="FFEAF3F6"/>
      </patternFill>
    </fill>
  </fills>
  <borders count="2">
    <border>
      <left/>
      <right/>
      <top/>
      <bottom/>
      <diagonal/>
    </border>
    <border>
      <left style="thin">
        <color rgb="FF9FB7BA"/>
      </left>
      <right style="thin">
        <color rgb="FF9FB7BA"/>
      </right>
      <top style="thin">
        <color rgb="FF9FB7BA"/>
      </top>
      <bottom style="thin">
        <color rgb="FF9FB7BA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/>
    <xf numFmtId="164" fontId="3" fillId="4" borderId="1" xfId="0" applyNumberFormat="1" applyFont="1" applyFill="1" applyBorder="1" applyAlignment="1">
      <alignment horizontal="right"/>
    </xf>
    <xf numFmtId="0" fontId="2" fillId="5" borderId="1" xfId="0" applyFont="1" applyFill="1" applyBorder="1" applyAlignment="1">
      <alignment horizontal="left" vertical="center"/>
    </xf>
    <xf numFmtId="164" fontId="2" fillId="5" borderId="1" xfId="0" applyNumberFormat="1" applyFont="1" applyFill="1" applyBorder="1" applyAlignment="1">
      <alignment horizontal="right" vertical="center"/>
    </xf>
    <xf numFmtId="0" fontId="4" fillId="0" borderId="0" xfId="0" applyFont="1"/>
    <xf numFmtId="0" fontId="3" fillId="6" borderId="1" xfId="0" applyFont="1" applyFill="1" applyBorder="1" applyAlignment="1">
      <alignment horizontal="left" vertical="center"/>
    </xf>
    <xf numFmtId="164" fontId="3" fillId="6" borderId="1" xfId="0" applyNumberFormat="1" applyFont="1" applyFill="1" applyBorder="1" applyAlignment="1">
      <alignment horizontal="right" vertical="center"/>
    </xf>
    <xf numFmtId="0" fontId="3" fillId="6" borderId="1" xfId="0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right" vertical="center"/>
    </xf>
    <xf numFmtId="0" fontId="5" fillId="5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0" borderId="1" xfId="0" applyBorder="1"/>
    <xf numFmtId="0" fontId="5" fillId="5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Vermögensverteilung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Übersicht!$C$4</c:f>
              <c:strCache>
                <c:ptCount val="1"/>
                <c:pt idx="0">
                  <c:v>Betrag</c:v>
                </c:pt>
              </c:strCache>
            </c:strRef>
          </c:tx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Übersicht!$B$5:$B$10</c:f>
              <c:strCache>
                <c:ptCount val="6"/>
                <c:pt idx="0">
                  <c:v>Konten</c:v>
                </c:pt>
                <c:pt idx="1">
                  <c:v>Aktien &amp; Anleihen</c:v>
                </c:pt>
                <c:pt idx="2">
                  <c:v>Gold &amp; Silber</c:v>
                </c:pt>
                <c:pt idx="3">
                  <c:v>Immobilien</c:v>
                </c:pt>
                <c:pt idx="4">
                  <c:v>Krypto</c:v>
                </c:pt>
                <c:pt idx="5">
                  <c:v>Sonstiges</c:v>
                </c:pt>
              </c:strCache>
            </c:strRef>
          </c:cat>
          <c:val>
            <c:numRef>
              <c:f>Übersicht!$C$5:$C$10</c:f>
              <c:numCache>
                <c:formatCode>\€\ #,##0.00;[Red]\-\€\ #,##0.00</c:formatCode>
                <c:ptCount val="6"/>
                <c:pt idx="0">
                  <c:v>19250</c:v>
                </c:pt>
                <c:pt idx="1">
                  <c:v>16311.800000000001</c:v>
                </c:pt>
                <c:pt idx="2">
                  <c:v>26242.5</c:v>
                </c:pt>
                <c:pt idx="3">
                  <c:v>778000</c:v>
                </c:pt>
                <c:pt idx="4">
                  <c:v>123678</c:v>
                </c:pt>
                <c:pt idx="5">
                  <c:v>10150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9A-4033-BB30-06FF121B98F1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85725</xdr:colOff>
      <xdr:row>3</xdr:row>
      <xdr:rowOff>38099</xdr:rowOff>
    </xdr:from>
    <xdr:to>
      <xdr:col>14</xdr:col>
      <xdr:colOff>523875</xdr:colOff>
      <xdr:row>24</xdr:row>
      <xdr:rowOff>9524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14"/>
  <sheetViews>
    <sheetView showGridLines="0" tabSelected="1" workbookViewId="0">
      <selection activeCell="T14" sqref="T14"/>
    </sheetView>
  </sheetViews>
  <sheetFormatPr baseColWidth="10" defaultColWidth="9.140625" defaultRowHeight="15" x14ac:dyDescent="0.25"/>
  <cols>
    <col min="1" max="1" width="3" customWidth="1"/>
    <col min="2" max="2" width="26" customWidth="1"/>
    <col min="3" max="3" width="18" customWidth="1"/>
  </cols>
  <sheetData>
    <row r="2" spans="2:5" ht="24" customHeight="1" x14ac:dyDescent="0.25">
      <c r="B2" s="12" t="s">
        <v>0</v>
      </c>
      <c r="C2" s="13"/>
      <c r="D2" s="13"/>
      <c r="E2" s="13"/>
    </row>
    <row r="4" spans="2:5" x14ac:dyDescent="0.25">
      <c r="B4" s="1" t="s">
        <v>1</v>
      </c>
      <c r="C4" s="1" t="s">
        <v>2</v>
      </c>
    </row>
    <row r="5" spans="2:5" x14ac:dyDescent="0.25">
      <c r="B5" s="2" t="s">
        <v>3</v>
      </c>
      <c r="C5" s="3">
        <f>Konten!D20</f>
        <v>19250</v>
      </c>
    </row>
    <row r="6" spans="2:5" x14ac:dyDescent="0.25">
      <c r="B6" s="2" t="s">
        <v>4</v>
      </c>
      <c r="C6" s="3">
        <f>'Aktien &amp; Anleihen'!E35</f>
        <v>16311.800000000001</v>
      </c>
    </row>
    <row r="7" spans="2:5" x14ac:dyDescent="0.25">
      <c r="B7" s="2" t="s">
        <v>5</v>
      </c>
      <c r="C7" s="3">
        <f>'Gold &amp; Silber'!D33</f>
        <v>26242.5</v>
      </c>
    </row>
    <row r="8" spans="2:5" x14ac:dyDescent="0.25">
      <c r="B8" s="2" t="s">
        <v>6</v>
      </c>
      <c r="C8" s="3">
        <f>Immobilien!I15</f>
        <v>778000</v>
      </c>
    </row>
    <row r="9" spans="2:5" x14ac:dyDescent="0.25">
      <c r="B9" s="2" t="s">
        <v>7</v>
      </c>
      <c r="C9" s="3">
        <f>Krypto!E32</f>
        <v>123678</v>
      </c>
    </row>
    <row r="10" spans="2:5" x14ac:dyDescent="0.25">
      <c r="B10" s="2" t="s">
        <v>8</v>
      </c>
      <c r="C10" s="3">
        <f>Sonstiges!F17</f>
        <v>10150</v>
      </c>
    </row>
    <row r="11" spans="2:5" x14ac:dyDescent="0.25">
      <c r="B11" s="2" t="s">
        <v>9</v>
      </c>
      <c r="C11" s="3">
        <f>Kredite!F17</f>
        <v>193000</v>
      </c>
    </row>
    <row r="12" spans="2:5" x14ac:dyDescent="0.25">
      <c r="B12" s="4" t="s">
        <v>10</v>
      </c>
      <c r="C12" s="5">
        <f>SUM(C5:C10)-C11</f>
        <v>780632.3</v>
      </c>
    </row>
    <row r="14" spans="2:5" x14ac:dyDescent="0.25">
      <c r="B14" s="6" t="s">
        <v>11</v>
      </c>
    </row>
  </sheetData>
  <mergeCells count="1">
    <mergeCell ref="B2:E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20"/>
  <sheetViews>
    <sheetView showGridLines="0" workbookViewId="0"/>
  </sheetViews>
  <sheetFormatPr baseColWidth="10" defaultColWidth="9.140625" defaultRowHeight="15" x14ac:dyDescent="0.25"/>
  <cols>
    <col min="1" max="1" width="3" customWidth="1"/>
    <col min="2" max="2" width="18" customWidth="1"/>
    <col min="3" max="3" width="28" customWidth="1"/>
    <col min="4" max="4" width="16" customWidth="1"/>
  </cols>
  <sheetData>
    <row r="2" spans="2:4" ht="24" customHeight="1" x14ac:dyDescent="0.25">
      <c r="B2" s="12" t="s">
        <v>3</v>
      </c>
      <c r="C2" s="13"/>
      <c r="D2" s="13"/>
    </row>
    <row r="4" spans="2:4" x14ac:dyDescent="0.25">
      <c r="B4" s="1" t="s">
        <v>12</v>
      </c>
      <c r="C4" s="1" t="s">
        <v>13</v>
      </c>
      <c r="D4" s="1" t="s">
        <v>14</v>
      </c>
    </row>
    <row r="5" spans="2:4" x14ac:dyDescent="0.25">
      <c r="B5" s="7" t="s">
        <v>15</v>
      </c>
      <c r="C5" s="7" t="s">
        <v>16</v>
      </c>
      <c r="D5" s="8">
        <v>3250</v>
      </c>
    </row>
    <row r="6" spans="2:4" x14ac:dyDescent="0.25">
      <c r="B6" s="7" t="s">
        <v>17</v>
      </c>
      <c r="C6" s="7" t="s">
        <v>18</v>
      </c>
      <c r="D6" s="8">
        <v>12500</v>
      </c>
    </row>
    <row r="7" spans="2:4" x14ac:dyDescent="0.25">
      <c r="B7" s="7" t="s">
        <v>19</v>
      </c>
      <c r="C7" s="7" t="s">
        <v>20</v>
      </c>
      <c r="D7" s="8">
        <v>250</v>
      </c>
    </row>
    <row r="8" spans="2:4" x14ac:dyDescent="0.25">
      <c r="B8" s="7" t="s">
        <v>21</v>
      </c>
      <c r="C8" s="7" t="s">
        <v>22</v>
      </c>
      <c r="D8" s="8">
        <v>1800</v>
      </c>
    </row>
    <row r="9" spans="2:4" x14ac:dyDescent="0.25">
      <c r="B9" s="7" t="s">
        <v>23</v>
      </c>
      <c r="C9" s="7" t="s">
        <v>24</v>
      </c>
      <c r="D9" s="8">
        <v>1450</v>
      </c>
    </row>
    <row r="10" spans="2:4" x14ac:dyDescent="0.25">
      <c r="B10" s="7"/>
      <c r="C10" s="7"/>
      <c r="D10" s="8"/>
    </row>
    <row r="11" spans="2:4" x14ac:dyDescent="0.25">
      <c r="B11" s="7"/>
      <c r="C11" s="7"/>
      <c r="D11" s="8"/>
    </row>
    <row r="12" spans="2:4" x14ac:dyDescent="0.25">
      <c r="B12" s="7"/>
      <c r="C12" s="7"/>
      <c r="D12" s="8"/>
    </row>
    <row r="13" spans="2:4" x14ac:dyDescent="0.25">
      <c r="B13" s="7"/>
      <c r="C13" s="7"/>
      <c r="D13" s="8"/>
    </row>
    <row r="14" spans="2:4" x14ac:dyDescent="0.25">
      <c r="B14" s="7"/>
      <c r="C14" s="7"/>
      <c r="D14" s="8"/>
    </row>
    <row r="15" spans="2:4" x14ac:dyDescent="0.25">
      <c r="B15" s="7"/>
      <c r="C15" s="7"/>
      <c r="D15" s="8"/>
    </row>
    <row r="16" spans="2:4" x14ac:dyDescent="0.25">
      <c r="B16" s="7"/>
      <c r="C16" s="7"/>
      <c r="D16" s="8"/>
    </row>
    <row r="17" spans="2:4" x14ac:dyDescent="0.25">
      <c r="B17" s="7"/>
      <c r="C17" s="7"/>
      <c r="D17" s="8"/>
    </row>
    <row r="18" spans="2:4" x14ac:dyDescent="0.25">
      <c r="B18" s="7"/>
      <c r="C18" s="7"/>
      <c r="D18" s="8"/>
    </row>
    <row r="19" spans="2:4" x14ac:dyDescent="0.25">
      <c r="B19" s="7"/>
      <c r="C19" s="7"/>
      <c r="D19" s="8"/>
    </row>
    <row r="20" spans="2:4" x14ac:dyDescent="0.25">
      <c r="B20" s="4" t="s">
        <v>25</v>
      </c>
      <c r="C20" s="4"/>
      <c r="D20" s="5">
        <f>SUM(D5:D19)</f>
        <v>19250</v>
      </c>
    </row>
  </sheetData>
  <mergeCells count="1">
    <mergeCell ref="B2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H35"/>
  <sheetViews>
    <sheetView showGridLines="0" workbookViewId="0">
      <selection activeCell="S30" sqref="S30"/>
    </sheetView>
  </sheetViews>
  <sheetFormatPr baseColWidth="10" defaultColWidth="9.140625" defaultRowHeight="15" x14ac:dyDescent="0.25"/>
  <cols>
    <col min="1" max="1" width="3" customWidth="1"/>
    <col min="2" max="2" width="24" customWidth="1"/>
    <col min="3" max="3" width="10" customWidth="1"/>
    <col min="4" max="5" width="14" customWidth="1"/>
    <col min="6" max="7" width="15" customWidth="1"/>
    <col min="8" max="8" width="16" customWidth="1"/>
  </cols>
  <sheetData>
    <row r="2" spans="2:8" ht="24" customHeight="1" x14ac:dyDescent="0.25">
      <c r="B2" s="12" t="s">
        <v>4</v>
      </c>
      <c r="C2" s="13"/>
      <c r="D2" s="13"/>
      <c r="E2" s="13"/>
      <c r="F2" s="13"/>
      <c r="G2" s="13"/>
      <c r="H2" s="13"/>
    </row>
    <row r="4" spans="2:8" ht="15.75" x14ac:dyDescent="0.25">
      <c r="B4" s="14" t="s">
        <v>26</v>
      </c>
      <c r="C4" s="14"/>
      <c r="D4" s="14"/>
      <c r="E4" s="14"/>
      <c r="F4" s="14"/>
      <c r="G4" s="14"/>
      <c r="H4" s="14"/>
    </row>
    <row r="5" spans="2:8" x14ac:dyDescent="0.25">
      <c r="B5" s="1" t="s">
        <v>27</v>
      </c>
      <c r="C5" s="1" t="s">
        <v>28</v>
      </c>
      <c r="D5" s="1" t="s">
        <v>29</v>
      </c>
      <c r="E5" s="1" t="s">
        <v>30</v>
      </c>
      <c r="F5" s="1" t="s">
        <v>31</v>
      </c>
      <c r="G5" s="1" t="s">
        <v>32</v>
      </c>
      <c r="H5" s="1" t="s">
        <v>33</v>
      </c>
    </row>
    <row r="6" spans="2:8" x14ac:dyDescent="0.25">
      <c r="B6" s="7" t="s">
        <v>34</v>
      </c>
      <c r="C6" s="9">
        <v>25</v>
      </c>
      <c r="D6" s="8">
        <v>112.5</v>
      </c>
      <c r="E6" s="10">
        <f>C6*D6</f>
        <v>2812.5</v>
      </c>
      <c r="F6" s="8">
        <v>95.2</v>
      </c>
      <c r="G6" s="10">
        <f>C6*F6</f>
        <v>2380</v>
      </c>
      <c r="H6" s="10">
        <f>E6-G6</f>
        <v>432.5</v>
      </c>
    </row>
    <row r="7" spans="2:8" x14ac:dyDescent="0.25">
      <c r="B7" s="7" t="s">
        <v>35</v>
      </c>
      <c r="C7" s="9">
        <v>15</v>
      </c>
      <c r="D7" s="8">
        <v>178.3</v>
      </c>
      <c r="E7" s="10">
        <f>C7*D7</f>
        <v>2674.5</v>
      </c>
      <c r="F7" s="8">
        <v>150</v>
      </c>
      <c r="G7" s="10">
        <f>C7*F7</f>
        <v>2250</v>
      </c>
      <c r="H7" s="10">
        <f>E7-G7</f>
        <v>424.5</v>
      </c>
    </row>
    <row r="8" spans="2:8" x14ac:dyDescent="0.25">
      <c r="B8" s="7" t="s">
        <v>36</v>
      </c>
      <c r="C8" s="9">
        <v>10</v>
      </c>
      <c r="D8" s="8">
        <v>163.9</v>
      </c>
      <c r="E8" s="10">
        <f>C8*D8</f>
        <v>1639</v>
      </c>
      <c r="F8" s="8">
        <v>128.5</v>
      </c>
      <c r="G8" s="10">
        <f>C8*F8</f>
        <v>1285</v>
      </c>
      <c r="H8" s="10">
        <f>E8-G8</f>
        <v>354</v>
      </c>
    </row>
    <row r="9" spans="2:8" x14ac:dyDescent="0.25">
      <c r="B9" s="7" t="s">
        <v>37</v>
      </c>
      <c r="C9" s="9">
        <v>8</v>
      </c>
      <c r="D9" s="8">
        <v>101.2</v>
      </c>
      <c r="E9" s="10">
        <f>C9*D9</f>
        <v>809.6</v>
      </c>
      <c r="F9" s="8">
        <v>99.8</v>
      </c>
      <c r="G9" s="10">
        <f>C9*F9</f>
        <v>798.4</v>
      </c>
      <c r="H9" s="10">
        <f>E9-G9</f>
        <v>11.200000000000045</v>
      </c>
    </row>
    <row r="10" spans="2:8" x14ac:dyDescent="0.25">
      <c r="B10" s="7" t="s">
        <v>38</v>
      </c>
      <c r="C10" s="9">
        <v>6</v>
      </c>
      <c r="D10" s="8">
        <v>291</v>
      </c>
      <c r="E10" s="10">
        <f>C10*D10</f>
        <v>1746</v>
      </c>
      <c r="F10" s="8">
        <v>245</v>
      </c>
      <c r="G10" s="10">
        <f>C10*F10</f>
        <v>1470</v>
      </c>
      <c r="H10" s="10">
        <f>E10-G10</f>
        <v>276</v>
      </c>
    </row>
    <row r="11" spans="2:8" x14ac:dyDescent="0.25">
      <c r="B11" s="7"/>
      <c r="C11" s="9"/>
      <c r="D11" s="8"/>
      <c r="E11" s="10"/>
      <c r="F11" s="8"/>
      <c r="G11" s="10"/>
      <c r="H11" s="10"/>
    </row>
    <row r="12" spans="2:8" x14ac:dyDescent="0.25">
      <c r="B12" s="7"/>
      <c r="C12" s="9"/>
      <c r="D12" s="8"/>
      <c r="E12" s="10"/>
      <c r="F12" s="8"/>
      <c r="G12" s="10"/>
      <c r="H12" s="10"/>
    </row>
    <row r="13" spans="2:8" x14ac:dyDescent="0.25">
      <c r="B13" s="7"/>
      <c r="C13" s="9"/>
      <c r="D13" s="8"/>
      <c r="E13" s="10"/>
      <c r="F13" s="8"/>
      <c r="G13" s="10"/>
      <c r="H13" s="10"/>
    </row>
    <row r="14" spans="2:8" x14ac:dyDescent="0.25">
      <c r="B14" s="7"/>
      <c r="C14" s="9"/>
      <c r="D14" s="8"/>
      <c r="E14" s="10"/>
      <c r="F14" s="8"/>
      <c r="G14" s="10"/>
      <c r="H14" s="10"/>
    </row>
    <row r="15" spans="2:8" x14ac:dyDescent="0.25">
      <c r="B15" s="7"/>
      <c r="C15" s="9"/>
      <c r="D15" s="8"/>
      <c r="E15" s="10"/>
      <c r="F15" s="8"/>
      <c r="G15" s="10"/>
      <c r="H15" s="10"/>
    </row>
    <row r="16" spans="2:8" x14ac:dyDescent="0.25">
      <c r="B16" s="4" t="s">
        <v>25</v>
      </c>
      <c r="C16" s="4"/>
      <c r="D16" s="4"/>
      <c r="E16" s="5">
        <f>SUM(E6:E15)</f>
        <v>9681.6</v>
      </c>
      <c r="F16" s="4"/>
      <c r="G16" s="4"/>
      <c r="H16" s="5">
        <f>SUM(H6:H15)</f>
        <v>1498.2</v>
      </c>
    </row>
    <row r="20" spans="2:8" ht="15.75" x14ac:dyDescent="0.25">
      <c r="B20" s="14" t="s">
        <v>39</v>
      </c>
      <c r="C20" s="14"/>
      <c r="D20" s="14"/>
      <c r="E20" s="14"/>
      <c r="F20" s="14"/>
      <c r="G20" s="14"/>
      <c r="H20" s="14"/>
    </row>
    <row r="21" spans="2:8" x14ac:dyDescent="0.25">
      <c r="B21" s="1" t="s">
        <v>27</v>
      </c>
      <c r="C21" s="1" t="s">
        <v>28</v>
      </c>
      <c r="D21" s="1" t="s">
        <v>29</v>
      </c>
      <c r="E21" s="1" t="s">
        <v>30</v>
      </c>
      <c r="F21" s="1" t="s">
        <v>31</v>
      </c>
      <c r="G21" s="1" t="s">
        <v>32</v>
      </c>
      <c r="H21" s="1" t="s">
        <v>33</v>
      </c>
    </row>
    <row r="22" spans="2:8" x14ac:dyDescent="0.25">
      <c r="B22" s="7" t="s">
        <v>40</v>
      </c>
      <c r="C22" s="9">
        <v>18</v>
      </c>
      <c r="D22" s="8">
        <v>49.8</v>
      </c>
      <c r="E22" s="10">
        <f>C22*D22</f>
        <v>896.4</v>
      </c>
      <c r="F22" s="8">
        <v>42.1</v>
      </c>
      <c r="G22" s="10">
        <f>C22*F22</f>
        <v>757.80000000000007</v>
      </c>
      <c r="H22" s="10">
        <f>E22-G22</f>
        <v>138.59999999999991</v>
      </c>
    </row>
    <row r="23" spans="2:8" x14ac:dyDescent="0.25">
      <c r="B23" s="7" t="s">
        <v>41</v>
      </c>
      <c r="C23" s="9">
        <v>12</v>
      </c>
      <c r="D23" s="8">
        <v>92.4</v>
      </c>
      <c r="E23" s="10">
        <f>C23*D23</f>
        <v>1108.8000000000002</v>
      </c>
      <c r="F23" s="8">
        <v>105</v>
      </c>
      <c r="G23" s="10">
        <f>C23*F23</f>
        <v>1260</v>
      </c>
      <c r="H23" s="10">
        <f>E23-G23</f>
        <v>-151.19999999999982</v>
      </c>
    </row>
    <row r="24" spans="2:8" x14ac:dyDescent="0.25">
      <c r="B24" s="7" t="s">
        <v>42</v>
      </c>
      <c r="C24" s="9">
        <v>4</v>
      </c>
      <c r="D24" s="8">
        <v>739</v>
      </c>
      <c r="E24" s="10">
        <f>C24*D24</f>
        <v>2956</v>
      </c>
      <c r="F24" s="8">
        <v>680</v>
      </c>
      <c r="G24" s="10">
        <f>C24*F24</f>
        <v>2720</v>
      </c>
      <c r="H24" s="10">
        <f>E24-G24</f>
        <v>236</v>
      </c>
    </row>
    <row r="25" spans="2:8" x14ac:dyDescent="0.25">
      <c r="B25" s="7" t="s">
        <v>43</v>
      </c>
      <c r="C25" s="9">
        <v>30</v>
      </c>
      <c r="D25" s="8">
        <v>24.5</v>
      </c>
      <c r="E25" s="10">
        <f>C25*D25</f>
        <v>735</v>
      </c>
      <c r="F25" s="8">
        <v>20.3</v>
      </c>
      <c r="G25" s="10">
        <f>C25*F25</f>
        <v>609</v>
      </c>
      <c r="H25" s="10">
        <f>E25-G25</f>
        <v>126</v>
      </c>
    </row>
    <row r="26" spans="2:8" x14ac:dyDescent="0.25">
      <c r="B26" s="7" t="s">
        <v>44</v>
      </c>
      <c r="C26" s="9">
        <v>20</v>
      </c>
      <c r="D26" s="8">
        <v>46.7</v>
      </c>
      <c r="E26" s="10">
        <f>C26*D26</f>
        <v>934</v>
      </c>
      <c r="F26" s="8">
        <v>51.9</v>
      </c>
      <c r="G26" s="10">
        <f>C26*F26</f>
        <v>1038</v>
      </c>
      <c r="H26" s="10">
        <f>E26-G26</f>
        <v>-104</v>
      </c>
    </row>
    <row r="27" spans="2:8" x14ac:dyDescent="0.25">
      <c r="B27" s="7"/>
      <c r="C27" s="9"/>
      <c r="D27" s="8"/>
      <c r="E27" s="10"/>
      <c r="F27" s="8"/>
      <c r="G27" s="10"/>
      <c r="H27" s="10"/>
    </row>
    <row r="28" spans="2:8" x14ac:dyDescent="0.25">
      <c r="B28" s="7"/>
      <c r="C28" s="9"/>
      <c r="D28" s="8"/>
      <c r="E28" s="10"/>
      <c r="F28" s="8"/>
      <c r="G28" s="10"/>
      <c r="H28" s="10"/>
    </row>
    <row r="29" spans="2:8" x14ac:dyDescent="0.25">
      <c r="B29" s="7"/>
      <c r="C29" s="9"/>
      <c r="D29" s="8"/>
      <c r="E29" s="10"/>
      <c r="F29" s="8"/>
      <c r="G29" s="10"/>
      <c r="H29" s="10"/>
    </row>
    <row r="30" spans="2:8" x14ac:dyDescent="0.25">
      <c r="B30" s="7"/>
      <c r="C30" s="9"/>
      <c r="D30" s="8"/>
      <c r="E30" s="10"/>
      <c r="F30" s="8"/>
      <c r="G30" s="10"/>
      <c r="H30" s="10"/>
    </row>
    <row r="31" spans="2:8" x14ac:dyDescent="0.25">
      <c r="B31" s="7"/>
      <c r="C31" s="9"/>
      <c r="D31" s="8"/>
      <c r="E31" s="10"/>
      <c r="F31" s="8"/>
      <c r="G31" s="10"/>
      <c r="H31" s="10"/>
    </row>
    <row r="32" spans="2:8" x14ac:dyDescent="0.25">
      <c r="B32" s="4" t="s">
        <v>25</v>
      </c>
      <c r="C32" s="4"/>
      <c r="D32" s="4"/>
      <c r="E32" s="5">
        <f>SUM(E22:E31)</f>
        <v>6630.2000000000007</v>
      </c>
      <c r="F32" s="4"/>
      <c r="G32" s="4"/>
      <c r="H32" s="5">
        <f>SUM(H22:H31)</f>
        <v>245.40000000000009</v>
      </c>
    </row>
    <row r="35" spans="2:8" x14ac:dyDescent="0.25">
      <c r="B35" s="4" t="s">
        <v>45</v>
      </c>
      <c r="C35" s="4"/>
      <c r="D35" s="4"/>
      <c r="E35" s="5">
        <f>E16+E32</f>
        <v>16311.800000000001</v>
      </c>
      <c r="F35" s="4"/>
      <c r="G35" s="4"/>
      <c r="H35" s="5">
        <f>H16+H32</f>
        <v>1743.6000000000001</v>
      </c>
    </row>
  </sheetData>
  <mergeCells count="3">
    <mergeCell ref="B20:H20"/>
    <mergeCell ref="B4:H4"/>
    <mergeCell ref="B2:H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E33"/>
  <sheetViews>
    <sheetView showGridLines="0" workbookViewId="0"/>
  </sheetViews>
  <sheetFormatPr baseColWidth="10" defaultColWidth="9.140625" defaultRowHeight="15" x14ac:dyDescent="0.25"/>
  <cols>
    <col min="1" max="1" width="3" customWidth="1"/>
    <col min="2" max="2" width="20" customWidth="1"/>
    <col min="3" max="3" width="14" customWidth="1"/>
    <col min="4" max="4" width="16" customWidth="1"/>
  </cols>
  <sheetData>
    <row r="2" spans="2:5" ht="24" customHeight="1" x14ac:dyDescent="0.25">
      <c r="B2" s="12" t="s">
        <v>5</v>
      </c>
      <c r="C2" s="13"/>
      <c r="D2" s="13"/>
      <c r="E2" s="13"/>
    </row>
    <row r="4" spans="2:5" ht="15.75" x14ac:dyDescent="0.25">
      <c r="B4" s="11" t="s">
        <v>46</v>
      </c>
      <c r="C4" s="8">
        <v>2890</v>
      </c>
    </row>
    <row r="6" spans="2:5" ht="15.75" x14ac:dyDescent="0.25">
      <c r="B6" s="14" t="s">
        <v>47</v>
      </c>
      <c r="C6" s="14"/>
      <c r="D6" s="14"/>
    </row>
    <row r="7" spans="2:5" x14ac:dyDescent="0.25">
      <c r="B7" s="1" t="s">
        <v>48</v>
      </c>
      <c r="C7" s="1" t="s">
        <v>49</v>
      </c>
      <c r="D7" s="1" t="s">
        <v>50</v>
      </c>
    </row>
    <row r="8" spans="2:5" x14ac:dyDescent="0.25">
      <c r="B8" s="7" t="s">
        <v>51</v>
      </c>
      <c r="C8" s="9">
        <v>4</v>
      </c>
      <c r="D8" s="10">
        <f>$C$4*C8</f>
        <v>11560</v>
      </c>
    </row>
    <row r="9" spans="2:5" x14ac:dyDescent="0.25">
      <c r="B9" s="7" t="s">
        <v>52</v>
      </c>
      <c r="C9" s="9">
        <v>1.5</v>
      </c>
      <c r="D9" s="10">
        <f>$C$4*C9</f>
        <v>4335</v>
      </c>
    </row>
    <row r="10" spans="2:5" x14ac:dyDescent="0.25">
      <c r="B10" s="7" t="s">
        <v>53</v>
      </c>
      <c r="C10" s="9">
        <v>2</v>
      </c>
      <c r="D10" s="10">
        <f>$C$4*C10</f>
        <v>5780</v>
      </c>
    </row>
    <row r="11" spans="2:5" x14ac:dyDescent="0.25">
      <c r="B11" s="7"/>
      <c r="C11" s="9"/>
      <c r="D11" s="10"/>
    </row>
    <row r="12" spans="2:5" x14ac:dyDescent="0.25">
      <c r="B12" s="7"/>
      <c r="C12" s="9"/>
      <c r="D12" s="10"/>
    </row>
    <row r="13" spans="2:5" x14ac:dyDescent="0.25">
      <c r="B13" s="7"/>
      <c r="C13" s="9"/>
      <c r="D13" s="10"/>
    </row>
    <row r="14" spans="2:5" x14ac:dyDescent="0.25">
      <c r="B14" s="7"/>
      <c r="C14" s="9"/>
      <c r="D14" s="10"/>
    </row>
    <row r="15" spans="2:5" x14ac:dyDescent="0.25">
      <c r="B15" s="7"/>
      <c r="C15" s="9"/>
      <c r="D15" s="10"/>
    </row>
    <row r="16" spans="2:5" x14ac:dyDescent="0.25">
      <c r="B16" s="4" t="s">
        <v>54</v>
      </c>
      <c r="C16" s="4"/>
      <c r="D16" s="5">
        <f>SUM(D8:D15)</f>
        <v>21675</v>
      </c>
    </row>
    <row r="19" spans="2:4" ht="15.75" x14ac:dyDescent="0.25">
      <c r="B19" s="11" t="s">
        <v>55</v>
      </c>
      <c r="C19" s="8">
        <v>31.5</v>
      </c>
    </row>
    <row r="21" spans="2:4" ht="15.75" x14ac:dyDescent="0.25">
      <c r="B21" s="14" t="s">
        <v>56</v>
      </c>
      <c r="C21" s="14"/>
      <c r="D21" s="14"/>
    </row>
    <row r="22" spans="2:4" x14ac:dyDescent="0.25">
      <c r="B22" s="1" t="s">
        <v>48</v>
      </c>
      <c r="C22" s="1" t="s">
        <v>49</v>
      </c>
      <c r="D22" s="1" t="s">
        <v>50</v>
      </c>
    </row>
    <row r="23" spans="2:4" x14ac:dyDescent="0.25">
      <c r="B23" s="7" t="s">
        <v>51</v>
      </c>
      <c r="C23" s="9">
        <v>80</v>
      </c>
      <c r="D23" s="10">
        <f>$C$19*C23</f>
        <v>2520</v>
      </c>
    </row>
    <row r="24" spans="2:4" x14ac:dyDescent="0.25">
      <c r="B24" s="7" t="s">
        <v>52</v>
      </c>
      <c r="C24" s="9">
        <v>25</v>
      </c>
      <c r="D24" s="10">
        <f>$C$19*C24</f>
        <v>787.5</v>
      </c>
    </row>
    <row r="25" spans="2:4" x14ac:dyDescent="0.25">
      <c r="B25" s="7" t="s">
        <v>53</v>
      </c>
      <c r="C25" s="9">
        <v>40</v>
      </c>
      <c r="D25" s="10">
        <f>$C$19*C25</f>
        <v>1260</v>
      </c>
    </row>
    <row r="26" spans="2:4" x14ac:dyDescent="0.25">
      <c r="B26" s="7"/>
      <c r="C26" s="9"/>
      <c r="D26" s="10"/>
    </row>
    <row r="27" spans="2:4" x14ac:dyDescent="0.25">
      <c r="B27" s="7"/>
      <c r="C27" s="9"/>
      <c r="D27" s="10"/>
    </row>
    <row r="28" spans="2:4" x14ac:dyDescent="0.25">
      <c r="B28" s="7"/>
      <c r="C28" s="9"/>
      <c r="D28" s="10"/>
    </row>
    <row r="29" spans="2:4" x14ac:dyDescent="0.25">
      <c r="B29" s="7"/>
      <c r="C29" s="9"/>
      <c r="D29" s="10"/>
    </row>
    <row r="30" spans="2:4" x14ac:dyDescent="0.25">
      <c r="B30" s="7"/>
      <c r="C30" s="9"/>
      <c r="D30" s="10"/>
    </row>
    <row r="31" spans="2:4" x14ac:dyDescent="0.25">
      <c r="B31" s="4" t="s">
        <v>57</v>
      </c>
      <c r="C31" s="4"/>
      <c r="D31" s="5">
        <f>SUM(D23:D30)</f>
        <v>4567.5</v>
      </c>
    </row>
    <row r="33" spans="2:4" x14ac:dyDescent="0.25">
      <c r="B33" s="4" t="s">
        <v>58</v>
      </c>
      <c r="C33" s="4"/>
      <c r="D33" s="5">
        <f>D16+D31</f>
        <v>26242.5</v>
      </c>
    </row>
  </sheetData>
  <mergeCells count="3">
    <mergeCell ref="B6:D6"/>
    <mergeCell ref="B21:D21"/>
    <mergeCell ref="B2:E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I15"/>
  <sheetViews>
    <sheetView showGridLines="0" workbookViewId="0"/>
  </sheetViews>
  <sheetFormatPr baseColWidth="10" defaultColWidth="9.140625" defaultRowHeight="15" x14ac:dyDescent="0.25"/>
  <cols>
    <col min="1" max="1" width="3" customWidth="1"/>
    <col min="2" max="2" width="14" customWidth="1"/>
    <col min="3" max="3" width="28" customWidth="1"/>
    <col min="4" max="6" width="14" customWidth="1"/>
    <col min="7" max="9" width="16" customWidth="1"/>
  </cols>
  <sheetData>
    <row r="2" spans="2:9" ht="24" customHeight="1" x14ac:dyDescent="0.25">
      <c r="B2" s="12" t="s">
        <v>6</v>
      </c>
      <c r="C2" s="13"/>
      <c r="D2" s="13"/>
      <c r="E2" s="13"/>
      <c r="F2" s="13"/>
      <c r="G2" s="13"/>
      <c r="H2" s="13"/>
      <c r="I2" s="13"/>
    </row>
    <row r="4" spans="2:9" x14ac:dyDescent="0.25">
      <c r="B4" s="1" t="s">
        <v>59</v>
      </c>
      <c r="C4" s="1" t="s">
        <v>60</v>
      </c>
      <c r="D4" s="1" t="s">
        <v>30</v>
      </c>
      <c r="E4" s="1" t="s">
        <v>61</v>
      </c>
      <c r="F4" s="1" t="s">
        <v>62</v>
      </c>
      <c r="G4" s="1" t="s">
        <v>63</v>
      </c>
      <c r="H4" s="1" t="s">
        <v>64</v>
      </c>
      <c r="I4" s="1" t="s">
        <v>65</v>
      </c>
    </row>
    <row r="5" spans="2:9" x14ac:dyDescent="0.25">
      <c r="B5" s="7" t="s">
        <v>66</v>
      </c>
      <c r="C5" s="7" t="s">
        <v>67</v>
      </c>
      <c r="D5" s="8">
        <v>420000</v>
      </c>
      <c r="E5" s="8">
        <v>180000</v>
      </c>
      <c r="F5" s="8">
        <v>0</v>
      </c>
      <c r="G5" s="8">
        <v>35000</v>
      </c>
      <c r="H5" s="8">
        <v>0</v>
      </c>
      <c r="I5" s="10">
        <f>D5-E5-F5+G5+H5</f>
        <v>275000</v>
      </c>
    </row>
    <row r="6" spans="2:9" x14ac:dyDescent="0.25">
      <c r="B6" s="7" t="s">
        <v>68</v>
      </c>
      <c r="C6" s="7" t="s">
        <v>69</v>
      </c>
      <c r="D6" s="8">
        <v>690000</v>
      </c>
      <c r="E6" s="8">
        <v>290000</v>
      </c>
      <c r="F6" s="8">
        <v>25000</v>
      </c>
      <c r="G6" s="8">
        <v>90000</v>
      </c>
      <c r="H6" s="8">
        <v>10000</v>
      </c>
      <c r="I6" s="10">
        <f>D6-E6-F6+G6+H6</f>
        <v>475000</v>
      </c>
    </row>
    <row r="7" spans="2:9" x14ac:dyDescent="0.25">
      <c r="B7" s="7" t="s">
        <v>70</v>
      </c>
      <c r="C7" s="7" t="s">
        <v>71</v>
      </c>
      <c r="D7" s="8">
        <v>28000</v>
      </c>
      <c r="E7" s="8">
        <v>0</v>
      </c>
      <c r="F7" s="8">
        <v>0</v>
      </c>
      <c r="G7" s="8">
        <v>0</v>
      </c>
      <c r="H7" s="8">
        <v>0</v>
      </c>
      <c r="I7" s="10">
        <f>D7-E7-F7+G7+H7</f>
        <v>28000</v>
      </c>
    </row>
    <row r="8" spans="2:9" x14ac:dyDescent="0.25">
      <c r="B8" s="7"/>
      <c r="C8" s="7"/>
      <c r="D8" s="8"/>
      <c r="E8" s="8"/>
      <c r="F8" s="8"/>
      <c r="G8" s="8"/>
      <c r="H8" s="8"/>
      <c r="I8" s="10"/>
    </row>
    <row r="9" spans="2:9" x14ac:dyDescent="0.25">
      <c r="B9" s="7"/>
      <c r="C9" s="7"/>
      <c r="D9" s="8"/>
      <c r="E9" s="8"/>
      <c r="F9" s="8"/>
      <c r="G9" s="8"/>
      <c r="H9" s="8"/>
      <c r="I9" s="10"/>
    </row>
    <row r="10" spans="2:9" x14ac:dyDescent="0.25">
      <c r="B10" s="7"/>
      <c r="C10" s="7"/>
      <c r="D10" s="8"/>
      <c r="E10" s="8"/>
      <c r="F10" s="8"/>
      <c r="G10" s="8"/>
      <c r="H10" s="8"/>
      <c r="I10" s="10"/>
    </row>
    <row r="11" spans="2:9" x14ac:dyDescent="0.25">
      <c r="B11" s="7"/>
      <c r="C11" s="7"/>
      <c r="D11" s="8"/>
      <c r="E11" s="8"/>
      <c r="F11" s="8"/>
      <c r="G11" s="8"/>
      <c r="H11" s="8"/>
      <c r="I11" s="10"/>
    </row>
    <row r="12" spans="2:9" x14ac:dyDescent="0.25">
      <c r="B12" s="7"/>
      <c r="C12" s="7"/>
      <c r="D12" s="8"/>
      <c r="E12" s="8"/>
      <c r="F12" s="8"/>
      <c r="G12" s="8"/>
      <c r="H12" s="8"/>
      <c r="I12" s="10"/>
    </row>
    <row r="13" spans="2:9" x14ac:dyDescent="0.25">
      <c r="B13" s="7"/>
      <c r="C13" s="7"/>
      <c r="D13" s="8"/>
      <c r="E13" s="8"/>
      <c r="F13" s="8"/>
      <c r="G13" s="8"/>
      <c r="H13" s="8"/>
      <c r="I13" s="10"/>
    </row>
    <row r="14" spans="2:9" x14ac:dyDescent="0.25">
      <c r="B14" s="7"/>
      <c r="C14" s="7"/>
      <c r="D14" s="8"/>
      <c r="E14" s="8"/>
      <c r="F14" s="8"/>
      <c r="G14" s="8"/>
      <c r="H14" s="8"/>
      <c r="I14" s="10"/>
    </row>
    <row r="15" spans="2:9" x14ac:dyDescent="0.25">
      <c r="B15" s="4" t="s">
        <v>25</v>
      </c>
      <c r="C15" s="4"/>
      <c r="D15" s="4"/>
      <c r="E15" s="4"/>
      <c r="F15" s="4"/>
      <c r="G15" s="4"/>
      <c r="H15" s="4"/>
      <c r="I15" s="5">
        <f>SUM(I5:I14)</f>
        <v>778000</v>
      </c>
    </row>
  </sheetData>
  <mergeCells count="1">
    <mergeCell ref="B2:I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H32"/>
  <sheetViews>
    <sheetView showGridLines="0" workbookViewId="0"/>
  </sheetViews>
  <sheetFormatPr baseColWidth="10" defaultColWidth="9.140625" defaultRowHeight="15" x14ac:dyDescent="0.25"/>
  <cols>
    <col min="1" max="1" width="3" customWidth="1"/>
    <col min="2" max="2" width="20" customWidth="1"/>
    <col min="3" max="3" width="10" customWidth="1"/>
    <col min="4" max="5" width="14" customWidth="1"/>
    <col min="6" max="6" width="16" customWidth="1"/>
    <col min="7" max="7" width="15" customWidth="1"/>
    <col min="8" max="8" width="16" customWidth="1"/>
  </cols>
  <sheetData>
    <row r="2" spans="2:8" ht="24" customHeight="1" x14ac:dyDescent="0.25">
      <c r="B2" s="12" t="s">
        <v>7</v>
      </c>
      <c r="C2" s="13"/>
      <c r="D2" s="13"/>
      <c r="E2" s="13"/>
      <c r="F2" s="13"/>
      <c r="G2" s="13"/>
      <c r="H2" s="13"/>
    </row>
    <row r="4" spans="2:8" ht="15.75" x14ac:dyDescent="0.25">
      <c r="B4" s="14" t="s">
        <v>72</v>
      </c>
      <c r="C4" s="14"/>
      <c r="D4" s="14"/>
      <c r="E4" s="14"/>
      <c r="F4" s="14"/>
      <c r="G4" s="14"/>
      <c r="H4" s="14"/>
    </row>
    <row r="5" spans="2:8" x14ac:dyDescent="0.25">
      <c r="B5" s="1" t="s">
        <v>73</v>
      </c>
      <c r="C5" s="1" t="s">
        <v>74</v>
      </c>
      <c r="D5" s="1" t="s">
        <v>29</v>
      </c>
      <c r="E5" s="1" t="s">
        <v>30</v>
      </c>
      <c r="F5" s="1" t="s">
        <v>75</v>
      </c>
      <c r="G5" s="1" t="s">
        <v>32</v>
      </c>
      <c r="H5" s="1" t="s">
        <v>33</v>
      </c>
    </row>
    <row r="6" spans="2:8" x14ac:dyDescent="0.25">
      <c r="B6" s="7" t="s">
        <v>76</v>
      </c>
      <c r="C6" s="9">
        <v>0.85</v>
      </c>
      <c r="D6" s="8">
        <v>82250</v>
      </c>
      <c r="E6" s="10">
        <f>C6*D6</f>
        <v>69912.5</v>
      </c>
      <c r="F6" s="8">
        <v>54000</v>
      </c>
      <c r="G6" s="10">
        <f>C6*F6</f>
        <v>45900</v>
      </c>
      <c r="H6" s="10">
        <f>E6-G6</f>
        <v>24012.5</v>
      </c>
    </row>
    <row r="7" spans="2:8" x14ac:dyDescent="0.25">
      <c r="B7" s="7" t="s">
        <v>77</v>
      </c>
      <c r="C7" s="9">
        <v>6.5</v>
      </c>
      <c r="D7" s="8">
        <v>3850</v>
      </c>
      <c r="E7" s="10">
        <f>C7*D7</f>
        <v>25025</v>
      </c>
      <c r="F7" s="8">
        <v>2100</v>
      </c>
      <c r="G7" s="10">
        <f>C7*F7</f>
        <v>13650</v>
      </c>
      <c r="H7" s="10">
        <f>E7-G7</f>
        <v>11375</v>
      </c>
    </row>
    <row r="8" spans="2:8" x14ac:dyDescent="0.25">
      <c r="B8" s="7" t="s">
        <v>78</v>
      </c>
      <c r="C8" s="9">
        <v>40</v>
      </c>
      <c r="D8" s="8">
        <v>132</v>
      </c>
      <c r="E8" s="10">
        <f>C8*D8</f>
        <v>5280</v>
      </c>
      <c r="F8" s="8">
        <v>58</v>
      </c>
      <c r="G8" s="10">
        <f>C8*F8</f>
        <v>2320</v>
      </c>
      <c r="H8" s="10">
        <f>E8-G8</f>
        <v>2960</v>
      </c>
    </row>
    <row r="9" spans="2:8" x14ac:dyDescent="0.25">
      <c r="B9" s="7"/>
      <c r="C9" s="9"/>
      <c r="D9" s="8"/>
      <c r="E9" s="10"/>
      <c r="F9" s="8"/>
      <c r="G9" s="10"/>
      <c r="H9" s="10"/>
    </row>
    <row r="10" spans="2:8" x14ac:dyDescent="0.25">
      <c r="B10" s="7"/>
      <c r="C10" s="9"/>
      <c r="D10" s="8"/>
      <c r="E10" s="10"/>
      <c r="F10" s="8"/>
      <c r="G10" s="10"/>
      <c r="H10" s="10"/>
    </row>
    <row r="11" spans="2:8" x14ac:dyDescent="0.25">
      <c r="B11" s="7"/>
      <c r="C11" s="9"/>
      <c r="D11" s="8"/>
      <c r="E11" s="10"/>
      <c r="F11" s="8"/>
      <c r="G11" s="10"/>
      <c r="H11" s="10"/>
    </row>
    <row r="12" spans="2:8" x14ac:dyDescent="0.25">
      <c r="B12" s="7"/>
      <c r="C12" s="9"/>
      <c r="D12" s="8"/>
      <c r="E12" s="10"/>
      <c r="F12" s="8"/>
      <c r="G12" s="10"/>
      <c r="H12" s="10"/>
    </row>
    <row r="13" spans="2:8" x14ac:dyDescent="0.25">
      <c r="B13" s="7"/>
      <c r="C13" s="9"/>
      <c r="D13" s="8"/>
      <c r="E13" s="10"/>
      <c r="F13" s="8"/>
      <c r="G13" s="10"/>
      <c r="H13" s="10"/>
    </row>
    <row r="14" spans="2:8" x14ac:dyDescent="0.25">
      <c r="B14" s="7"/>
      <c r="C14" s="9"/>
      <c r="D14" s="8"/>
      <c r="E14" s="10"/>
      <c r="F14" s="8"/>
      <c r="G14" s="10"/>
      <c r="H14" s="10"/>
    </row>
    <row r="15" spans="2:8" x14ac:dyDescent="0.25">
      <c r="B15" s="4" t="s">
        <v>25</v>
      </c>
      <c r="C15" s="4"/>
      <c r="D15" s="4"/>
      <c r="E15" s="5">
        <f>SUM(E6:E14)</f>
        <v>100217.5</v>
      </c>
      <c r="F15" s="4"/>
      <c r="G15" s="4"/>
      <c r="H15" s="5">
        <f>SUM(H6:H14)</f>
        <v>38347.5</v>
      </c>
    </row>
    <row r="19" spans="2:8" ht="15.75" x14ac:dyDescent="0.25">
      <c r="B19" s="14" t="s">
        <v>79</v>
      </c>
      <c r="C19" s="14"/>
      <c r="D19" s="14"/>
      <c r="E19" s="14"/>
      <c r="F19" s="14"/>
      <c r="G19" s="14"/>
      <c r="H19" s="14"/>
    </row>
    <row r="20" spans="2:8" x14ac:dyDescent="0.25">
      <c r="B20" s="1" t="s">
        <v>73</v>
      </c>
      <c r="C20" s="1" t="s">
        <v>74</v>
      </c>
      <c r="D20" s="1" t="s">
        <v>29</v>
      </c>
      <c r="E20" s="1" t="s">
        <v>30</v>
      </c>
      <c r="F20" s="1" t="s">
        <v>75</v>
      </c>
      <c r="G20" s="1" t="s">
        <v>32</v>
      </c>
      <c r="H20" s="1" t="s">
        <v>33</v>
      </c>
    </row>
    <row r="21" spans="2:8" x14ac:dyDescent="0.25">
      <c r="B21" s="7" t="s">
        <v>76</v>
      </c>
      <c r="C21" s="9">
        <v>0.25</v>
      </c>
      <c r="D21" s="8">
        <v>82250</v>
      </c>
      <c r="E21" s="10">
        <f>C21*D21</f>
        <v>20562.5</v>
      </c>
      <c r="F21" s="8">
        <v>61000</v>
      </c>
      <c r="G21" s="10">
        <f>C21*F21</f>
        <v>15250</v>
      </c>
      <c r="H21" s="10">
        <f>E21-G21</f>
        <v>5312.5</v>
      </c>
    </row>
    <row r="22" spans="2:8" x14ac:dyDescent="0.25">
      <c r="B22" s="7" t="s">
        <v>80</v>
      </c>
      <c r="C22" s="9">
        <v>120</v>
      </c>
      <c r="D22" s="8">
        <v>19.5</v>
      </c>
      <c r="E22" s="10">
        <f>C22*D22</f>
        <v>2340</v>
      </c>
      <c r="F22" s="8">
        <v>13.2</v>
      </c>
      <c r="G22" s="10">
        <f>C22*F22</f>
        <v>1584</v>
      </c>
      <c r="H22" s="10">
        <f>E22-G22</f>
        <v>756</v>
      </c>
    </row>
    <row r="23" spans="2:8" x14ac:dyDescent="0.25">
      <c r="B23" s="7" t="s">
        <v>81</v>
      </c>
      <c r="C23" s="9">
        <v>900</v>
      </c>
      <c r="D23" s="8">
        <v>0.62</v>
      </c>
      <c r="E23" s="10">
        <f>C23*D23</f>
        <v>558</v>
      </c>
      <c r="F23" s="8">
        <v>0.48</v>
      </c>
      <c r="G23" s="10">
        <f>C23*F23</f>
        <v>432</v>
      </c>
      <c r="H23" s="10">
        <f>E23-G23</f>
        <v>126</v>
      </c>
    </row>
    <row r="24" spans="2:8" x14ac:dyDescent="0.25">
      <c r="B24" s="7"/>
      <c r="C24" s="9"/>
      <c r="D24" s="8"/>
      <c r="E24" s="10"/>
      <c r="F24" s="8"/>
      <c r="G24" s="10"/>
      <c r="H24" s="10"/>
    </row>
    <row r="25" spans="2:8" x14ac:dyDescent="0.25">
      <c r="B25" s="7"/>
      <c r="C25" s="9"/>
      <c r="D25" s="8"/>
      <c r="E25" s="10"/>
      <c r="F25" s="8"/>
      <c r="G25" s="10"/>
      <c r="H25" s="10"/>
    </row>
    <row r="26" spans="2:8" x14ac:dyDescent="0.25">
      <c r="B26" s="7"/>
      <c r="C26" s="9"/>
      <c r="D26" s="8"/>
      <c r="E26" s="10"/>
      <c r="F26" s="8"/>
      <c r="G26" s="10"/>
      <c r="H26" s="10"/>
    </row>
    <row r="27" spans="2:8" x14ac:dyDescent="0.25">
      <c r="B27" s="7"/>
      <c r="C27" s="9"/>
      <c r="D27" s="8"/>
      <c r="E27" s="10"/>
      <c r="F27" s="8"/>
      <c r="G27" s="10"/>
      <c r="H27" s="10"/>
    </row>
    <row r="28" spans="2:8" x14ac:dyDescent="0.25">
      <c r="B28" s="7"/>
      <c r="C28" s="9"/>
      <c r="D28" s="8"/>
      <c r="E28" s="10"/>
      <c r="F28" s="8"/>
      <c r="G28" s="10"/>
      <c r="H28" s="10"/>
    </row>
    <row r="29" spans="2:8" x14ac:dyDescent="0.25">
      <c r="B29" s="7"/>
      <c r="C29" s="9"/>
      <c r="D29" s="8"/>
      <c r="E29" s="10"/>
      <c r="F29" s="8"/>
      <c r="G29" s="10"/>
      <c r="H29" s="10"/>
    </row>
    <row r="30" spans="2:8" x14ac:dyDescent="0.25">
      <c r="B30" s="4" t="s">
        <v>25</v>
      </c>
      <c r="C30" s="4"/>
      <c r="D30" s="4"/>
      <c r="E30" s="5">
        <f>SUM(E21:E29)</f>
        <v>23460.5</v>
      </c>
      <c r="F30" s="4"/>
      <c r="G30" s="4"/>
      <c r="H30" s="5">
        <f>SUM(H21:H29)</f>
        <v>6194.5</v>
      </c>
    </row>
    <row r="32" spans="2:8" x14ac:dyDescent="0.25">
      <c r="B32" s="4" t="s">
        <v>45</v>
      </c>
      <c r="C32" s="4"/>
      <c r="D32" s="4"/>
      <c r="E32" s="5">
        <f>E15+E30</f>
        <v>123678</v>
      </c>
      <c r="F32" s="4"/>
      <c r="G32" s="4"/>
      <c r="H32" s="5">
        <f>H15+H30</f>
        <v>44542</v>
      </c>
    </row>
  </sheetData>
  <mergeCells count="3">
    <mergeCell ref="B4:H4"/>
    <mergeCell ref="B19:H19"/>
    <mergeCell ref="B2:H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H17"/>
  <sheetViews>
    <sheetView showGridLines="0" workbookViewId="0"/>
  </sheetViews>
  <sheetFormatPr baseColWidth="10" defaultColWidth="9.140625" defaultRowHeight="15" x14ac:dyDescent="0.25"/>
  <cols>
    <col min="1" max="1" width="3" customWidth="1"/>
    <col min="2" max="2" width="16" customWidth="1"/>
    <col min="3" max="3" width="24" customWidth="1"/>
    <col min="4" max="4" width="10" customWidth="1"/>
    <col min="5" max="8" width="16" customWidth="1"/>
  </cols>
  <sheetData>
    <row r="2" spans="2:8" ht="24" customHeight="1" x14ac:dyDescent="0.25">
      <c r="B2" s="12" t="s">
        <v>8</v>
      </c>
      <c r="C2" s="13"/>
      <c r="D2" s="13"/>
      <c r="E2" s="13"/>
      <c r="F2" s="13"/>
      <c r="G2" s="13"/>
      <c r="H2" s="13"/>
    </row>
    <row r="4" spans="2:8" x14ac:dyDescent="0.25">
      <c r="B4" s="1" t="s">
        <v>1</v>
      </c>
      <c r="C4" s="1" t="s">
        <v>82</v>
      </c>
      <c r="D4" s="1" t="s">
        <v>74</v>
      </c>
      <c r="E4" s="1" t="s">
        <v>83</v>
      </c>
      <c r="F4" s="1" t="s">
        <v>84</v>
      </c>
      <c r="G4" s="1" t="s">
        <v>85</v>
      </c>
      <c r="H4" s="1" t="s">
        <v>33</v>
      </c>
    </row>
    <row r="5" spans="2:8" x14ac:dyDescent="0.25">
      <c r="B5" s="7" t="s">
        <v>86</v>
      </c>
      <c r="C5" s="7" t="s">
        <v>87</v>
      </c>
      <c r="D5" s="9">
        <v>1</v>
      </c>
      <c r="E5" s="8">
        <v>5200</v>
      </c>
      <c r="F5" s="10">
        <f>D5*E5</f>
        <v>5200</v>
      </c>
      <c r="G5" s="8">
        <v>3900</v>
      </c>
      <c r="H5" s="10">
        <f>F5-G5</f>
        <v>1300</v>
      </c>
    </row>
    <row r="6" spans="2:8" x14ac:dyDescent="0.25">
      <c r="B6" s="7" t="s">
        <v>88</v>
      </c>
      <c r="C6" s="7" t="s">
        <v>89</v>
      </c>
      <c r="D6" s="9">
        <v>1</v>
      </c>
      <c r="E6" s="8">
        <v>2400</v>
      </c>
      <c r="F6" s="10">
        <f>D6*E6</f>
        <v>2400</v>
      </c>
      <c r="G6" s="8">
        <v>1800</v>
      </c>
      <c r="H6" s="10">
        <f>F6-G6</f>
        <v>600</v>
      </c>
    </row>
    <row r="7" spans="2:8" x14ac:dyDescent="0.25">
      <c r="B7" s="7" t="s">
        <v>90</v>
      </c>
      <c r="C7" s="7" t="s">
        <v>91</v>
      </c>
      <c r="D7" s="9">
        <v>1</v>
      </c>
      <c r="E7" s="8">
        <v>1250</v>
      </c>
      <c r="F7" s="10">
        <f>D7*E7</f>
        <v>1250</v>
      </c>
      <c r="G7" s="8">
        <v>980</v>
      </c>
      <c r="H7" s="10">
        <f>F7-G7</f>
        <v>270</v>
      </c>
    </row>
    <row r="8" spans="2:8" x14ac:dyDescent="0.25">
      <c r="B8" s="7" t="s">
        <v>92</v>
      </c>
      <c r="C8" s="7" t="s">
        <v>93</v>
      </c>
      <c r="D8" s="9">
        <v>2</v>
      </c>
      <c r="E8" s="8">
        <v>650</v>
      </c>
      <c r="F8" s="10">
        <f>D8*E8</f>
        <v>1300</v>
      </c>
      <c r="G8" s="8">
        <v>900</v>
      </c>
      <c r="H8" s="10">
        <f>F8-G8</f>
        <v>400</v>
      </c>
    </row>
    <row r="9" spans="2:8" x14ac:dyDescent="0.25">
      <c r="B9" s="7"/>
      <c r="C9" s="7"/>
      <c r="D9" s="9"/>
      <c r="E9" s="8"/>
      <c r="F9" s="10"/>
      <c r="G9" s="8"/>
      <c r="H9" s="10"/>
    </row>
    <row r="10" spans="2:8" x14ac:dyDescent="0.25">
      <c r="B10" s="7"/>
      <c r="C10" s="7"/>
      <c r="D10" s="9"/>
      <c r="E10" s="8"/>
      <c r="F10" s="10"/>
      <c r="G10" s="8"/>
      <c r="H10" s="10"/>
    </row>
    <row r="11" spans="2:8" x14ac:dyDescent="0.25">
      <c r="B11" s="7"/>
      <c r="C11" s="7"/>
      <c r="D11" s="9"/>
      <c r="E11" s="8"/>
      <c r="F11" s="10"/>
      <c r="G11" s="8"/>
      <c r="H11" s="10"/>
    </row>
    <row r="12" spans="2:8" x14ac:dyDescent="0.25">
      <c r="B12" s="7"/>
      <c r="C12" s="7"/>
      <c r="D12" s="9"/>
      <c r="E12" s="8"/>
      <c r="F12" s="10"/>
      <c r="G12" s="8"/>
      <c r="H12" s="10"/>
    </row>
    <row r="13" spans="2:8" x14ac:dyDescent="0.25">
      <c r="B13" s="7"/>
      <c r="C13" s="7"/>
      <c r="D13" s="9"/>
      <c r="E13" s="8"/>
      <c r="F13" s="10"/>
      <c r="G13" s="8"/>
      <c r="H13" s="10"/>
    </row>
    <row r="14" spans="2:8" x14ac:dyDescent="0.25">
      <c r="B14" s="7"/>
      <c r="C14" s="7"/>
      <c r="D14" s="9"/>
      <c r="E14" s="8"/>
      <c r="F14" s="10"/>
      <c r="G14" s="8"/>
      <c r="H14" s="10"/>
    </row>
    <row r="15" spans="2:8" x14ac:dyDescent="0.25">
      <c r="B15" s="7"/>
      <c r="C15" s="7"/>
      <c r="D15" s="9"/>
      <c r="E15" s="8"/>
      <c r="F15" s="10"/>
      <c r="G15" s="8"/>
      <c r="H15" s="10"/>
    </row>
    <row r="16" spans="2:8" x14ac:dyDescent="0.25">
      <c r="B16" s="7"/>
      <c r="C16" s="7"/>
      <c r="D16" s="9"/>
      <c r="E16" s="8"/>
      <c r="F16" s="10"/>
      <c r="G16" s="8"/>
      <c r="H16" s="10"/>
    </row>
    <row r="17" spans="2:8" x14ac:dyDescent="0.25">
      <c r="B17" s="4" t="s">
        <v>45</v>
      </c>
      <c r="C17" s="4"/>
      <c r="D17" s="4"/>
      <c r="E17" s="4"/>
      <c r="F17" s="5">
        <f>SUM(F5:F16)</f>
        <v>10150</v>
      </c>
      <c r="G17" s="4"/>
      <c r="H17" s="5">
        <f>SUM(H5:H16)</f>
        <v>2570</v>
      </c>
    </row>
  </sheetData>
  <mergeCells count="1">
    <mergeCell ref="B2:H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F17"/>
  <sheetViews>
    <sheetView showGridLines="0" workbookViewId="0"/>
  </sheetViews>
  <sheetFormatPr baseColWidth="10" defaultColWidth="9.140625" defaultRowHeight="15" x14ac:dyDescent="0.25"/>
  <cols>
    <col min="1" max="1" width="3" customWidth="1"/>
    <col min="2" max="2" width="20" customWidth="1"/>
    <col min="3" max="3" width="24" customWidth="1"/>
    <col min="4" max="4" width="18" customWidth="1"/>
    <col min="5" max="6" width="16" customWidth="1"/>
  </cols>
  <sheetData>
    <row r="2" spans="2:6" ht="24" customHeight="1" x14ac:dyDescent="0.25">
      <c r="B2" s="12" t="s">
        <v>9</v>
      </c>
      <c r="C2" s="13"/>
      <c r="D2" s="13"/>
      <c r="E2" s="13"/>
      <c r="F2" s="13"/>
    </row>
    <row r="4" spans="2:6" x14ac:dyDescent="0.25">
      <c r="B4" s="1" t="s">
        <v>94</v>
      </c>
      <c r="C4" s="1" t="s">
        <v>95</v>
      </c>
      <c r="D4" s="1" t="s">
        <v>96</v>
      </c>
      <c r="E4" s="1" t="s">
        <v>97</v>
      </c>
      <c r="F4" s="1" t="s">
        <v>98</v>
      </c>
    </row>
    <row r="5" spans="2:6" x14ac:dyDescent="0.25">
      <c r="B5" s="7" t="s">
        <v>99</v>
      </c>
      <c r="C5" s="7" t="s">
        <v>100</v>
      </c>
      <c r="D5" s="8">
        <v>240000</v>
      </c>
      <c r="E5" s="8">
        <v>65000</v>
      </c>
      <c r="F5" s="10">
        <f>D5-E5</f>
        <v>175000</v>
      </c>
    </row>
    <row r="6" spans="2:6" x14ac:dyDescent="0.25">
      <c r="B6" s="7" t="s">
        <v>101</v>
      </c>
      <c r="C6" s="7" t="s">
        <v>102</v>
      </c>
      <c r="D6" s="8">
        <v>28000</v>
      </c>
      <c r="E6" s="8">
        <v>19000</v>
      </c>
      <c r="F6" s="10">
        <f>D6-E6</f>
        <v>9000</v>
      </c>
    </row>
    <row r="7" spans="2:6" x14ac:dyDescent="0.25">
      <c r="B7" s="7" t="s">
        <v>103</v>
      </c>
      <c r="C7" s="7" t="s">
        <v>104</v>
      </c>
      <c r="D7" s="8">
        <v>18000</v>
      </c>
      <c r="E7" s="8">
        <v>9000</v>
      </c>
      <c r="F7" s="10">
        <f>D7-E7</f>
        <v>9000</v>
      </c>
    </row>
    <row r="8" spans="2:6" x14ac:dyDescent="0.25">
      <c r="B8" s="7"/>
      <c r="C8" s="7"/>
      <c r="D8" s="8"/>
      <c r="E8" s="8"/>
      <c r="F8" s="10"/>
    </row>
    <row r="9" spans="2:6" x14ac:dyDescent="0.25">
      <c r="B9" s="7"/>
      <c r="C9" s="7"/>
      <c r="D9" s="8"/>
      <c r="E9" s="8"/>
      <c r="F9" s="10"/>
    </row>
    <row r="10" spans="2:6" x14ac:dyDescent="0.25">
      <c r="B10" s="7"/>
      <c r="C10" s="7"/>
      <c r="D10" s="8"/>
      <c r="E10" s="8"/>
      <c r="F10" s="10"/>
    </row>
    <row r="11" spans="2:6" x14ac:dyDescent="0.25">
      <c r="B11" s="7"/>
      <c r="C11" s="7"/>
      <c r="D11" s="8"/>
      <c r="E11" s="8"/>
      <c r="F11" s="10"/>
    </row>
    <row r="12" spans="2:6" x14ac:dyDescent="0.25">
      <c r="B12" s="7"/>
      <c r="C12" s="7"/>
      <c r="D12" s="8"/>
      <c r="E12" s="8"/>
      <c r="F12" s="10"/>
    </row>
    <row r="13" spans="2:6" x14ac:dyDescent="0.25">
      <c r="B13" s="7"/>
      <c r="C13" s="7"/>
      <c r="D13" s="8"/>
      <c r="E13" s="8"/>
      <c r="F13" s="10"/>
    </row>
    <row r="14" spans="2:6" x14ac:dyDescent="0.25">
      <c r="B14" s="7"/>
      <c r="C14" s="7"/>
      <c r="D14" s="8"/>
      <c r="E14" s="8"/>
      <c r="F14" s="10"/>
    </row>
    <row r="15" spans="2:6" x14ac:dyDescent="0.25">
      <c r="B15" s="7"/>
      <c r="C15" s="7"/>
      <c r="D15" s="8"/>
      <c r="E15" s="8"/>
      <c r="F15" s="10"/>
    </row>
    <row r="16" spans="2:6" x14ac:dyDescent="0.25">
      <c r="B16" s="7"/>
      <c r="C16" s="7"/>
      <c r="D16" s="8"/>
      <c r="E16" s="8"/>
      <c r="F16" s="10"/>
    </row>
    <row r="17" spans="2:6" x14ac:dyDescent="0.25">
      <c r="B17" s="4" t="s">
        <v>25</v>
      </c>
      <c r="C17" s="4"/>
      <c r="D17" s="4"/>
      <c r="E17" s="4"/>
      <c r="F17" s="5">
        <f>SUM(F5:F16)</f>
        <v>193000</v>
      </c>
    </row>
  </sheetData>
  <mergeCells count="1">
    <mergeCell ref="B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Übersicht</vt:lpstr>
      <vt:lpstr>Konten</vt:lpstr>
      <vt:lpstr>Aktien &amp; Anleihen</vt:lpstr>
      <vt:lpstr>Gold &amp; Silber</vt:lpstr>
      <vt:lpstr>Immobilien</vt:lpstr>
      <vt:lpstr>Krypto</vt:lpstr>
      <vt:lpstr>Sonstiges</vt:lpstr>
      <vt:lpstr>Kredite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2026-03-16T07:24:39Z</dcterms:modified>
</cp:coreProperties>
</file>