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Jahresplanung\"/>
    </mc:Choice>
  </mc:AlternateContent>
  <xr:revisionPtr revIDLastSave="0" documentId="13_ncr:1_{D4415066-E70B-4BD5-BDA1-57B9D08567FC}" xr6:coauthVersionLast="47" xr6:coauthVersionMax="47" xr10:uidLastSave="{00000000-0000-0000-0000-000000000000}"/>
  <bookViews>
    <workbookView xWindow="3075" yWindow="1860" windowWidth="19095" windowHeight="12600" xr2:uid="{00000000-000D-0000-FFFF-FFFF00000000}"/>
  </bookViews>
  <sheets>
    <sheet name="Jahresplanung" sheetId="1" r:id="rId1"/>
  </sheets>
  <definedNames>
    <definedName name="_xlnm._FilterDatabase" localSheetId="0" hidden="1">Jahresplanung!$A$8:$G$28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8" i="1" l="1"/>
  <c r="B68" i="1"/>
  <c r="D67" i="1"/>
  <c r="A67" i="1"/>
  <c r="D66" i="1"/>
  <c r="A66" i="1"/>
  <c r="D65" i="1"/>
  <c r="A65" i="1"/>
  <c r="D64" i="1"/>
  <c r="A64" i="1"/>
  <c r="D63" i="1"/>
  <c r="A63" i="1"/>
  <c r="D62" i="1"/>
  <c r="A62" i="1"/>
  <c r="D61" i="1"/>
  <c r="A61" i="1"/>
  <c r="D60" i="1"/>
  <c r="A60" i="1"/>
  <c r="D59" i="1"/>
  <c r="A59" i="1"/>
  <c r="D58" i="1"/>
  <c r="A58" i="1"/>
  <c r="D57" i="1"/>
  <c r="A57" i="1"/>
  <c r="D56" i="1"/>
  <c r="D68" i="1" s="1"/>
  <c r="A56" i="1"/>
  <c r="G48" i="1"/>
  <c r="G47" i="1"/>
  <c r="G46" i="1"/>
  <c r="G45" i="1"/>
  <c r="E36" i="1"/>
  <c r="E35" i="1"/>
  <c r="E34" i="1"/>
  <c r="E33" i="1"/>
  <c r="E32" i="1"/>
  <c r="S31" i="1"/>
  <c r="R31" i="1"/>
  <c r="Q31" i="1"/>
  <c r="P31" i="1"/>
  <c r="O31" i="1"/>
  <c r="N31" i="1"/>
  <c r="M31" i="1"/>
  <c r="L31" i="1"/>
  <c r="K31" i="1"/>
  <c r="J31" i="1"/>
  <c r="I31" i="1"/>
  <c r="H31" i="1"/>
  <c r="E15" i="1"/>
  <c r="D15" i="1"/>
  <c r="E14" i="1"/>
  <c r="D14" i="1"/>
  <c r="E13" i="1"/>
  <c r="D13" i="1"/>
  <c r="E12" i="1"/>
  <c r="D12" i="1"/>
  <c r="E11" i="1"/>
  <c r="D11" i="1"/>
  <c r="E10" i="1"/>
  <c r="D10" i="1"/>
  <c r="E9" i="1"/>
  <c r="D9" i="1"/>
  <c r="S8" i="1"/>
  <c r="R8" i="1"/>
  <c r="Q8" i="1"/>
  <c r="P8" i="1"/>
  <c r="O8" i="1"/>
  <c r="N8" i="1"/>
  <c r="M8" i="1"/>
  <c r="L8" i="1"/>
  <c r="K8" i="1"/>
  <c r="J8" i="1"/>
  <c r="I8" i="1"/>
  <c r="H8" i="1"/>
  <c r="M2" i="1"/>
</calcChain>
</file>

<file path=xl/sharedStrings.xml><?xml version="1.0" encoding="utf-8"?>
<sst xmlns="http://schemas.openxmlformats.org/spreadsheetml/2006/main" count="129" uniqueCount="89">
  <si>
    <t>Jahresplanung (Jahresplanung Vorlage)</t>
  </si>
  <si>
    <t>Jahr</t>
  </si>
  <si>
    <t>Projekt/Team</t>
  </si>
  <si>
    <t>Beispielprojekt: Marketing &amp; SEO</t>
  </si>
  <si>
    <t>Owner</t>
  </si>
  <si>
    <t>Sergio</t>
  </si>
  <si>
    <t>Letzte Aktualisierung</t>
  </si>
  <si>
    <t>(überschreibbar)</t>
  </si>
  <si>
    <t>So nutzt du die Vorlage: 1) Trage Aufgaben/Projekte in A–G ein. 2) Wähle Start- und Endmonat (D/E). Die Monate werden automatisch als Balken markiert. 3) Setze Status und Priorität für schnellen Überblick. 4) Ergänze Ziele, KPIs und Budget unten – alles in einer einzigen, leicht verständlichen Jahresübersicht.</t>
  </si>
  <si>
    <t>Aufgaben &amp; Projekte (Jahresübersicht)</t>
  </si>
  <si>
    <t>Aufgabe/Projekt</t>
  </si>
  <si>
    <t>Verantwortlich</t>
  </si>
  <si>
    <t>Priorität</t>
  </si>
  <si>
    <t>Start (Monat)</t>
  </si>
  <si>
    <t>Ende (Monat)</t>
  </si>
  <si>
    <t>Status</t>
  </si>
  <si>
    <t>Notizen</t>
  </si>
  <si>
    <t>Website-Relaunch</t>
  </si>
  <si>
    <t>Hoch</t>
  </si>
  <si>
    <t>In Arbeit</t>
  </si>
  <si>
    <t>Seitenstruktur, Templates und Tracking fertigstellen.</t>
  </si>
  <si>
    <t>SEO-Audit (Technik)</t>
  </si>
  <si>
    <t>Ana</t>
  </si>
  <si>
    <t>Erledigt</t>
  </si>
  <si>
    <t>Crawling, Indexierung, Core Web Vitals geprüft.</t>
  </si>
  <si>
    <t>Content-Plan Q1–Q2</t>
  </si>
  <si>
    <t>Luis</t>
  </si>
  <si>
    <t>Mittel</t>
  </si>
  <si>
    <t>Geplant</t>
  </si>
  <si>
    <t>Keyword-Cluster + Redaktionsplan (12 Artikel/Monat).</t>
  </si>
  <si>
    <t>Newsletter-Automation</t>
  </si>
  <si>
    <t>Marta</t>
  </si>
  <si>
    <t>Segmentierung + Willkommensstrecke aufsetzen.</t>
  </si>
  <si>
    <t>Produkt-Launch</t>
  </si>
  <si>
    <t>Team</t>
  </si>
  <si>
    <t>Landingpage, Ads, PR, Tracking.</t>
  </si>
  <si>
    <t>Kundenfeedback-Interviews</t>
  </si>
  <si>
    <t>Niedrig</t>
  </si>
  <si>
    <t>Verschoben</t>
  </si>
  <si>
    <t>5 Interviews, Fokus: Pain Points.</t>
  </si>
  <si>
    <t>Jahresbudget finalisieren</t>
  </si>
  <si>
    <t>Finance</t>
  </si>
  <si>
    <t>Budgetrahmen abgestimmt und freigegeben.</t>
  </si>
  <si>
    <t>Ziele (Goals)</t>
  </si>
  <si>
    <t>Ziel</t>
  </si>
  <si>
    <t>KPI</t>
  </si>
  <si>
    <t>Zielwert</t>
  </si>
  <si>
    <t>Fällig (Monat)</t>
  </si>
  <si>
    <t>Kommentar</t>
  </si>
  <si>
    <t>Organischer Traffic +30%</t>
  </si>
  <si>
    <t>Sessions</t>
  </si>
  <si>
    <t>30%</t>
  </si>
  <si>
    <t>Fokus auf technische SEO + Content-Cluster.</t>
  </si>
  <si>
    <t>x</t>
  </si>
  <si>
    <t>Newsletter-CTR verbessern</t>
  </si>
  <si>
    <t>CTR</t>
  </si>
  <si>
    <t>4.0%</t>
  </si>
  <si>
    <t>Betreffzeilen testen, Segmentierung.</t>
  </si>
  <si>
    <t>Umsatz aus SEO steigern</t>
  </si>
  <si>
    <t>Umsatz</t>
  </si>
  <si>
    <t>120.000 €</t>
  </si>
  <si>
    <t>Top-Landingpages optimieren, CRO.</t>
  </si>
  <si>
    <t>Support-Tickets -15%</t>
  </si>
  <si>
    <t>Tickets</t>
  </si>
  <si>
    <t>-15%</t>
  </si>
  <si>
    <t>Self-Service-Artikel + Onboarding.</t>
  </si>
  <si>
    <t>Time-to-Publish verkürzen</t>
  </si>
  <si>
    <t>Tage</t>
  </si>
  <si>
    <t>≤ 7</t>
  </si>
  <si>
    <t>Template-Prozess + Checkliste eingeführt.</t>
  </si>
  <si>
    <t>KPI Tracking (Quarterly)</t>
  </si>
  <si>
    <t>Q1 Ist</t>
  </si>
  <si>
    <t>Q2 Ist</t>
  </si>
  <si>
    <t>Q3 Ist</t>
  </si>
  <si>
    <t>Q4 Ist</t>
  </si>
  <si>
    <t>Abweichung (Ø)</t>
  </si>
  <si>
    <t>Maßnahmen</t>
  </si>
  <si>
    <t>Content-Cluster ausrollen, interne Verlinkung stärken.</t>
  </si>
  <si>
    <t>Conversion Rate</t>
  </si>
  <si>
    <t>Landingpages A/B testen, Formulare vereinfachen.</t>
  </si>
  <si>
    <t>Newsletter CTR</t>
  </si>
  <si>
    <t>Segmentierung, Betreff-Tests, Timing optimieren.</t>
  </si>
  <si>
    <t>Support Tickets</t>
  </si>
  <si>
    <t>FAQ erweitern, Onboarding verbessern.</t>
  </si>
  <si>
    <t>Budgetübersicht (Monat / Umsatz / Kosten / Gewinn)</t>
  </si>
  <si>
    <t>Monat</t>
  </si>
  <si>
    <t>Kosten</t>
  </si>
  <si>
    <t>Gewinn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</si>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</sst>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\.mm\.yyyy"/>
    <numFmt numFmtId="165" formatCode="mmm"/>
    <numFmt numFmtId="166" formatCode="0.0%"/>
    <numFmt numFmtId="167" formatCode="mmmm"/>
    <numFmt numFmtId="168" formatCode="\€\ #,##0"/>
  </numFmts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000000"/>
      <name val="Calibri"/>
    </font>
    <font>
      <sz val="10"/>
      <color rgb="FF000000"/>
      <name val="Calibri"/>
    </font>
    <font>
      <b/>
      <sz val="14"/>
      <color rgb="FFFFFFFF"/>
      <name val="Calibri"/>
    </font>
    <font>
      <b/>
      <sz val="11"/>
      <color rgb="FFFFFFFF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F5F7F7"/>
      </patternFill>
    </fill>
    <fill>
      <patternFill patternType="solid">
        <fgColor rgb="FFEDF0F2"/>
      </patternFill>
    </fill>
    <fill>
      <patternFill patternType="solid">
        <fgColor rgb="FF00484E"/>
      </patternFill>
    </fill>
  </fills>
  <borders count="6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double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left" vertical="center"/>
    </xf>
    <xf numFmtId="1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  <xf numFmtId="165" fontId="5" fillId="5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3" fontId="0" fillId="0" borderId="1" xfId="0" applyNumberFormat="1" applyBorder="1" applyAlignment="1">
      <alignment horizontal="right" vertical="center"/>
    </xf>
    <xf numFmtId="3" fontId="0" fillId="3" borderId="1" xfId="0" applyNumberFormat="1" applyFill="1" applyBorder="1" applyAlignment="1">
      <alignment horizontal="right" vertical="center"/>
    </xf>
    <xf numFmtId="166" fontId="0" fillId="0" borderId="1" xfId="0" applyNumberFormat="1" applyBorder="1" applyAlignment="1">
      <alignment horizontal="right" vertical="center"/>
    </xf>
    <xf numFmtId="166" fontId="0" fillId="3" borderId="1" xfId="0" applyNumberFormat="1" applyFill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167" fontId="0" fillId="0" borderId="1" xfId="0" applyNumberFormat="1" applyBorder="1" applyAlignment="1">
      <alignment horizontal="left" vertical="center"/>
    </xf>
    <xf numFmtId="168" fontId="0" fillId="0" borderId="1" xfId="0" applyNumberFormat="1" applyBorder="1" applyAlignment="1">
      <alignment horizontal="right" vertical="center"/>
    </xf>
    <xf numFmtId="168" fontId="0" fillId="3" borderId="1" xfId="0" applyNumberForma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168" fontId="2" fillId="3" borderId="4" xfId="0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0" fillId="0" borderId="1" xfId="0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  <xf numFmtId="0" fontId="2" fillId="0" borderId="1" xfId="0" applyFont="1" applyBorder="1" applyAlignment="1">
      <alignment horizontal="left" vertical="center"/>
    </xf>
    <xf numFmtId="0" fontId="0" fillId="0" borderId="1" xfId="0" applyBorder="1"/>
    <xf numFmtId="0" fontId="1" fillId="2" borderId="0" xfId="0" applyFont="1" applyFill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top" wrapText="1"/>
    </xf>
    <xf numFmtId="0" fontId="0" fillId="4" borderId="1" xfId="0" applyFill="1" applyBorder="1"/>
    <xf numFmtId="164" fontId="0" fillId="3" borderId="5" xfId="0" applyNumberFormat="1" applyFill="1" applyBorder="1" applyAlignment="1">
      <alignment horizontal="center" vertical="center"/>
    </xf>
    <xf numFmtId="164" fontId="0" fillId="3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9">
    <dxf>
      <fill>
        <patternFill>
          <bgColor rgb="FFD7DDE1"/>
        </patternFill>
      </fill>
    </dxf>
    <dxf>
      <fill>
        <patternFill>
          <bgColor rgb="FFE9ECEE"/>
        </patternFill>
      </fill>
    </dxf>
    <dxf>
      <fill>
        <patternFill>
          <bgColor rgb="FFBCC6CE"/>
        </patternFill>
      </fill>
    </dxf>
    <dxf>
      <fill>
        <patternFill>
          <bgColor rgb="FFD7DDE1"/>
        </patternFill>
      </fill>
    </dxf>
    <dxf>
      <fill>
        <patternFill>
          <bgColor rgb="FFF5D8D8"/>
        </patternFill>
      </fill>
    </dxf>
    <dxf>
      <fill>
        <patternFill>
          <bgColor rgb="FFD5E5D6"/>
        </patternFill>
      </fill>
    </dxf>
    <dxf>
      <fill>
        <patternFill>
          <bgColor rgb="FFF5D8D8"/>
        </patternFill>
      </fill>
    </dxf>
    <dxf>
      <fill>
        <patternFill>
          <bgColor rgb="FFD5E5D6"/>
        </patternFill>
      </fill>
    </dxf>
    <dxf>
      <font>
        <color rgb="FF66666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8"/>
  <sheetViews>
    <sheetView showGridLines="0" tabSelected="1" workbookViewId="0">
      <selection activeCell="G22" sqref="G22"/>
    </sheetView>
  </sheetViews>
  <sheetFormatPr baseColWidth="10" defaultColWidth="9.140625" defaultRowHeight="15" x14ac:dyDescent="0.25"/>
  <cols>
    <col min="1" max="1" width="28" customWidth="1"/>
    <col min="2" max="2" width="18" customWidth="1"/>
    <col min="3" max="3" width="12" customWidth="1"/>
    <col min="4" max="4" width="13.140625" customWidth="1"/>
    <col min="5" max="6" width="14" customWidth="1"/>
    <col min="7" max="7" width="28" customWidth="1"/>
    <col min="8" max="19" width="7" customWidth="1"/>
  </cols>
  <sheetData>
    <row r="1" spans="1:19" ht="30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x14ac:dyDescent="0.25">
      <c r="A2" s="1" t="s">
        <v>1</v>
      </c>
      <c r="B2" s="2">
        <v>2026</v>
      </c>
      <c r="D2" s="1" t="s">
        <v>2</v>
      </c>
      <c r="E2" s="3" t="s">
        <v>3</v>
      </c>
      <c r="G2" s="1" t="s">
        <v>4</v>
      </c>
      <c r="H2" s="3" t="s">
        <v>5</v>
      </c>
      <c r="J2" s="24" t="s">
        <v>6</v>
      </c>
      <c r="K2" s="25"/>
      <c r="L2" s="25"/>
      <c r="M2" s="30">
        <f ca="1">TODAY()</f>
        <v>46057</v>
      </c>
      <c r="N2" s="31"/>
      <c r="O2" s="4" t="s">
        <v>7</v>
      </c>
    </row>
    <row r="4" spans="1:19" x14ac:dyDescent="0.25">
      <c r="A4" s="28" t="s">
        <v>8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</row>
    <row r="5" spans="1:19" x14ac:dyDescent="0.25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</row>
    <row r="7" spans="1:19" ht="21.95" customHeight="1" x14ac:dyDescent="0.25">
      <c r="A7" s="20" t="s">
        <v>9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</row>
    <row r="8" spans="1:19" ht="20.100000000000001" customHeight="1" x14ac:dyDescent="0.25">
      <c r="A8" s="5" t="s">
        <v>10</v>
      </c>
      <c r="B8" s="5" t="s">
        <v>11</v>
      </c>
      <c r="C8" s="5" t="s">
        <v>12</v>
      </c>
      <c r="D8" s="5" t="s">
        <v>13</v>
      </c>
      <c r="E8" s="5" t="s">
        <v>14</v>
      </c>
      <c r="F8" s="5" t="s">
        <v>15</v>
      </c>
      <c r="G8" s="5" t="s">
        <v>16</v>
      </c>
      <c r="H8" s="6">
        <f>DATE($B$2,1,1)</f>
        <v>46023</v>
      </c>
      <c r="I8" s="6">
        <f>DATE($B$2,2,1)</f>
        <v>46054</v>
      </c>
      <c r="J8" s="6">
        <f>DATE($B$2,3,1)</f>
        <v>46082</v>
      </c>
      <c r="K8" s="6">
        <f>DATE($B$2,4,1)</f>
        <v>46113</v>
      </c>
      <c r="L8" s="6">
        <f>DATE($B$2,5,1)</f>
        <v>46143</v>
      </c>
      <c r="M8" s="6">
        <f>DATE($B$2,6,1)</f>
        <v>46174</v>
      </c>
      <c r="N8" s="6">
        <f>DATE($B$2,7,1)</f>
        <v>46204</v>
      </c>
      <c r="O8" s="6">
        <f>DATE($B$2,8,1)</f>
        <v>46235</v>
      </c>
      <c r="P8" s="6">
        <f>DATE($B$2,9,1)</f>
        <v>46266</v>
      </c>
      <c r="Q8" s="6">
        <f>DATE($B$2,10,1)</f>
        <v>46296</v>
      </c>
      <c r="R8" s="6">
        <f>DATE($B$2,11,1)</f>
        <v>46327</v>
      </c>
      <c r="S8" s="6">
        <f>DATE($B$2,12,1)</f>
        <v>46357</v>
      </c>
    </row>
    <row r="9" spans="1:19" ht="30" x14ac:dyDescent="0.25">
      <c r="A9" s="3" t="s">
        <v>17</v>
      </c>
      <c r="B9" s="3" t="s">
        <v>5</v>
      </c>
      <c r="C9" s="7" t="s">
        <v>18</v>
      </c>
      <c r="D9" s="8">
        <f>DATE($B$2,1,1)</f>
        <v>46023</v>
      </c>
      <c r="E9" s="8">
        <f>DATE($B$2,3,1)</f>
        <v>46082</v>
      </c>
      <c r="F9" s="7" t="s">
        <v>19</v>
      </c>
      <c r="G9" s="9" t="s">
        <v>20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spans="1:19" ht="30" x14ac:dyDescent="0.25">
      <c r="A10" s="3" t="s">
        <v>21</v>
      </c>
      <c r="B10" s="3" t="s">
        <v>22</v>
      </c>
      <c r="C10" s="7" t="s">
        <v>18</v>
      </c>
      <c r="D10" s="8">
        <f>DATE($B$2,2,1)</f>
        <v>46054</v>
      </c>
      <c r="E10" s="8">
        <f>DATE($B$2,2,1)</f>
        <v>46054</v>
      </c>
      <c r="F10" s="7" t="s">
        <v>23</v>
      </c>
      <c r="G10" s="9" t="s">
        <v>24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19" ht="45" x14ac:dyDescent="0.25">
      <c r="A11" s="3" t="s">
        <v>25</v>
      </c>
      <c r="B11" s="3" t="s">
        <v>26</v>
      </c>
      <c r="C11" s="7" t="s">
        <v>27</v>
      </c>
      <c r="D11" s="8">
        <f>DATE($B$2,1,1)</f>
        <v>46023</v>
      </c>
      <c r="E11" s="8">
        <f>DATE($B$2,6,1)</f>
        <v>46174</v>
      </c>
      <c r="F11" s="7" t="s">
        <v>28</v>
      </c>
      <c r="G11" s="9" t="s">
        <v>29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 ht="45" x14ac:dyDescent="0.25">
      <c r="A12" s="3" t="s">
        <v>30</v>
      </c>
      <c r="B12" s="3" t="s">
        <v>31</v>
      </c>
      <c r="C12" s="7" t="s">
        <v>27</v>
      </c>
      <c r="D12" s="8">
        <f>DATE($B$2,4,1)</f>
        <v>46113</v>
      </c>
      <c r="E12" s="8">
        <f>DATE($B$2,5,1)</f>
        <v>46143</v>
      </c>
      <c r="F12" s="7" t="s">
        <v>28</v>
      </c>
      <c r="G12" s="9" t="s">
        <v>32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30" x14ac:dyDescent="0.25">
      <c r="A13" s="3" t="s">
        <v>33</v>
      </c>
      <c r="B13" s="3" t="s">
        <v>34</v>
      </c>
      <c r="C13" s="7" t="s">
        <v>18</v>
      </c>
      <c r="D13" s="8">
        <f>DATE($B$2,6,1)</f>
        <v>46174</v>
      </c>
      <c r="E13" s="8">
        <f>DATE($B$2,8,1)</f>
        <v>46235</v>
      </c>
      <c r="F13" s="7" t="s">
        <v>28</v>
      </c>
      <c r="G13" s="9" t="s">
        <v>35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 ht="30" x14ac:dyDescent="0.25">
      <c r="A14" s="3" t="s">
        <v>36</v>
      </c>
      <c r="B14" s="3" t="s">
        <v>5</v>
      </c>
      <c r="C14" s="7" t="s">
        <v>37</v>
      </c>
      <c r="D14" s="8">
        <f>DATE($B$2,3,1)</f>
        <v>46082</v>
      </c>
      <c r="E14" s="8">
        <f>DATE($B$2,4,1)</f>
        <v>46113</v>
      </c>
      <c r="F14" s="7" t="s">
        <v>38</v>
      </c>
      <c r="G14" s="9" t="s">
        <v>39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19" ht="30" x14ac:dyDescent="0.25">
      <c r="A15" s="3" t="s">
        <v>40</v>
      </c>
      <c r="B15" s="3" t="s">
        <v>41</v>
      </c>
      <c r="C15" s="7" t="s">
        <v>18</v>
      </c>
      <c r="D15" s="8">
        <f>DATE($B$2,1,1)</f>
        <v>46023</v>
      </c>
      <c r="E15" s="8">
        <f>DATE($B$2,1,1)</f>
        <v>46023</v>
      </c>
      <c r="F15" s="7" t="s">
        <v>23</v>
      </c>
      <c r="G15" s="9" t="s">
        <v>42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pans="1:19" x14ac:dyDescent="0.25">
      <c r="A16" s="3"/>
      <c r="B16" s="3"/>
      <c r="C16" s="7"/>
      <c r="D16" s="8"/>
      <c r="E16" s="8"/>
      <c r="F16" s="7"/>
      <c r="G16" s="9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x14ac:dyDescent="0.25">
      <c r="A17" s="3"/>
      <c r="B17" s="3"/>
      <c r="C17" s="7"/>
      <c r="D17" s="8"/>
      <c r="E17" s="8"/>
      <c r="F17" s="7"/>
      <c r="G17" s="9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x14ac:dyDescent="0.25">
      <c r="A18" s="3"/>
      <c r="B18" s="3"/>
      <c r="C18" s="7"/>
      <c r="D18" s="8"/>
      <c r="E18" s="8"/>
      <c r="F18" s="7"/>
      <c r="G18" s="9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</row>
    <row r="19" spans="1:19" x14ac:dyDescent="0.25">
      <c r="A19" s="3"/>
      <c r="B19" s="3"/>
      <c r="C19" s="7"/>
      <c r="D19" s="8"/>
      <c r="E19" s="8"/>
      <c r="F19" s="7"/>
      <c r="G19" s="9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</row>
    <row r="20" spans="1:19" x14ac:dyDescent="0.25">
      <c r="A20" s="3"/>
      <c r="B20" s="3"/>
      <c r="C20" s="7"/>
      <c r="D20" s="8"/>
      <c r="E20" s="8"/>
      <c r="F20" s="7"/>
      <c r="G20" s="9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19" x14ac:dyDescent="0.25">
      <c r="A21" s="3"/>
      <c r="B21" s="3"/>
      <c r="C21" s="7"/>
      <c r="D21" s="8"/>
      <c r="E21" s="8"/>
      <c r="F21" s="7"/>
      <c r="G21" s="9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19" x14ac:dyDescent="0.25">
      <c r="A22" s="3"/>
      <c r="B22" s="3"/>
      <c r="C22" s="7"/>
      <c r="D22" s="8"/>
      <c r="E22" s="8"/>
      <c r="F22" s="7"/>
      <c r="G22" s="9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x14ac:dyDescent="0.25">
      <c r="A23" s="3"/>
      <c r="B23" s="3"/>
      <c r="C23" s="7"/>
      <c r="D23" s="8"/>
      <c r="E23" s="8"/>
      <c r="F23" s="7"/>
      <c r="G23" s="9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 x14ac:dyDescent="0.25">
      <c r="A24" s="3"/>
      <c r="B24" s="3"/>
      <c r="C24" s="7"/>
      <c r="D24" s="8"/>
      <c r="E24" s="8"/>
      <c r="F24" s="7"/>
      <c r="G24" s="9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x14ac:dyDescent="0.25">
      <c r="A25" s="3"/>
      <c r="B25" s="3"/>
      <c r="C25" s="7"/>
      <c r="D25" s="8"/>
      <c r="E25" s="8"/>
      <c r="F25" s="7"/>
      <c r="G25" s="9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x14ac:dyDescent="0.25">
      <c r="A26" s="3"/>
      <c r="B26" s="3"/>
      <c r="C26" s="7"/>
      <c r="D26" s="8"/>
      <c r="E26" s="8"/>
      <c r="F26" s="7"/>
      <c r="G26" s="9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1:19" x14ac:dyDescent="0.25">
      <c r="A27" s="3"/>
      <c r="B27" s="3"/>
      <c r="C27" s="7"/>
      <c r="D27" s="8"/>
      <c r="E27" s="8"/>
      <c r="F27" s="7"/>
      <c r="G27" s="9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spans="1:19" x14ac:dyDescent="0.25">
      <c r="A28" s="3"/>
      <c r="B28" s="3"/>
      <c r="C28" s="7"/>
      <c r="D28" s="8"/>
      <c r="E28" s="8"/>
      <c r="F28" s="7"/>
      <c r="G28" s="9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30" spans="1:19" ht="21.95" customHeight="1" x14ac:dyDescent="0.25">
      <c r="A30" s="20" t="s">
        <v>43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</row>
    <row r="31" spans="1:19" ht="20.100000000000001" customHeight="1" x14ac:dyDescent="0.25">
      <c r="A31" s="5" t="s">
        <v>44</v>
      </c>
      <c r="B31" s="5" t="s">
        <v>45</v>
      </c>
      <c r="C31" s="5" t="s">
        <v>46</v>
      </c>
      <c r="D31" s="5" t="s">
        <v>11</v>
      </c>
      <c r="E31" s="5" t="s">
        <v>47</v>
      </c>
      <c r="F31" s="5" t="s">
        <v>15</v>
      </c>
      <c r="G31" s="5" t="s">
        <v>48</v>
      </c>
      <c r="H31" s="6">
        <f>DATE($B$2,1,1)</f>
        <v>46023</v>
      </c>
      <c r="I31" s="6">
        <f>DATE($B$2,2,1)</f>
        <v>46054</v>
      </c>
      <c r="J31" s="6">
        <f>DATE($B$2,3,1)</f>
        <v>46082</v>
      </c>
      <c r="K31" s="6">
        <f>DATE($B$2,4,1)</f>
        <v>46113</v>
      </c>
      <c r="L31" s="6">
        <f>DATE($B$2,5,1)</f>
        <v>46143</v>
      </c>
      <c r="M31" s="6">
        <f>DATE($B$2,6,1)</f>
        <v>46174</v>
      </c>
      <c r="N31" s="6">
        <f>DATE($B$2,7,1)</f>
        <v>46204</v>
      </c>
      <c r="O31" s="6">
        <f>DATE($B$2,8,1)</f>
        <v>46235</v>
      </c>
      <c r="P31" s="6">
        <f>DATE($B$2,9,1)</f>
        <v>46266</v>
      </c>
      <c r="Q31" s="6">
        <f>DATE($B$2,10,1)</f>
        <v>46296</v>
      </c>
      <c r="R31" s="6">
        <f>DATE($B$2,11,1)</f>
        <v>46327</v>
      </c>
      <c r="S31" s="6">
        <f>DATE($B$2,12,1)</f>
        <v>46357</v>
      </c>
    </row>
    <row r="32" spans="1:19" ht="30" x14ac:dyDescent="0.25">
      <c r="A32" s="3" t="s">
        <v>49</v>
      </c>
      <c r="B32" s="3" t="s">
        <v>50</v>
      </c>
      <c r="C32" s="3" t="s">
        <v>51</v>
      </c>
      <c r="D32" s="3" t="s">
        <v>5</v>
      </c>
      <c r="E32" s="8">
        <f>DATE($B$2,6,1)</f>
        <v>46174</v>
      </c>
      <c r="F32" s="7" t="s">
        <v>19</v>
      </c>
      <c r="G32" s="9" t="s">
        <v>52</v>
      </c>
      <c r="H32" s="7"/>
      <c r="I32" s="7" t="s">
        <v>53</v>
      </c>
      <c r="J32" s="7"/>
      <c r="K32" s="7" t="s">
        <v>53</v>
      </c>
      <c r="L32" s="7"/>
      <c r="M32" s="7" t="s">
        <v>53</v>
      </c>
      <c r="N32" s="7"/>
      <c r="O32" s="7"/>
      <c r="P32" s="7"/>
      <c r="Q32" s="7"/>
      <c r="R32" s="7"/>
      <c r="S32" s="7"/>
    </row>
    <row r="33" spans="1:19" ht="30" x14ac:dyDescent="0.25">
      <c r="A33" s="3" t="s">
        <v>54</v>
      </c>
      <c r="B33" s="3" t="s">
        <v>55</v>
      </c>
      <c r="C33" s="3" t="s">
        <v>56</v>
      </c>
      <c r="D33" s="3" t="s">
        <v>31</v>
      </c>
      <c r="E33" s="8">
        <f>DATE($B$2,9,1)</f>
        <v>46266</v>
      </c>
      <c r="F33" s="7" t="s">
        <v>28</v>
      </c>
      <c r="G33" s="9" t="s">
        <v>57</v>
      </c>
      <c r="H33" s="7"/>
      <c r="I33" s="7"/>
      <c r="J33" s="7"/>
      <c r="K33" s="7"/>
      <c r="L33" s="7"/>
      <c r="M33" s="7"/>
      <c r="N33" s="7" t="s">
        <v>53</v>
      </c>
      <c r="O33" s="7" t="s">
        <v>53</v>
      </c>
      <c r="P33" s="7" t="s">
        <v>53</v>
      </c>
      <c r="Q33" s="7"/>
      <c r="R33" s="7"/>
      <c r="S33" s="7"/>
    </row>
    <row r="34" spans="1:19" ht="30" x14ac:dyDescent="0.25">
      <c r="A34" s="3" t="s">
        <v>58</v>
      </c>
      <c r="B34" s="3" t="s">
        <v>59</v>
      </c>
      <c r="C34" s="3" t="s">
        <v>60</v>
      </c>
      <c r="D34" s="3" t="s">
        <v>34</v>
      </c>
      <c r="E34" s="8">
        <f>DATE($B$2,12,1)</f>
        <v>46357</v>
      </c>
      <c r="F34" s="7" t="s">
        <v>28</v>
      </c>
      <c r="G34" s="9" t="s">
        <v>61</v>
      </c>
      <c r="H34" s="7"/>
      <c r="I34" s="7"/>
      <c r="J34" s="7" t="s">
        <v>53</v>
      </c>
      <c r="K34" s="7"/>
      <c r="L34" s="7"/>
      <c r="M34" s="7" t="s">
        <v>53</v>
      </c>
      <c r="N34" s="7"/>
      <c r="O34" s="7"/>
      <c r="P34" s="7"/>
      <c r="Q34" s="7" t="s">
        <v>53</v>
      </c>
      <c r="R34" s="7"/>
      <c r="S34" s="7" t="s">
        <v>53</v>
      </c>
    </row>
    <row r="35" spans="1:19" ht="30" x14ac:dyDescent="0.25">
      <c r="A35" s="3" t="s">
        <v>62</v>
      </c>
      <c r="B35" s="3" t="s">
        <v>63</v>
      </c>
      <c r="C35" s="3" t="s">
        <v>64</v>
      </c>
      <c r="D35" s="3" t="s">
        <v>22</v>
      </c>
      <c r="E35" s="8">
        <f>DATE($B$2,8,1)</f>
        <v>46235</v>
      </c>
      <c r="F35" s="7" t="s">
        <v>28</v>
      </c>
      <c r="G35" s="9" t="s">
        <v>65</v>
      </c>
      <c r="H35" s="7"/>
      <c r="I35" s="7"/>
      <c r="J35" s="7"/>
      <c r="K35" s="7"/>
      <c r="L35" s="7" t="s">
        <v>53</v>
      </c>
      <c r="M35" s="7"/>
      <c r="N35" s="7" t="s">
        <v>53</v>
      </c>
      <c r="O35" s="7" t="s">
        <v>53</v>
      </c>
      <c r="P35" s="7"/>
      <c r="Q35" s="7"/>
      <c r="R35" s="7"/>
      <c r="S35" s="7"/>
    </row>
    <row r="36" spans="1:19" ht="30" x14ac:dyDescent="0.25">
      <c r="A36" s="3" t="s">
        <v>66</v>
      </c>
      <c r="B36" s="3" t="s">
        <v>67</v>
      </c>
      <c r="C36" s="3" t="s">
        <v>68</v>
      </c>
      <c r="D36" s="3" t="s">
        <v>26</v>
      </c>
      <c r="E36" s="8">
        <f>DATE($B$2,4,1)</f>
        <v>46113</v>
      </c>
      <c r="F36" s="7" t="s">
        <v>23</v>
      </c>
      <c r="G36" s="9" t="s">
        <v>69</v>
      </c>
      <c r="H36" s="7" t="s">
        <v>53</v>
      </c>
      <c r="I36" s="7" t="s">
        <v>53</v>
      </c>
      <c r="J36" s="7"/>
      <c r="K36" s="7" t="s">
        <v>53</v>
      </c>
      <c r="L36" s="7"/>
      <c r="M36" s="7"/>
      <c r="N36" s="7"/>
      <c r="O36" s="7"/>
      <c r="P36" s="7"/>
      <c r="Q36" s="7"/>
      <c r="R36" s="7"/>
      <c r="S36" s="7"/>
    </row>
    <row r="37" spans="1:19" x14ac:dyDescent="0.25">
      <c r="A37" s="3"/>
      <c r="B37" s="3"/>
      <c r="C37" s="3"/>
      <c r="D37" s="3"/>
      <c r="E37" s="8"/>
      <c r="F37" s="7"/>
      <c r="G37" s="9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x14ac:dyDescent="0.25">
      <c r="A38" s="3"/>
      <c r="B38" s="3"/>
      <c r="C38" s="3"/>
      <c r="D38" s="3"/>
      <c r="E38" s="8"/>
      <c r="F38" s="7"/>
      <c r="G38" s="9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x14ac:dyDescent="0.25">
      <c r="A39" s="3"/>
      <c r="B39" s="3"/>
      <c r="C39" s="3"/>
      <c r="D39" s="3"/>
      <c r="E39" s="8"/>
      <c r="F39" s="7"/>
      <c r="G39" s="9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x14ac:dyDescent="0.25">
      <c r="A40" s="3"/>
      <c r="B40" s="3"/>
      <c r="C40" s="3"/>
      <c r="D40" s="3"/>
      <c r="E40" s="8"/>
      <c r="F40" s="7"/>
      <c r="G40" s="9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x14ac:dyDescent="0.25">
      <c r="A41" s="3"/>
      <c r="B41" s="3"/>
      <c r="C41" s="3"/>
      <c r="D41" s="3"/>
      <c r="E41" s="8"/>
      <c r="F41" s="7"/>
      <c r="G41" s="9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3" spans="1:19" ht="21.95" customHeight="1" x14ac:dyDescent="0.25">
      <c r="A43" s="20" t="s">
        <v>70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</row>
    <row r="44" spans="1:19" ht="20.100000000000001" customHeight="1" x14ac:dyDescent="0.25">
      <c r="A44" s="5" t="s">
        <v>45</v>
      </c>
      <c r="B44" s="5" t="s">
        <v>46</v>
      </c>
      <c r="C44" s="5" t="s">
        <v>71</v>
      </c>
      <c r="D44" s="5" t="s">
        <v>72</v>
      </c>
      <c r="E44" s="5" t="s">
        <v>73</v>
      </c>
      <c r="F44" s="5" t="s">
        <v>74</v>
      </c>
      <c r="G44" s="5" t="s">
        <v>75</v>
      </c>
      <c r="H44" s="27" t="s">
        <v>76</v>
      </c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</row>
    <row r="45" spans="1:19" x14ac:dyDescent="0.25">
      <c r="A45" s="3" t="s">
        <v>50</v>
      </c>
      <c r="B45" s="10">
        <v>100000</v>
      </c>
      <c r="C45" s="10">
        <v>98000</v>
      </c>
      <c r="D45" s="10">
        <v>102000</v>
      </c>
      <c r="E45" s="10">
        <v>110000</v>
      </c>
      <c r="F45" s="10">
        <v>115000</v>
      </c>
      <c r="G45" s="11">
        <f>AVERAGE(C45:F45)-B45</f>
        <v>6250</v>
      </c>
      <c r="H45" s="21" t="s">
        <v>77</v>
      </c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3"/>
    </row>
    <row r="46" spans="1:19" x14ac:dyDescent="0.25">
      <c r="A46" s="3" t="s">
        <v>78</v>
      </c>
      <c r="B46" s="12">
        <v>2.8000000000000001E-2</v>
      </c>
      <c r="C46" s="12">
        <v>2.5999999999999999E-2</v>
      </c>
      <c r="D46" s="12">
        <v>2.7E-2</v>
      </c>
      <c r="E46" s="12">
        <v>2.9000000000000001E-2</v>
      </c>
      <c r="F46" s="12">
        <v>3.1E-2</v>
      </c>
      <c r="G46" s="13">
        <f>AVERAGE(C46:F46)-B46</f>
        <v>2.5000000000000022E-4</v>
      </c>
      <c r="H46" s="21" t="s">
        <v>79</v>
      </c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3"/>
    </row>
    <row r="47" spans="1:19" x14ac:dyDescent="0.25">
      <c r="A47" s="3" t="s">
        <v>80</v>
      </c>
      <c r="B47" s="12">
        <v>0.04</v>
      </c>
      <c r="C47" s="12">
        <v>3.2000000000000001E-2</v>
      </c>
      <c r="D47" s="12">
        <v>3.5000000000000003E-2</v>
      </c>
      <c r="E47" s="12">
        <v>3.9E-2</v>
      </c>
      <c r="F47" s="12">
        <v>4.2000000000000003E-2</v>
      </c>
      <c r="G47" s="13">
        <f>AVERAGE(C47:F47)-B47</f>
        <v>-2.9999999999999957E-3</v>
      </c>
      <c r="H47" s="21" t="s">
        <v>81</v>
      </c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3"/>
    </row>
    <row r="48" spans="1:19" x14ac:dyDescent="0.25">
      <c r="A48" s="3" t="s">
        <v>82</v>
      </c>
      <c r="B48" s="10">
        <v>1200</v>
      </c>
      <c r="C48" s="10">
        <v>1250</v>
      </c>
      <c r="D48" s="10">
        <v>1180</v>
      </c>
      <c r="E48" s="10">
        <v>1120</v>
      </c>
      <c r="F48" s="10">
        <v>1050</v>
      </c>
      <c r="G48" s="11">
        <f>AVERAGE(C48:F48)-B48</f>
        <v>-50</v>
      </c>
      <c r="H48" s="21" t="s">
        <v>83</v>
      </c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3"/>
    </row>
    <row r="49" spans="1:19" x14ac:dyDescent="0.25">
      <c r="A49" s="3"/>
      <c r="B49" s="14"/>
      <c r="C49" s="14"/>
      <c r="D49" s="14"/>
      <c r="E49" s="14"/>
      <c r="F49" s="14"/>
      <c r="G49" s="14"/>
      <c r="H49" s="21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3"/>
    </row>
    <row r="50" spans="1:19" x14ac:dyDescent="0.25">
      <c r="A50" s="3"/>
      <c r="B50" s="14"/>
      <c r="C50" s="14"/>
      <c r="D50" s="14"/>
      <c r="E50" s="14"/>
      <c r="F50" s="14"/>
      <c r="G50" s="14"/>
      <c r="H50" s="21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3"/>
    </row>
    <row r="51" spans="1:19" x14ac:dyDescent="0.25">
      <c r="A51" s="3"/>
      <c r="B51" s="14"/>
      <c r="C51" s="14"/>
      <c r="D51" s="14"/>
      <c r="E51" s="14"/>
      <c r="F51" s="14"/>
      <c r="G51" s="14"/>
      <c r="H51" s="21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3"/>
    </row>
    <row r="52" spans="1:19" x14ac:dyDescent="0.25">
      <c r="A52" s="3"/>
      <c r="B52" s="14"/>
      <c r="C52" s="14"/>
      <c r="D52" s="14"/>
      <c r="E52" s="14"/>
      <c r="F52" s="14"/>
      <c r="G52" s="14"/>
      <c r="H52" s="21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3"/>
    </row>
    <row r="54" spans="1:19" ht="21.95" customHeight="1" x14ac:dyDescent="0.25">
      <c r="A54" s="20" t="s">
        <v>84</v>
      </c>
      <c r="B54" s="20"/>
      <c r="C54" s="20"/>
      <c r="D54" s="20"/>
      <c r="E54" s="20"/>
    </row>
    <row r="55" spans="1:19" ht="20.100000000000001" customHeight="1" x14ac:dyDescent="0.25">
      <c r="A55" s="5" t="s">
        <v>85</v>
      </c>
      <c r="B55" s="5" t="s">
        <v>59</v>
      </c>
      <c r="C55" s="5" t="s">
        <v>86</v>
      </c>
      <c r="D55" s="5" t="s">
        <v>87</v>
      </c>
    </row>
    <row r="56" spans="1:19" x14ac:dyDescent="0.25">
      <c r="A56" s="15">
        <f>DATE($B$2,1,1)</f>
        <v>46023</v>
      </c>
      <c r="B56" s="16">
        <v>12000</v>
      </c>
      <c r="C56" s="16">
        <v>9000</v>
      </c>
      <c r="D56" s="17">
        <f t="shared" ref="D56:D67" si="0">B56-C56</f>
        <v>3000</v>
      </c>
    </row>
    <row r="57" spans="1:19" x14ac:dyDescent="0.25">
      <c r="A57" s="15">
        <f>DATE($B$2,2,1)</f>
        <v>46054</v>
      </c>
      <c r="B57" s="16">
        <v>14000</v>
      </c>
      <c r="C57" s="16">
        <v>11000</v>
      </c>
      <c r="D57" s="17">
        <f t="shared" si="0"/>
        <v>3000</v>
      </c>
    </row>
    <row r="58" spans="1:19" x14ac:dyDescent="0.25">
      <c r="A58" s="15">
        <f>DATE($B$2,3,1)</f>
        <v>46082</v>
      </c>
      <c r="B58" s="16">
        <v>16000</v>
      </c>
      <c r="C58" s="16">
        <v>12000</v>
      </c>
      <c r="D58" s="17">
        <f t="shared" si="0"/>
        <v>4000</v>
      </c>
    </row>
    <row r="59" spans="1:19" x14ac:dyDescent="0.25">
      <c r="A59" s="15">
        <f>DATE($B$2,4,1)</f>
        <v>46113</v>
      </c>
      <c r="B59" s="16">
        <v>15000</v>
      </c>
      <c r="C59" s="16">
        <v>15500</v>
      </c>
      <c r="D59" s="17">
        <f t="shared" si="0"/>
        <v>-500</v>
      </c>
    </row>
    <row r="60" spans="1:19" x14ac:dyDescent="0.25">
      <c r="A60" s="15">
        <f>DATE($B$2,5,1)</f>
        <v>46143</v>
      </c>
      <c r="B60" s="16">
        <v>18000</v>
      </c>
      <c r="C60" s="16">
        <v>13000</v>
      </c>
      <c r="D60" s="17">
        <f t="shared" si="0"/>
        <v>5000</v>
      </c>
    </row>
    <row r="61" spans="1:19" x14ac:dyDescent="0.25">
      <c r="A61" s="15">
        <f>DATE($B$2,6,1)</f>
        <v>46174</v>
      </c>
      <c r="B61" s="16">
        <v>20000</v>
      </c>
      <c r="C61" s="16">
        <v>15000</v>
      </c>
      <c r="D61" s="17">
        <f t="shared" si="0"/>
        <v>5000</v>
      </c>
    </row>
    <row r="62" spans="1:19" x14ac:dyDescent="0.25">
      <c r="A62" s="15">
        <f>DATE($B$2,7,1)</f>
        <v>46204</v>
      </c>
      <c r="B62" s="16">
        <v>22000</v>
      </c>
      <c r="C62" s="16">
        <v>16000</v>
      </c>
      <c r="D62" s="17">
        <f t="shared" si="0"/>
        <v>6000</v>
      </c>
    </row>
    <row r="63" spans="1:19" x14ac:dyDescent="0.25">
      <c r="A63" s="15">
        <f>DATE($B$2,8,1)</f>
        <v>46235</v>
      </c>
      <c r="B63" s="16">
        <v>21000</v>
      </c>
      <c r="C63" s="16">
        <v>17000</v>
      </c>
      <c r="D63" s="17">
        <f t="shared" si="0"/>
        <v>4000</v>
      </c>
    </row>
    <row r="64" spans="1:19" x14ac:dyDescent="0.25">
      <c r="A64" s="15">
        <f>DATE($B$2,9,1)</f>
        <v>46266</v>
      </c>
      <c r="B64" s="16">
        <v>19000</v>
      </c>
      <c r="C64" s="16">
        <v>17500</v>
      </c>
      <c r="D64" s="17">
        <f t="shared" si="0"/>
        <v>1500</v>
      </c>
    </row>
    <row r="65" spans="1:4" x14ac:dyDescent="0.25">
      <c r="A65" s="15">
        <f>DATE($B$2,10,1)</f>
        <v>46296</v>
      </c>
      <c r="B65" s="16">
        <v>23000</v>
      </c>
      <c r="C65" s="16">
        <v>18000</v>
      </c>
      <c r="D65" s="17">
        <f t="shared" si="0"/>
        <v>5000</v>
      </c>
    </row>
    <row r="66" spans="1:4" x14ac:dyDescent="0.25">
      <c r="A66" s="15">
        <f>DATE($B$2,11,1)</f>
        <v>46327</v>
      </c>
      <c r="B66" s="16">
        <v>25000</v>
      </c>
      <c r="C66" s="16">
        <v>19000</v>
      </c>
      <c r="D66" s="17">
        <f t="shared" si="0"/>
        <v>6000</v>
      </c>
    </row>
    <row r="67" spans="1:4" x14ac:dyDescent="0.25">
      <c r="A67" s="15">
        <f>DATE($B$2,12,1)</f>
        <v>46357</v>
      </c>
      <c r="B67" s="16">
        <v>26000</v>
      </c>
      <c r="C67" s="16">
        <v>19500</v>
      </c>
      <c r="D67" s="17">
        <f t="shared" si="0"/>
        <v>6500</v>
      </c>
    </row>
    <row r="68" spans="1:4" x14ac:dyDescent="0.25">
      <c r="A68" s="18" t="s">
        <v>88</v>
      </c>
      <c r="B68" s="19">
        <f>SUM(B56:B67)</f>
        <v>231000</v>
      </c>
      <c r="C68" s="19">
        <f>SUM(C56:C67)</f>
        <v>182500</v>
      </c>
      <c r="D68" s="19">
        <f>SUM(D56:D67)</f>
        <v>48500</v>
      </c>
    </row>
  </sheetData>
  <mergeCells count="17">
    <mergeCell ref="H51:S51"/>
    <mergeCell ref="A54:E54"/>
    <mergeCell ref="H50:S50"/>
    <mergeCell ref="A1:S1"/>
    <mergeCell ref="H44:S44"/>
    <mergeCell ref="H49:S49"/>
    <mergeCell ref="H47:S47"/>
    <mergeCell ref="H52:S52"/>
    <mergeCell ref="A4:S5"/>
    <mergeCell ref="A7:S7"/>
    <mergeCell ref="M2:N2"/>
    <mergeCell ref="A43:S43"/>
    <mergeCell ref="H45:S45"/>
    <mergeCell ref="J2:L2"/>
    <mergeCell ref="A30:S30"/>
    <mergeCell ref="H48:S48"/>
    <mergeCell ref="H46:S46"/>
  </mergeCells>
  <conditionalFormatting sqref="A9:G28">
    <cfRule type="expression" dxfId="8" priority="4">
      <formula>$F9="Erledigt"</formula>
    </cfRule>
  </conditionalFormatting>
  <conditionalFormatting sqref="D56:D67">
    <cfRule type="cellIs" dxfId="7" priority="8" operator="greaterThanOrEqual">
      <formula>0</formula>
    </cfRule>
    <cfRule type="cellIs" dxfId="6" priority="9" operator="lessThan">
      <formula>0</formula>
    </cfRule>
  </conditionalFormatting>
  <conditionalFormatting sqref="G45:G52">
    <cfRule type="cellIs" dxfId="5" priority="6" operator="greaterThanOrEqual">
      <formula>0</formula>
    </cfRule>
    <cfRule type="cellIs" dxfId="4" priority="7" operator="lessThan">
      <formula>0</formula>
    </cfRule>
  </conditionalFormatting>
  <conditionalFormatting sqref="H9:S28">
    <cfRule type="expression" dxfId="3" priority="1">
      <formula>AND(H$8&gt;=$D9,H$8&lt;=$E9)</formula>
    </cfRule>
    <cfRule type="expression" dxfId="2" priority="2">
      <formula>AND($C9="Hoch",H$8&gt;=$D9,H$8&lt;=$E9)</formula>
    </cfRule>
    <cfRule type="expression" dxfId="1" priority="3">
      <formula>AND($F9="Erledigt",H$8&gt;=$D9,H$8&lt;=$E9)</formula>
    </cfRule>
  </conditionalFormatting>
  <conditionalFormatting sqref="H32:S41">
    <cfRule type="expression" dxfId="0" priority="5">
      <formula>OR(H32="x",H32="X")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Jahresplanung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2026-02-04T06:53:38Z</dcterms:modified>
</cp:coreProperties>
</file>