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eiseplan\"/>
    </mc:Choice>
  </mc:AlternateContent>
  <xr:revisionPtr revIDLastSave="0" documentId="13_ncr:1_{B9E0AED1-C1C2-4CD5-9046-21ADCCBE7E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ise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5" i="1" l="1"/>
  <c r="H35" i="1"/>
  <c r="I33" i="1"/>
  <c r="H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M15" i="1"/>
  <c r="S4" i="1" s="1"/>
  <c r="S6" i="1" s="1"/>
  <c r="L15" i="1"/>
  <c r="I34" i="1" l="1"/>
  <c r="S5" i="1"/>
</calcChain>
</file>

<file path=xl/sharedStrings.xml><?xml version="1.0" encoding="utf-8"?>
<sst xmlns="http://schemas.openxmlformats.org/spreadsheetml/2006/main" count="181" uniqueCount="116">
  <si>
    <t>Reiseplan / Travel Planner</t>
  </si>
  <si>
    <t>Reisename</t>
  </si>
  <si>
    <t>Sommerurlaub Italien</t>
  </si>
  <si>
    <t>Land/Region</t>
  </si>
  <si>
    <t>Italien (Rom + Amalfi)</t>
  </si>
  <si>
    <t>Budgetübersicht</t>
  </si>
  <si>
    <t>Startdatum</t>
  </si>
  <si>
    <t>Enddatum</t>
  </si>
  <si>
    <t>Gesamtbudget</t>
  </si>
  <si>
    <t>Anzahl Reisende</t>
  </si>
  <si>
    <t>Währung</t>
  </si>
  <si>
    <t>EUR</t>
  </si>
  <si>
    <t>Ausgaben real</t>
  </si>
  <si>
    <t>Hinweis: Dropdowns (Ja/Nein, Kategorien) sind editierbar. Kein Blattschutz.</t>
  </si>
  <si>
    <t>Restbudget</t>
  </si>
  <si>
    <t>Tag/Datum</t>
  </si>
  <si>
    <t>Ort/Ziel</t>
  </si>
  <si>
    <t>Unterkunft</t>
  </si>
  <si>
    <t>Adresse/Link</t>
  </si>
  <si>
    <t>Transport</t>
  </si>
  <si>
    <t>Nr./Referenz</t>
  </si>
  <si>
    <t>Abfahrt</t>
  </si>
  <si>
    <t>Ankunft</t>
  </si>
  <si>
    <t>Hauptaktivität</t>
  </si>
  <si>
    <t>Reserviert</t>
  </si>
  <si>
    <t>Tickets</t>
  </si>
  <si>
    <t>Kosten geplant</t>
  </si>
  <si>
    <t>Kosten real</t>
  </si>
  <si>
    <t>Bezahlt</t>
  </si>
  <si>
    <t>Notizen</t>
  </si>
  <si>
    <t>% genutzt</t>
  </si>
  <si>
    <t>Rom</t>
  </si>
  <si>
    <t>Hotel Navona</t>
  </si>
  <si>
    <t>https://maps.app/...</t>
  </si>
  <si>
    <t>Flug</t>
  </si>
  <si>
    <t>AZ 123</t>
  </si>
  <si>
    <t>Ankunft &amp; Check-in</t>
  </si>
  <si>
    <t>Ja</t>
  </si>
  <si>
    <t>Nein</t>
  </si>
  <si>
    <t>Transfer zum Hotel</t>
  </si>
  <si>
    <t>—</t>
  </si>
  <si>
    <t>Zu Fuß</t>
  </si>
  <si>
    <t>Vatikan &amp; Trastevere</t>
  </si>
  <si>
    <t>Tickets online kaufen</t>
  </si>
  <si>
    <t>Amalfi</t>
  </si>
  <si>
    <t>B&amp;B Amalfi</t>
  </si>
  <si>
    <t>Zug</t>
  </si>
  <si>
    <t>FR 9512</t>
  </si>
  <si>
    <t>Fahrt + Strand</t>
  </si>
  <si>
    <t>Sitzplätze reservieren</t>
  </si>
  <si>
    <t>Bus</t>
  </si>
  <si>
    <t>SITA</t>
  </si>
  <si>
    <t>Positano Tagesausflug</t>
  </si>
  <si>
    <t>Fahrplan prüfen</t>
  </si>
  <si>
    <t>Totale (Itinerar)</t>
  </si>
  <si>
    <t>Checkliste &amp; Budget</t>
  </si>
  <si>
    <t>Kategorie</t>
  </si>
  <si>
    <t>Aufgabe</t>
  </si>
  <si>
    <t>Priorität</t>
  </si>
  <si>
    <t>Verantwortlich</t>
  </si>
  <si>
    <t>Fällig bis</t>
  </si>
  <si>
    <t>Erledigt</t>
  </si>
  <si>
    <t>Kosten geschätzt</t>
  </si>
  <si>
    <t>Zahlungsart</t>
  </si>
  <si>
    <t>Anbieter/Website</t>
  </si>
  <si>
    <t>Referenz/Buchung</t>
  </si>
  <si>
    <t>Anhang/Link</t>
  </si>
  <si>
    <t>Status</t>
  </si>
  <si>
    <t>Dokumente</t>
  </si>
  <si>
    <t>Reisepässe prüfen</t>
  </si>
  <si>
    <t>Hoch</t>
  </si>
  <si>
    <t>Sergio</t>
  </si>
  <si>
    <t>Gültig bis 2028</t>
  </si>
  <si>
    <t>Buchungen</t>
  </si>
  <si>
    <t>Flüge bestätigen</t>
  </si>
  <si>
    <t>E‑Tickets gespeichert</t>
  </si>
  <si>
    <t>Karte</t>
  </si>
  <si>
    <t>ITA Airways</t>
  </si>
  <si>
    <t>E‑Mail</t>
  </si>
  <si>
    <t>Gepäck</t>
  </si>
  <si>
    <t>Adapter (EU) einpacken</t>
  </si>
  <si>
    <t>Mittel</t>
  </si>
  <si>
    <t>Alex</t>
  </si>
  <si>
    <t>1× USB‑C</t>
  </si>
  <si>
    <t>Amazon</t>
  </si>
  <si>
    <t>Bestellung #8842</t>
  </si>
  <si>
    <t>Link</t>
  </si>
  <si>
    <t>Geld</t>
  </si>
  <si>
    <t>Bargeld abheben</t>
  </si>
  <si>
    <t>200 €</t>
  </si>
  <si>
    <t>Bar</t>
  </si>
  <si>
    <t>Bankautomat</t>
  </si>
  <si>
    <t>Gesundheit</t>
  </si>
  <si>
    <t>Reiseversicherung prüfen</t>
  </si>
  <si>
    <t>Police aktualisieren</t>
  </si>
  <si>
    <t>Versicherung</t>
  </si>
  <si>
    <t>POL‑2026‑77</t>
  </si>
  <si>
    <t>PDF</t>
  </si>
  <si>
    <t>Technik</t>
  </si>
  <si>
    <t>Offline‑Karten downloaden</t>
  </si>
  <si>
    <t>Niedrig</t>
  </si>
  <si>
    <t>Google Maps</t>
  </si>
  <si>
    <t>Sonstiges</t>
  </si>
  <si>
    <t>Restaurant reservieren (Rom)</t>
  </si>
  <si>
    <t>Trastevere</t>
  </si>
  <si>
    <t>Ristorante XYZ</t>
  </si>
  <si>
    <t>19:30</t>
  </si>
  <si>
    <t>Web</t>
  </si>
  <si>
    <t>Arbeit</t>
  </si>
  <si>
    <t>Abwesenheitsnotiz aktivieren</t>
  </si>
  <si>
    <t>Outlook</t>
  </si>
  <si>
    <t>Totale (Checkliste)</t>
  </si>
  <si>
    <t>Differenz (real - geschätzt)</t>
  </si>
  <si>
    <t>Aufgaben-Status (Zählung)</t>
  </si>
  <si>
    <t>Offen</t>
  </si>
  <si>
    <t>Vor Reise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</si>
</sst>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dd\.mm\.yyyy"/>
    <numFmt numFmtId="166" formatCode="hh:mm"/>
    <numFmt numFmtId="167" formatCode="#,##0.00\ &quot;€&quot;"/>
    <numFmt numFmtId="168" formatCode="0.0%"/>
  </numFmts>
  <fonts count="7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  <font>
      <i/>
      <sz val="10"/>
      <color rgb="FF1F415A"/>
      <name val="Calibri"/>
    </font>
    <font>
      <b/>
      <sz val="11"/>
      <name val="Calibri"/>
    </font>
    <font>
      <b/>
      <sz val="12"/>
      <color rgb="FFFFFFFF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rgb="FFDDF3F4"/>
      </patternFill>
    </fill>
    <fill>
      <patternFill patternType="solid">
        <fgColor rgb="FFE4F3E1"/>
      </patternFill>
    </fill>
    <fill>
      <patternFill patternType="solid">
        <fgColor rgb="FFEEE2F0"/>
      </patternFill>
    </fill>
    <fill>
      <patternFill patternType="solid">
        <fgColor rgb="FFF7F7F7"/>
      </patternFill>
    </fill>
    <fill>
      <patternFill patternType="solid">
        <fgColor rgb="FFFFF2CC"/>
      </patternFill>
    </fill>
    <fill>
      <patternFill patternType="solid">
        <fgColor rgb="FFF8CBAD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2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165" fontId="3" fillId="4" borderId="1" xfId="0" applyNumberFormat="1" applyFont="1" applyFill="1" applyBorder="1" applyAlignment="1">
      <alignment horizontal="left" vertical="center" wrapText="1"/>
    </xf>
    <xf numFmtId="1" fontId="3" fillId="4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165" fontId="0" fillId="5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center" vertical="center" wrapText="1"/>
    </xf>
    <xf numFmtId="166" fontId="0" fillId="6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center" vertical="center" wrapText="1"/>
    </xf>
    <xf numFmtId="167" fontId="0" fillId="7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left" vertical="center" wrapText="1"/>
    </xf>
    <xf numFmtId="167" fontId="5" fillId="8" borderId="1" xfId="0" applyNumberFormat="1" applyFont="1" applyFill="1" applyBorder="1" applyAlignment="1">
      <alignment horizontal="right" vertical="center"/>
    </xf>
    <xf numFmtId="0" fontId="0" fillId="8" borderId="1" xfId="0" applyFill="1" applyBorder="1"/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165" fontId="0" fillId="4" borderId="1" xfId="0" applyNumberFormat="1" applyFill="1" applyBorder="1" applyAlignment="1">
      <alignment horizontal="center" vertical="center" wrapText="1"/>
    </xf>
    <xf numFmtId="167" fontId="0" fillId="8" borderId="1" xfId="0" applyNumberForma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0" fillId="0" borderId="1" xfId="0" applyBorder="1"/>
    <xf numFmtId="168" fontId="3" fillId="4" borderId="1" xfId="0" applyNumberFormat="1" applyFont="1" applyFill="1" applyBorder="1" applyAlignment="1">
      <alignment horizontal="right" vertical="center" wrapText="1"/>
    </xf>
    <xf numFmtId="167" fontId="3" fillId="4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/>
    <xf numFmtId="0" fontId="6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8">
    <dxf>
      <fill>
        <patternFill>
          <bgColor rgb="FFC6EFCE"/>
        </patternFill>
      </fill>
    </dxf>
    <dxf>
      <fill>
        <patternFill>
          <bgColor rgb="FFFFF2CC"/>
        </patternFill>
      </fill>
    </dxf>
    <dxf>
      <fill>
        <patternFill>
          <bgColor rgb="FFF8CBAD"/>
        </patternFill>
      </fill>
    </dxf>
    <dxf>
      <fill>
        <patternFill>
          <bgColor rgb="FFC6EFCE"/>
        </patternFill>
      </fill>
    </dxf>
    <dxf>
      <fill>
        <patternFill>
          <bgColor rgb="FFFFF2CC"/>
        </patternFill>
      </fill>
    </dxf>
    <dxf>
      <fill>
        <patternFill>
          <bgColor rgb="FFF8CBAD"/>
        </patternFill>
      </fill>
    </dxf>
    <dxf>
      <fill>
        <patternFill>
          <bgColor rgb="FFF8CBAD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5"/>
  <sheetViews>
    <sheetView showGridLines="0" tabSelected="1" workbookViewId="0">
      <selection activeCell="O44" sqref="O44"/>
    </sheetView>
  </sheetViews>
  <sheetFormatPr baseColWidth="10" defaultColWidth="9.140625" defaultRowHeight="15" x14ac:dyDescent="0.25"/>
  <cols>
    <col min="1" max="1" width="11.42578125" bestFit="1" customWidth="1"/>
    <col min="2" max="2" width="28" bestFit="1" customWidth="1"/>
    <col min="3" max="3" width="13" bestFit="1" customWidth="1"/>
    <col min="4" max="4" width="19.140625" bestFit="1" customWidth="1"/>
    <col min="5" max="5" width="20.42578125" bestFit="1" customWidth="1"/>
    <col min="6" max="6" width="12.5703125" bestFit="1" customWidth="1"/>
    <col min="7" max="7" width="19.85546875" bestFit="1" customWidth="1"/>
    <col min="8" max="8" width="15.85546875" bestFit="1" customWidth="1"/>
    <col min="9" max="9" width="20.7109375" bestFit="1" customWidth="1"/>
    <col min="10" max="10" width="10.140625" bestFit="1" customWidth="1"/>
    <col min="11" max="11" width="11.28515625" bestFit="1" customWidth="1"/>
    <col min="12" max="12" width="17.42578125" bestFit="1" customWidth="1"/>
    <col min="13" max="13" width="17.5703125" bestFit="1" customWidth="1"/>
    <col min="14" max="14" width="12.140625" bestFit="1" customWidth="1"/>
    <col min="15" max="15" width="20.42578125" bestFit="1" customWidth="1"/>
    <col min="16" max="16" width="2" customWidth="1"/>
    <col min="17" max="17" width="16" customWidth="1"/>
    <col min="18" max="21" width="14" customWidth="1"/>
  </cols>
  <sheetData>
    <row r="1" spans="1:21" ht="23.25" x14ac:dyDescent="0.25">
      <c r="A1" s="31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21" x14ac:dyDescent="0.25">
      <c r="A2" s="2" t="s">
        <v>1</v>
      </c>
      <c r="B2" s="3" t="s">
        <v>2</v>
      </c>
      <c r="D2" s="2" t="s">
        <v>3</v>
      </c>
      <c r="E2" s="3" t="s">
        <v>4</v>
      </c>
      <c r="Q2" s="30" t="s">
        <v>5</v>
      </c>
      <c r="R2" s="26"/>
      <c r="S2" s="26"/>
      <c r="T2" s="26"/>
      <c r="U2" s="26"/>
    </row>
    <row r="3" spans="1:21" x14ac:dyDescent="0.25">
      <c r="A3" s="2" t="s">
        <v>6</v>
      </c>
      <c r="B3" s="4">
        <v>46213</v>
      </c>
      <c r="D3" s="2" t="s">
        <v>7</v>
      </c>
      <c r="E3" s="4">
        <v>46220</v>
      </c>
      <c r="Q3" s="29" t="s">
        <v>8</v>
      </c>
      <c r="R3" s="26"/>
      <c r="S3" s="28">
        <v>1500</v>
      </c>
      <c r="T3" s="26"/>
      <c r="U3" s="26"/>
    </row>
    <row r="4" spans="1:21" ht="30" x14ac:dyDescent="0.25">
      <c r="A4" s="2" t="s">
        <v>9</v>
      </c>
      <c r="B4" s="5">
        <v>2</v>
      </c>
      <c r="D4" s="2" t="s">
        <v>10</v>
      </c>
      <c r="E4" s="3" t="s">
        <v>11</v>
      </c>
      <c r="Q4" s="29" t="s">
        <v>12</v>
      </c>
      <c r="R4" s="26"/>
      <c r="S4" s="28">
        <f>M15+I33</f>
        <v>532</v>
      </c>
      <c r="T4" s="26"/>
      <c r="U4" s="26"/>
    </row>
    <row r="5" spans="1:21" x14ac:dyDescent="0.25">
      <c r="A5" s="32" t="s">
        <v>13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Q5" s="29" t="s">
        <v>14</v>
      </c>
      <c r="R5" s="26"/>
      <c r="S5" s="28">
        <f>S3-S4</f>
        <v>968</v>
      </c>
      <c r="T5" s="26"/>
      <c r="U5" s="26"/>
    </row>
    <row r="6" spans="1:21" x14ac:dyDescent="0.25">
      <c r="A6" s="6" t="s">
        <v>15</v>
      </c>
      <c r="B6" s="6" t="s">
        <v>16</v>
      </c>
      <c r="C6" s="6" t="s">
        <v>17</v>
      </c>
      <c r="D6" s="6" t="s">
        <v>18</v>
      </c>
      <c r="E6" s="6" t="s">
        <v>19</v>
      </c>
      <c r="F6" s="6" t="s">
        <v>20</v>
      </c>
      <c r="G6" s="6" t="s">
        <v>21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27</v>
      </c>
      <c r="N6" s="6" t="s">
        <v>28</v>
      </c>
      <c r="O6" s="6" t="s">
        <v>29</v>
      </c>
      <c r="Q6" s="29" t="s">
        <v>30</v>
      </c>
      <c r="R6" s="26"/>
      <c r="S6" s="27">
        <f>IF(S3=0,0,S4/S3)</f>
        <v>0.35466666666666669</v>
      </c>
      <c r="T6" s="26"/>
      <c r="U6" s="26"/>
    </row>
    <row r="7" spans="1:21" x14ac:dyDescent="0.25">
      <c r="A7" s="7">
        <v>46213</v>
      </c>
      <c r="B7" s="8" t="s">
        <v>31</v>
      </c>
      <c r="C7" s="8" t="s">
        <v>32</v>
      </c>
      <c r="D7" s="8" t="s">
        <v>33</v>
      </c>
      <c r="E7" s="9" t="s">
        <v>34</v>
      </c>
      <c r="F7" s="9" t="s">
        <v>35</v>
      </c>
      <c r="G7" s="10">
        <v>0.34722222222222221</v>
      </c>
      <c r="H7" s="10">
        <v>0.44097222222222221</v>
      </c>
      <c r="I7" s="11" t="s">
        <v>36</v>
      </c>
      <c r="J7" s="12" t="s">
        <v>37</v>
      </c>
      <c r="K7" s="12" t="s">
        <v>38</v>
      </c>
      <c r="L7" s="13">
        <v>180</v>
      </c>
      <c r="M7" s="13">
        <v>180</v>
      </c>
      <c r="N7" s="14" t="s">
        <v>37</v>
      </c>
      <c r="O7" s="15" t="s">
        <v>39</v>
      </c>
    </row>
    <row r="8" spans="1:21" x14ac:dyDescent="0.25">
      <c r="A8" s="7">
        <v>46214</v>
      </c>
      <c r="B8" s="8" t="s">
        <v>31</v>
      </c>
      <c r="C8" s="8" t="s">
        <v>32</v>
      </c>
      <c r="D8" s="8" t="s">
        <v>40</v>
      </c>
      <c r="E8" s="9" t="s">
        <v>41</v>
      </c>
      <c r="F8" s="9" t="s">
        <v>40</v>
      </c>
      <c r="G8" s="10">
        <v>0.39583333333333331</v>
      </c>
      <c r="H8" s="10">
        <v>0.54166666666666663</v>
      </c>
      <c r="I8" s="11" t="s">
        <v>42</v>
      </c>
      <c r="J8" s="12" t="s">
        <v>38</v>
      </c>
      <c r="K8" s="12" t="s">
        <v>38</v>
      </c>
      <c r="L8" s="13">
        <v>35</v>
      </c>
      <c r="M8" s="13">
        <v>40</v>
      </c>
      <c r="N8" s="14" t="s">
        <v>38</v>
      </c>
      <c r="O8" s="15" t="s">
        <v>43</v>
      </c>
    </row>
    <row r="9" spans="1:21" x14ac:dyDescent="0.25">
      <c r="A9" s="7">
        <v>46215</v>
      </c>
      <c r="B9" s="8" t="s">
        <v>44</v>
      </c>
      <c r="C9" s="8" t="s">
        <v>45</v>
      </c>
      <c r="D9" s="8" t="s">
        <v>33</v>
      </c>
      <c r="E9" s="9" t="s">
        <v>46</v>
      </c>
      <c r="F9" s="9" t="s">
        <v>47</v>
      </c>
      <c r="G9" s="10">
        <v>0.2986111111111111</v>
      </c>
      <c r="H9" s="10">
        <v>0.47916666666666669</v>
      </c>
      <c r="I9" s="11" t="s">
        <v>48</v>
      </c>
      <c r="J9" s="12" t="s">
        <v>37</v>
      </c>
      <c r="K9" s="12" t="s">
        <v>38</v>
      </c>
      <c r="L9" s="13">
        <v>55</v>
      </c>
      <c r="M9" s="13">
        <v>55</v>
      </c>
      <c r="N9" s="14" t="s">
        <v>37</v>
      </c>
      <c r="O9" s="15" t="s">
        <v>49</v>
      </c>
    </row>
    <row r="10" spans="1:21" x14ac:dyDescent="0.25">
      <c r="A10" s="7">
        <v>46216</v>
      </c>
      <c r="B10" s="8" t="s">
        <v>44</v>
      </c>
      <c r="C10" s="8" t="s">
        <v>45</v>
      </c>
      <c r="D10" s="8" t="s">
        <v>40</v>
      </c>
      <c r="E10" s="9" t="s">
        <v>50</v>
      </c>
      <c r="F10" s="9" t="s">
        <v>51</v>
      </c>
      <c r="G10" s="10">
        <v>0.41666666666666669</v>
      </c>
      <c r="H10" s="10">
        <v>0.46527777777777779</v>
      </c>
      <c r="I10" s="11" t="s">
        <v>52</v>
      </c>
      <c r="J10" s="12" t="s">
        <v>38</v>
      </c>
      <c r="K10" s="12" t="s">
        <v>38</v>
      </c>
      <c r="L10" s="13">
        <v>12</v>
      </c>
      <c r="M10" s="13">
        <v>12</v>
      </c>
      <c r="N10" s="14" t="s">
        <v>38</v>
      </c>
      <c r="O10" s="15" t="s">
        <v>53</v>
      </c>
    </row>
    <row r="11" spans="1:21" x14ac:dyDescent="0.25">
      <c r="A11" s="7"/>
      <c r="B11" s="8"/>
      <c r="C11" s="8"/>
      <c r="D11" s="8"/>
      <c r="E11" s="9"/>
      <c r="F11" s="9"/>
      <c r="G11" s="10"/>
      <c r="H11" s="10"/>
      <c r="I11" s="11"/>
      <c r="J11" s="12"/>
      <c r="K11" s="12"/>
      <c r="L11" s="13"/>
      <c r="M11" s="13"/>
      <c r="N11" s="14"/>
      <c r="O11" s="15"/>
    </row>
    <row r="12" spans="1:21" x14ac:dyDescent="0.25">
      <c r="A12" s="7"/>
      <c r="B12" s="8"/>
      <c r="C12" s="8"/>
      <c r="D12" s="8"/>
      <c r="E12" s="9"/>
      <c r="F12" s="9"/>
      <c r="G12" s="10"/>
      <c r="H12" s="10"/>
      <c r="I12" s="11"/>
      <c r="J12" s="12"/>
      <c r="K12" s="12"/>
      <c r="L12" s="13"/>
      <c r="M12" s="13"/>
      <c r="N12" s="14"/>
      <c r="O12" s="15"/>
    </row>
    <row r="13" spans="1:21" x14ac:dyDescent="0.25">
      <c r="A13" s="7"/>
      <c r="B13" s="8"/>
      <c r="C13" s="8"/>
      <c r="D13" s="8"/>
      <c r="E13" s="9"/>
      <c r="F13" s="9"/>
      <c r="G13" s="10"/>
      <c r="H13" s="10"/>
      <c r="I13" s="11"/>
      <c r="J13" s="12"/>
      <c r="K13" s="12"/>
      <c r="L13" s="13"/>
      <c r="M13" s="13"/>
      <c r="N13" s="14"/>
      <c r="O13" s="15"/>
    </row>
    <row r="14" spans="1:21" x14ac:dyDescent="0.25">
      <c r="A14" s="7"/>
      <c r="B14" s="8"/>
      <c r="C14" s="8"/>
      <c r="D14" s="8"/>
      <c r="E14" s="9"/>
      <c r="F14" s="9"/>
      <c r="G14" s="10"/>
      <c r="H14" s="10"/>
      <c r="I14" s="11"/>
      <c r="J14" s="12"/>
      <c r="K14" s="12"/>
      <c r="L14" s="13"/>
      <c r="M14" s="13"/>
      <c r="N14" s="14"/>
      <c r="O14" s="15"/>
    </row>
    <row r="15" spans="1:21" x14ac:dyDescent="0.25">
      <c r="A15" s="25" t="s">
        <v>54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16">
        <f>SUM(L7:L14)</f>
        <v>282</v>
      </c>
      <c r="M15" s="16">
        <f>SUM(M7:M14)</f>
        <v>287</v>
      </c>
      <c r="N15" s="17"/>
      <c r="O15" s="17"/>
    </row>
    <row r="18" spans="1:15" ht="15.75" x14ac:dyDescent="0.25">
      <c r="A18" s="34" t="s">
        <v>55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</row>
    <row r="19" spans="1:15" x14ac:dyDescent="0.25">
      <c r="A19" s="6" t="s">
        <v>56</v>
      </c>
      <c r="B19" s="6" t="s">
        <v>57</v>
      </c>
      <c r="C19" s="6" t="s">
        <v>58</v>
      </c>
      <c r="D19" s="6" t="s">
        <v>59</v>
      </c>
      <c r="E19" s="6" t="s">
        <v>60</v>
      </c>
      <c r="F19" s="6" t="s">
        <v>61</v>
      </c>
      <c r="G19" s="6" t="s">
        <v>29</v>
      </c>
      <c r="H19" s="6" t="s">
        <v>62</v>
      </c>
      <c r="I19" s="6" t="s">
        <v>27</v>
      </c>
      <c r="J19" s="6" t="s">
        <v>28</v>
      </c>
      <c r="K19" s="6" t="s">
        <v>63</v>
      </c>
      <c r="L19" s="6" t="s">
        <v>64</v>
      </c>
      <c r="M19" s="6" t="s">
        <v>65</v>
      </c>
      <c r="N19" s="6" t="s">
        <v>66</v>
      </c>
      <c r="O19" s="6" t="s">
        <v>67</v>
      </c>
    </row>
    <row r="20" spans="1:15" x14ac:dyDescent="0.25">
      <c r="A20" s="18" t="s">
        <v>68</v>
      </c>
      <c r="B20" s="19" t="s">
        <v>69</v>
      </c>
      <c r="C20" s="18" t="s">
        <v>70</v>
      </c>
      <c r="D20" s="18" t="s">
        <v>71</v>
      </c>
      <c r="E20" s="20">
        <v>46188</v>
      </c>
      <c r="F20" s="18" t="s">
        <v>37</v>
      </c>
      <c r="G20" s="19" t="s">
        <v>72</v>
      </c>
      <c r="H20" s="21">
        <v>0</v>
      </c>
      <c r="I20" s="21">
        <v>0</v>
      </c>
      <c r="J20" s="18" t="s">
        <v>37</v>
      </c>
      <c r="K20" s="18" t="s">
        <v>40</v>
      </c>
      <c r="L20" s="19" t="s">
        <v>40</v>
      </c>
      <c r="M20" s="19" t="s">
        <v>40</v>
      </c>
      <c r="N20" s="19" t="s">
        <v>40</v>
      </c>
      <c r="O20" s="18" t="str">
        <f t="shared" ref="O20:O32" si="0">IF($F20="Ja","OK",IF(AND($E20&lt;&gt;"",$E20&lt;$B$3),"Vor Reise",IF($B20&lt;&gt;"","Offen","")))</f>
        <v>OK</v>
      </c>
    </row>
    <row r="21" spans="1:15" x14ac:dyDescent="0.25">
      <c r="A21" s="18" t="s">
        <v>73</v>
      </c>
      <c r="B21" s="19" t="s">
        <v>74</v>
      </c>
      <c r="C21" s="18" t="s">
        <v>70</v>
      </c>
      <c r="D21" s="18" t="s">
        <v>71</v>
      </c>
      <c r="E21" s="20">
        <v>46193</v>
      </c>
      <c r="F21" s="18" t="s">
        <v>37</v>
      </c>
      <c r="G21" s="19" t="s">
        <v>75</v>
      </c>
      <c r="H21" s="21">
        <v>0</v>
      </c>
      <c r="I21" s="21">
        <v>0</v>
      </c>
      <c r="J21" s="18" t="s">
        <v>37</v>
      </c>
      <c r="K21" s="18" t="s">
        <v>76</v>
      </c>
      <c r="L21" s="19" t="s">
        <v>77</v>
      </c>
      <c r="M21" s="19" t="s">
        <v>35</v>
      </c>
      <c r="N21" s="19" t="s">
        <v>78</v>
      </c>
      <c r="O21" s="18" t="str">
        <f t="shared" si="0"/>
        <v>OK</v>
      </c>
    </row>
    <row r="22" spans="1:15" x14ac:dyDescent="0.25">
      <c r="A22" s="18" t="s">
        <v>79</v>
      </c>
      <c r="B22" s="19" t="s">
        <v>80</v>
      </c>
      <c r="C22" s="18" t="s">
        <v>81</v>
      </c>
      <c r="D22" s="18" t="s">
        <v>82</v>
      </c>
      <c r="E22" s="20">
        <v>46211</v>
      </c>
      <c r="F22" s="18" t="s">
        <v>38</v>
      </c>
      <c r="G22" s="19" t="s">
        <v>83</v>
      </c>
      <c r="H22" s="21">
        <v>12</v>
      </c>
      <c r="I22" s="21">
        <v>0</v>
      </c>
      <c r="J22" s="18" t="s">
        <v>38</v>
      </c>
      <c r="K22" s="18" t="s">
        <v>76</v>
      </c>
      <c r="L22" s="19" t="s">
        <v>84</v>
      </c>
      <c r="M22" s="19" t="s">
        <v>85</v>
      </c>
      <c r="N22" s="19" t="s">
        <v>86</v>
      </c>
      <c r="O22" s="18" t="str">
        <f t="shared" si="0"/>
        <v>Vor Reise</v>
      </c>
    </row>
    <row r="23" spans="1:15" x14ac:dyDescent="0.25">
      <c r="A23" s="18" t="s">
        <v>87</v>
      </c>
      <c r="B23" s="19" t="s">
        <v>88</v>
      </c>
      <c r="C23" s="18" t="s">
        <v>81</v>
      </c>
      <c r="D23" s="18" t="s">
        <v>82</v>
      </c>
      <c r="E23" s="20">
        <v>46212</v>
      </c>
      <c r="F23" s="18" t="s">
        <v>38</v>
      </c>
      <c r="G23" s="19" t="s">
        <v>89</v>
      </c>
      <c r="H23" s="21">
        <v>200</v>
      </c>
      <c r="I23" s="21">
        <v>200</v>
      </c>
      <c r="J23" s="18" t="s">
        <v>37</v>
      </c>
      <c r="K23" s="18" t="s">
        <v>90</v>
      </c>
      <c r="L23" s="19" t="s">
        <v>91</v>
      </c>
      <c r="M23" s="19" t="s">
        <v>40</v>
      </c>
      <c r="N23" s="19" t="s">
        <v>40</v>
      </c>
      <c r="O23" s="18" t="str">
        <f t="shared" si="0"/>
        <v>Vor Reise</v>
      </c>
    </row>
    <row r="24" spans="1:15" x14ac:dyDescent="0.25">
      <c r="A24" s="18" t="s">
        <v>92</v>
      </c>
      <c r="B24" s="19" t="s">
        <v>93</v>
      </c>
      <c r="C24" s="18" t="s">
        <v>70</v>
      </c>
      <c r="D24" s="18" t="s">
        <v>71</v>
      </c>
      <c r="E24" s="20">
        <v>46198</v>
      </c>
      <c r="F24" s="18" t="s">
        <v>38</v>
      </c>
      <c r="G24" s="19" t="s">
        <v>94</v>
      </c>
      <c r="H24" s="21">
        <v>45</v>
      </c>
      <c r="I24" s="21">
        <v>45</v>
      </c>
      <c r="J24" s="18" t="s">
        <v>37</v>
      </c>
      <c r="K24" s="18" t="s">
        <v>76</v>
      </c>
      <c r="L24" s="19" t="s">
        <v>95</v>
      </c>
      <c r="M24" s="19" t="s">
        <v>96</v>
      </c>
      <c r="N24" s="19" t="s">
        <v>97</v>
      </c>
      <c r="O24" s="18" t="str">
        <f t="shared" si="0"/>
        <v>Vor Reise</v>
      </c>
    </row>
    <row r="25" spans="1:15" x14ac:dyDescent="0.25">
      <c r="A25" s="18" t="s">
        <v>98</v>
      </c>
      <c r="B25" s="19" t="s">
        <v>99</v>
      </c>
      <c r="C25" s="18" t="s">
        <v>100</v>
      </c>
      <c r="D25" s="18" t="s">
        <v>82</v>
      </c>
      <c r="E25" s="20">
        <v>46212</v>
      </c>
      <c r="F25" s="18" t="s">
        <v>37</v>
      </c>
      <c r="G25" s="19" t="s">
        <v>101</v>
      </c>
      <c r="H25" s="21">
        <v>0</v>
      </c>
      <c r="I25" s="21">
        <v>0</v>
      </c>
      <c r="J25" s="18" t="s">
        <v>37</v>
      </c>
      <c r="K25" s="18" t="s">
        <v>40</v>
      </c>
      <c r="L25" s="19" t="s">
        <v>40</v>
      </c>
      <c r="M25" s="19" t="s">
        <v>40</v>
      </c>
      <c r="N25" s="19" t="s">
        <v>40</v>
      </c>
      <c r="O25" s="18" t="str">
        <f t="shared" si="0"/>
        <v>OK</v>
      </c>
    </row>
    <row r="26" spans="1:15" x14ac:dyDescent="0.25">
      <c r="A26" s="18" t="s">
        <v>102</v>
      </c>
      <c r="B26" s="19" t="s">
        <v>103</v>
      </c>
      <c r="C26" s="18" t="s">
        <v>81</v>
      </c>
      <c r="D26" s="18" t="s">
        <v>71</v>
      </c>
      <c r="E26" s="20">
        <v>46208</v>
      </c>
      <c r="F26" s="18" t="s">
        <v>38</v>
      </c>
      <c r="G26" s="19" t="s">
        <v>104</v>
      </c>
      <c r="H26" s="21">
        <v>0</v>
      </c>
      <c r="I26" s="21">
        <v>0</v>
      </c>
      <c r="J26" s="18" t="s">
        <v>38</v>
      </c>
      <c r="K26" s="18" t="s">
        <v>76</v>
      </c>
      <c r="L26" s="19" t="s">
        <v>105</v>
      </c>
      <c r="M26" s="19" t="s">
        <v>106</v>
      </c>
      <c r="N26" s="19" t="s">
        <v>107</v>
      </c>
      <c r="O26" s="18" t="str">
        <f t="shared" si="0"/>
        <v>Vor Reise</v>
      </c>
    </row>
    <row r="27" spans="1:15" x14ac:dyDescent="0.25">
      <c r="A27" s="18" t="s">
        <v>108</v>
      </c>
      <c r="B27" s="19" t="s">
        <v>109</v>
      </c>
      <c r="C27" s="18" t="s">
        <v>100</v>
      </c>
      <c r="D27" s="18" t="s">
        <v>71</v>
      </c>
      <c r="E27" s="20">
        <v>46212</v>
      </c>
      <c r="F27" s="18" t="s">
        <v>38</v>
      </c>
      <c r="G27" s="19" t="s">
        <v>110</v>
      </c>
      <c r="H27" s="21">
        <v>0</v>
      </c>
      <c r="I27" s="21">
        <v>0</v>
      </c>
      <c r="J27" s="18" t="s">
        <v>38</v>
      </c>
      <c r="K27" s="18" t="s">
        <v>40</v>
      </c>
      <c r="L27" s="19" t="s">
        <v>40</v>
      </c>
      <c r="M27" s="19" t="s">
        <v>40</v>
      </c>
      <c r="N27" s="19" t="s">
        <v>40</v>
      </c>
      <c r="O27" s="18" t="str">
        <f t="shared" si="0"/>
        <v>Vor Reise</v>
      </c>
    </row>
    <row r="28" spans="1:15" x14ac:dyDescent="0.25">
      <c r="A28" s="18"/>
      <c r="B28" s="19"/>
      <c r="C28" s="18"/>
      <c r="D28" s="18"/>
      <c r="E28" s="20"/>
      <c r="F28" s="18"/>
      <c r="G28" s="19"/>
      <c r="H28" s="21"/>
      <c r="I28" s="21"/>
      <c r="J28" s="18"/>
      <c r="K28" s="18"/>
      <c r="L28" s="19"/>
      <c r="M28" s="19"/>
      <c r="N28" s="19"/>
      <c r="O28" s="18" t="str">
        <f t="shared" si="0"/>
        <v/>
      </c>
    </row>
    <row r="29" spans="1:15" x14ac:dyDescent="0.25">
      <c r="A29" s="18"/>
      <c r="B29" s="19"/>
      <c r="C29" s="18"/>
      <c r="D29" s="18"/>
      <c r="E29" s="20"/>
      <c r="F29" s="18"/>
      <c r="G29" s="19"/>
      <c r="H29" s="21"/>
      <c r="I29" s="21"/>
      <c r="J29" s="18"/>
      <c r="K29" s="18"/>
      <c r="L29" s="19"/>
      <c r="M29" s="19"/>
      <c r="N29" s="19"/>
      <c r="O29" s="18" t="str">
        <f t="shared" si="0"/>
        <v/>
      </c>
    </row>
    <row r="30" spans="1:15" x14ac:dyDescent="0.25">
      <c r="A30" s="18"/>
      <c r="B30" s="19"/>
      <c r="C30" s="18"/>
      <c r="D30" s="18"/>
      <c r="E30" s="20"/>
      <c r="F30" s="18"/>
      <c r="G30" s="19"/>
      <c r="H30" s="21"/>
      <c r="I30" s="21"/>
      <c r="J30" s="18"/>
      <c r="K30" s="18"/>
      <c r="L30" s="19"/>
      <c r="M30" s="19"/>
      <c r="N30" s="19"/>
      <c r="O30" s="18" t="str">
        <f t="shared" si="0"/>
        <v/>
      </c>
    </row>
    <row r="31" spans="1:15" x14ac:dyDescent="0.25">
      <c r="A31" s="18"/>
      <c r="B31" s="19"/>
      <c r="C31" s="18"/>
      <c r="D31" s="18"/>
      <c r="E31" s="20"/>
      <c r="F31" s="18"/>
      <c r="G31" s="19"/>
      <c r="H31" s="21"/>
      <c r="I31" s="21"/>
      <c r="J31" s="18"/>
      <c r="K31" s="18"/>
      <c r="L31" s="19"/>
      <c r="M31" s="19"/>
      <c r="N31" s="19"/>
      <c r="O31" s="18" t="str">
        <f t="shared" si="0"/>
        <v/>
      </c>
    </row>
    <row r="32" spans="1:15" x14ac:dyDescent="0.25">
      <c r="A32" s="18"/>
      <c r="B32" s="19"/>
      <c r="C32" s="18"/>
      <c r="D32" s="18"/>
      <c r="E32" s="20"/>
      <c r="F32" s="18"/>
      <c r="G32" s="19"/>
      <c r="H32" s="21"/>
      <c r="I32" s="21"/>
      <c r="J32" s="18"/>
      <c r="K32" s="18"/>
      <c r="L32" s="19"/>
      <c r="M32" s="19"/>
      <c r="N32" s="19"/>
      <c r="O32" s="18" t="str">
        <f t="shared" si="0"/>
        <v/>
      </c>
    </row>
    <row r="33" spans="1:15" x14ac:dyDescent="0.25">
      <c r="A33" s="25" t="s">
        <v>111</v>
      </c>
      <c r="B33" s="26"/>
      <c r="C33" s="26"/>
      <c r="D33" s="26"/>
      <c r="E33" s="26"/>
      <c r="F33" s="26"/>
      <c r="G33" s="26"/>
      <c r="H33" s="16">
        <f>SUM(H20:H32)</f>
        <v>257</v>
      </c>
      <c r="I33" s="16">
        <f>SUM(I20:I32)</f>
        <v>245</v>
      </c>
      <c r="J33" s="1"/>
      <c r="K33" s="1"/>
      <c r="L33" s="1"/>
      <c r="M33" s="1"/>
      <c r="N33" s="1"/>
      <c r="O33" s="1"/>
    </row>
    <row r="34" spans="1:15" x14ac:dyDescent="0.25">
      <c r="A34" s="25" t="s">
        <v>112</v>
      </c>
      <c r="B34" s="26"/>
      <c r="C34" s="26"/>
      <c r="D34" s="26"/>
      <c r="E34" s="26"/>
      <c r="F34" s="26"/>
      <c r="G34" s="26"/>
      <c r="H34" s="1"/>
      <c r="I34" s="16">
        <f>I33-H33</f>
        <v>-12</v>
      </c>
      <c r="J34" s="1"/>
      <c r="K34" s="1"/>
      <c r="L34" s="1"/>
      <c r="M34" s="1"/>
      <c r="N34" s="1"/>
      <c r="O34" s="1"/>
    </row>
    <row r="35" spans="1:15" x14ac:dyDescent="0.25">
      <c r="A35" s="25" t="s">
        <v>113</v>
      </c>
      <c r="B35" s="26"/>
      <c r="C35" s="26"/>
      <c r="D35" s="26"/>
      <c r="E35" s="26"/>
      <c r="F35" s="26"/>
      <c r="G35" s="26"/>
      <c r="H35" s="22">
        <f>COUNTIF(O20:O32,"Offen")</f>
        <v>0</v>
      </c>
      <c r="I35" s="23">
        <f>COUNTIF(O20:O32,"Vor Reise")</f>
        <v>5</v>
      </c>
      <c r="J35" s="24" t="s">
        <v>114</v>
      </c>
      <c r="K35" s="24" t="s">
        <v>115</v>
      </c>
      <c r="L35" s="1"/>
      <c r="M35" s="1"/>
      <c r="N35" s="1"/>
      <c r="O35" s="1"/>
    </row>
  </sheetData>
  <mergeCells count="16">
    <mergeCell ref="A35:G35"/>
    <mergeCell ref="A1:O1"/>
    <mergeCell ref="A5:O5"/>
    <mergeCell ref="S3:U3"/>
    <mergeCell ref="A18:O18"/>
    <mergeCell ref="Q4:R4"/>
    <mergeCell ref="A34:G34"/>
    <mergeCell ref="S6:U6"/>
    <mergeCell ref="S5:U5"/>
    <mergeCell ref="Q3:R3"/>
    <mergeCell ref="Q2:U2"/>
    <mergeCell ref="A15:K15"/>
    <mergeCell ref="Q5:R5"/>
    <mergeCell ref="Q6:R6"/>
    <mergeCell ref="A33:G33"/>
    <mergeCell ref="S4:U4"/>
  </mergeCells>
  <conditionalFormatting sqref="A7:O14">
    <cfRule type="expression" dxfId="7" priority="1">
      <formula>AND($B7&lt;&gt;"",$J7="Nein")</formula>
    </cfRule>
  </conditionalFormatting>
  <conditionalFormatting sqref="M7:M14">
    <cfRule type="expression" dxfId="6" priority="2">
      <formula>$M7&gt;$L7</formula>
    </cfRule>
  </conditionalFormatting>
  <conditionalFormatting sqref="O20:O32">
    <cfRule type="expression" dxfId="5" priority="3">
      <formula>$O20="Vor Reise"</formula>
    </cfRule>
    <cfRule type="expression" dxfId="4" priority="4">
      <formula>$O20="Offen"</formula>
    </cfRule>
    <cfRule type="expression" dxfId="3" priority="5">
      <formula>$O20="OK"</formula>
    </cfRule>
  </conditionalFormatting>
  <conditionalFormatting sqref="S6">
    <cfRule type="expression" dxfId="2" priority="6">
      <formula>S6&gt;0.9</formula>
    </cfRule>
    <cfRule type="expression" dxfId="1" priority="7">
      <formula>AND(S6&gt;=0.7,S6&lt;=0.9)</formula>
    </cfRule>
    <cfRule type="expression" dxfId="0" priority="8">
      <formula>S6&lt;0.7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Reiseplan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2026-02-24T07:36:38Z</dcterms:modified>
</cp:coreProperties>
</file>