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ueberstunden\"/>
    </mc:Choice>
  </mc:AlternateContent>
  <xr:revisionPtr revIDLastSave="0" documentId="8_{D7505268-7EE5-4E66-A4D2-A35E3DDF340E}" xr6:coauthVersionLast="47" xr6:coauthVersionMax="47" xr10:uidLastSave="{00000000-0000-0000-0000-000000000000}"/>
  <bookViews>
    <workbookView xWindow="384" yWindow="384" windowWidth="17280" windowHeight="11580" xr2:uid="{00000000-000D-0000-FFFF-FFFF00000000}"/>
  </bookViews>
  <sheets>
    <sheet name="Überstunden" sheetId="1" r:id="rId1"/>
  </sheets>
  <definedNames>
    <definedName name="_xlnm.Print_Titles" localSheetId="0">Überstunden!$7:$8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1" l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10" i="1"/>
  <c r="I11" i="1"/>
  <c r="I12" i="1"/>
  <c r="I13" i="1"/>
  <c r="I14" i="1"/>
  <c r="I15" i="1"/>
  <c r="I16" i="1"/>
  <c r="I17" i="1"/>
  <c r="I9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L2" i="1"/>
  <c r="B23" i="1" s="1"/>
  <c r="C23" i="1" l="1"/>
  <c r="H23" i="1"/>
  <c r="B17" i="1"/>
  <c r="B37" i="1"/>
  <c r="B11" i="1"/>
  <c r="B22" i="1"/>
  <c r="B32" i="1"/>
  <c r="G4" i="1"/>
  <c r="B18" i="1"/>
  <c r="B28" i="1"/>
  <c r="B15" i="1"/>
  <c r="B25" i="1"/>
  <c r="B35" i="1"/>
  <c r="B29" i="1"/>
  <c r="B39" i="1"/>
  <c r="B30" i="1"/>
  <c r="B27" i="1"/>
  <c r="B14" i="1"/>
  <c r="B24" i="1"/>
  <c r="B34" i="1"/>
  <c r="B21" i="1"/>
  <c r="B31" i="1"/>
  <c r="B38" i="1"/>
  <c r="B12" i="1"/>
  <c r="B9" i="1"/>
  <c r="B36" i="1"/>
  <c r="B19" i="1"/>
  <c r="B16" i="1"/>
  <c r="B26" i="1"/>
  <c r="B13" i="1"/>
  <c r="B33" i="1"/>
  <c r="B10" i="1"/>
  <c r="B20" i="1"/>
  <c r="C37" i="1" l="1"/>
  <c r="H37" i="1"/>
  <c r="J37" i="1" s="1"/>
  <c r="H32" i="1"/>
  <c r="J32" i="1" s="1"/>
  <c r="C32" i="1"/>
  <c r="C20" i="1"/>
  <c r="H20" i="1"/>
  <c r="C33" i="1"/>
  <c r="H33" i="1"/>
  <c r="J33" i="1" s="1"/>
  <c r="C13" i="1"/>
  <c r="H13" i="1"/>
  <c r="H18" i="1"/>
  <c r="J18" i="1" s="1"/>
  <c r="C18" i="1"/>
  <c r="H22" i="1"/>
  <c r="C22" i="1"/>
  <c r="H12" i="1"/>
  <c r="J12" i="1" s="1"/>
  <c r="C12" i="1"/>
  <c r="C24" i="1"/>
  <c r="H24" i="1"/>
  <c r="C14" i="1"/>
  <c r="H14" i="1"/>
  <c r="H29" i="1"/>
  <c r="J29" i="1" s="1"/>
  <c r="C29" i="1"/>
  <c r="H11" i="1"/>
  <c r="J11" i="1" s="1"/>
  <c r="C11" i="1"/>
  <c r="H31" i="1"/>
  <c r="J31" i="1" s="1"/>
  <c r="C31" i="1"/>
  <c r="C34" i="1"/>
  <c r="H34" i="1"/>
  <c r="J34" i="1" s="1"/>
  <c r="H27" i="1"/>
  <c r="J27" i="1" s="1"/>
  <c r="C27" i="1"/>
  <c r="H10" i="1"/>
  <c r="C10" i="1"/>
  <c r="C15" i="1"/>
  <c r="H15" i="1"/>
  <c r="H26" i="1"/>
  <c r="J26" i="1" s="1"/>
  <c r="C26" i="1"/>
  <c r="C19" i="1"/>
  <c r="H19" i="1"/>
  <c r="J19" i="1" s="1"/>
  <c r="H9" i="1"/>
  <c r="C9" i="1"/>
  <c r="H38" i="1"/>
  <c r="J38" i="1" s="1"/>
  <c r="C38" i="1"/>
  <c r="H21" i="1"/>
  <c r="C21" i="1"/>
  <c r="C30" i="1"/>
  <c r="H30" i="1"/>
  <c r="J30" i="1" s="1"/>
  <c r="C35" i="1"/>
  <c r="H35" i="1"/>
  <c r="J35" i="1" s="1"/>
  <c r="C25" i="1"/>
  <c r="H25" i="1"/>
  <c r="J25" i="1" s="1"/>
  <c r="H28" i="1"/>
  <c r="J28" i="1" s="1"/>
  <c r="C28" i="1"/>
  <c r="H16" i="1"/>
  <c r="C16" i="1"/>
  <c r="H36" i="1"/>
  <c r="J36" i="1" s="1"/>
  <c r="C36" i="1"/>
  <c r="H17" i="1"/>
  <c r="C17" i="1"/>
  <c r="C39" i="1"/>
  <c r="H39" i="1"/>
  <c r="J39" i="1" s="1"/>
  <c r="J4" i="1" l="1"/>
  <c r="J17" i="1"/>
  <c r="J16" i="1"/>
  <c r="J24" i="1"/>
  <c r="J15" i="1"/>
  <c r="J10" i="1"/>
  <c r="J21" i="1"/>
  <c r="J14" i="1"/>
  <c r="J9" i="1" l="1"/>
  <c r="J5" i="1"/>
  <c r="G6" i="1"/>
  <c r="G5" i="1"/>
  <c r="J23" i="1"/>
  <c r="J13" i="1"/>
  <c r="J22" i="1"/>
  <c r="J20" i="1"/>
  <c r="J6" i="1" l="1"/>
</calcChain>
</file>

<file path=xl/sharedStrings.xml><?xml version="1.0" encoding="utf-8"?>
<sst xmlns="http://schemas.openxmlformats.org/spreadsheetml/2006/main" count="54" uniqueCount="49">
  <si>
    <t>Überstunden Tabelle</t>
  </si>
  <si>
    <t>Monat</t>
  </si>
  <si>
    <t>Nr</t>
  </si>
  <si>
    <t>Mitarbeiter</t>
  </si>
  <si>
    <t>Sergio (Beispiel)</t>
  </si>
  <si>
    <t>Januar</t>
  </si>
  <si>
    <t>Jahr</t>
  </si>
  <si>
    <t>Pausenregel (min)</t>
  </si>
  <si>
    <t>Februar</t>
  </si>
  <si>
    <t>Gesamtarbeitszeit</t>
  </si>
  <si>
    <t>Gesamt Sollzeit</t>
  </si>
  <si>
    <t>März</t>
  </si>
  <si>
    <t>Überstunden gesamt</t>
  </si>
  <si>
    <t>Überstunden +</t>
  </si>
  <si>
    <t>April</t>
  </si>
  <si>
    <t>Minusstunden</t>
  </si>
  <si>
    <t>Saldo kumuliert</t>
  </si>
  <si>
    <t>Mai</t>
  </si>
  <si>
    <t>Datum</t>
  </si>
  <si>
    <t>Zeiten</t>
  </si>
  <si>
    <t>Berechnung</t>
  </si>
  <si>
    <t>Notizen</t>
  </si>
  <si>
    <t>Juni</t>
  </si>
  <si>
    <t>Tag</t>
  </si>
  <si>
    <t>Wochentag</t>
  </si>
  <si>
    <t>Beginn</t>
  </si>
  <si>
    <t>Ende</t>
  </si>
  <si>
    <t>Pause</t>
  </si>
  <si>
    <t>Arbeitszeit</t>
  </si>
  <si>
    <t>Sollzeit</t>
  </si>
  <si>
    <t>Überstunden</t>
  </si>
  <si>
    <t>Kumuliert</t>
  </si>
  <si>
    <t>Juli</t>
  </si>
  <si>
    <t>August</t>
  </si>
  <si>
    <t>Normaler Tag (8:00)</t>
  </si>
  <si>
    <t>September</t>
  </si>
  <si>
    <t>Oktober</t>
  </si>
  <si>
    <t>November</t>
  </si>
  <si>
    <t>Überstunden +0:30</t>
  </si>
  <si>
    <t>Dezember</t>
  </si>
  <si>
    <t>Start 09:15</t>
  </si>
  <si>
    <t>Langer Tag</t>
  </si>
  <si>
    <t>Früher Feierabend</t>
  </si>
  <si>
    <t>Kurz</t>
  </si>
  <si>
    <t>Leicht +</t>
  </si>
  <si>
    <t>Projekt-Deadline</t>
  </si>
  <si>
    <t>Leicht -</t>
  </si>
  <si>
    <t>Sollstunden
pro Tag</t>
  </si>
  <si>
    <t>Rundung
(Min)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</si>
</sst>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h]:mm"/>
    <numFmt numFmtId="165" formatCode="dd\.mm\.yyyy"/>
    <numFmt numFmtId="166" formatCode="hh:mm"/>
  </numFmts>
  <fonts count="3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7F7F7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164" fontId="0" fillId="5" borderId="1" xfId="0" applyNumberForma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6" fontId="0" fillId="4" borderId="1" xfId="0" applyNumberFormat="1" applyFill="1" applyBorder="1" applyAlignment="1">
      <alignment horizontal="center"/>
    </xf>
    <xf numFmtId="164" fontId="0" fillId="6" borderId="1" xfId="0" applyNumberForma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/>
    <xf numFmtId="164" fontId="0" fillId="4" borderId="1" xfId="0" applyNumberForma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4">
    <dxf>
      <fill>
        <patternFill patternType="solid">
          <fgColor rgb="FFFDECEA"/>
        </patternFill>
      </fill>
    </dxf>
    <dxf>
      <fill>
        <patternFill patternType="solid">
          <fgColor rgb="FFE8F5E9"/>
        </patternFill>
      </fill>
    </dxf>
    <dxf>
      <font>
        <color rgb="FF9C0006"/>
      </font>
    </dxf>
    <dxf>
      <fill>
        <patternFill patternType="solid">
          <fgColor rgb="FFFFF4B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showGridLines="0" tabSelected="1" workbookViewId="0">
      <pane ySplit="8" topLeftCell="A9" activePane="bottomLeft" state="frozen"/>
      <selection pane="bottomLeft" activeCell="P7" sqref="P7"/>
    </sheetView>
  </sheetViews>
  <sheetFormatPr baseColWidth="10" defaultColWidth="8.88671875" defaultRowHeight="14.4" x14ac:dyDescent="0.3"/>
  <cols>
    <col min="1" max="1" width="10.88671875" bestFit="1" customWidth="1"/>
    <col min="2" max="2" width="12" customWidth="1"/>
    <col min="3" max="3" width="10.6640625" bestFit="1" customWidth="1"/>
    <col min="4" max="4" width="6.77734375" bestFit="1" customWidth="1"/>
    <col min="5" max="5" width="16.33203125" bestFit="1" customWidth="1"/>
    <col min="6" max="6" width="6" bestFit="1" customWidth="1"/>
    <col min="7" max="7" width="9.77734375" bestFit="1" customWidth="1"/>
    <col min="8" max="8" width="8.6640625" bestFit="1" customWidth="1"/>
    <col min="9" max="9" width="12" customWidth="1"/>
    <col min="10" max="10" width="9.21875" bestFit="1" customWidth="1"/>
    <col min="11" max="11" width="17.33203125" bestFit="1" customWidth="1"/>
    <col min="12" max="12" width="10" hidden="1" customWidth="1"/>
    <col min="13" max="13" width="16" hidden="1" customWidth="1"/>
    <col min="14" max="14" width="6" hidden="1" customWidth="1"/>
  </cols>
  <sheetData>
    <row r="1" spans="1:14" ht="30" customHeight="1" x14ac:dyDescent="0.3">
      <c r="A1" s="16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M1" t="s">
        <v>1</v>
      </c>
      <c r="N1" t="s">
        <v>2</v>
      </c>
    </row>
    <row r="2" spans="1:14" ht="19.95" customHeight="1" x14ac:dyDescent="0.3">
      <c r="A2" s="2" t="s">
        <v>3</v>
      </c>
      <c r="B2" s="12" t="s">
        <v>4</v>
      </c>
      <c r="C2" s="12"/>
      <c r="D2" s="12"/>
      <c r="E2" s="2" t="s">
        <v>1</v>
      </c>
      <c r="F2" s="12" t="s">
        <v>5</v>
      </c>
      <c r="G2" s="12"/>
      <c r="H2" s="2" t="s">
        <v>6</v>
      </c>
      <c r="I2" s="12">
        <v>2026</v>
      </c>
      <c r="J2" s="12"/>
      <c r="K2" s="1"/>
      <c r="L2">
        <f>IF($F$2="","",MATCH($F$2,$M$2:$M$13,0))</f>
        <v>1</v>
      </c>
      <c r="M2" t="s">
        <v>5</v>
      </c>
      <c r="N2">
        <v>1</v>
      </c>
    </row>
    <row r="3" spans="1:14" ht="28.8" x14ac:dyDescent="0.3">
      <c r="A3" s="17" t="s">
        <v>47</v>
      </c>
      <c r="B3" s="13">
        <v>0.33333333333333331</v>
      </c>
      <c r="C3" s="12"/>
      <c r="D3" s="12"/>
      <c r="E3" s="2" t="s">
        <v>7</v>
      </c>
      <c r="F3" s="12">
        <v>30</v>
      </c>
      <c r="G3" s="12"/>
      <c r="H3" s="17" t="s">
        <v>48</v>
      </c>
      <c r="I3" s="12">
        <v>0</v>
      </c>
      <c r="J3" s="12"/>
      <c r="K3" s="1"/>
      <c r="M3" t="s">
        <v>8</v>
      </c>
      <c r="N3">
        <v>2</v>
      </c>
    </row>
    <row r="4" spans="1:14" ht="18" customHeight="1" x14ac:dyDescent="0.3">
      <c r="A4" s="1"/>
      <c r="B4" s="1"/>
      <c r="C4" s="1"/>
      <c r="D4" s="1"/>
      <c r="E4" s="14" t="s">
        <v>9</v>
      </c>
      <c r="F4" s="14"/>
      <c r="G4" s="4">
        <f>SUM($G$9:$G$39)</f>
        <v>3.7291666666666665</v>
      </c>
      <c r="H4" s="14" t="s">
        <v>10</v>
      </c>
      <c r="I4" s="14"/>
      <c r="J4" s="4">
        <f>SUM($H$9:$H$39)</f>
        <v>7.3333333333333304</v>
      </c>
      <c r="K4" s="1"/>
      <c r="M4" t="s">
        <v>11</v>
      </c>
      <c r="N4">
        <v>3</v>
      </c>
    </row>
    <row r="5" spans="1:14" ht="18" customHeight="1" x14ac:dyDescent="0.3">
      <c r="A5" s="1"/>
      <c r="B5" s="1"/>
      <c r="C5" s="1"/>
      <c r="D5" s="1"/>
      <c r="E5" s="14" t="s">
        <v>12</v>
      </c>
      <c r="F5" s="14"/>
      <c r="G5" s="4">
        <f>SUM($I$9:$I$39)</f>
        <v>0.13541666666666691</v>
      </c>
      <c r="H5" s="14" t="s">
        <v>13</v>
      </c>
      <c r="I5" s="14"/>
      <c r="J5" s="4">
        <f>SUMIF($I$9:$I$39,"&gt;0")</f>
        <v>0.13541666666666691</v>
      </c>
      <c r="K5" s="1"/>
      <c r="M5" t="s">
        <v>14</v>
      </c>
      <c r="N5">
        <v>4</v>
      </c>
    </row>
    <row r="6" spans="1:14" ht="18" customHeight="1" x14ac:dyDescent="0.3">
      <c r="A6" s="1"/>
      <c r="B6" s="1"/>
      <c r="C6" s="1"/>
      <c r="D6" s="1"/>
      <c r="E6" s="14" t="s">
        <v>15</v>
      </c>
      <c r="F6" s="14"/>
      <c r="G6" s="4">
        <f>SUMIF($I$9:$I$39,"&lt;0")</f>
        <v>0</v>
      </c>
      <c r="H6" s="14" t="s">
        <v>16</v>
      </c>
      <c r="I6" s="14"/>
      <c r="J6" s="4">
        <f>LOOKUP(2,1/($J$9:$J$39&lt;&gt;""),$J$9:$J$39)</f>
        <v>0.13541666666666691</v>
      </c>
      <c r="K6" s="1"/>
      <c r="M6" t="s">
        <v>17</v>
      </c>
      <c r="N6">
        <v>5</v>
      </c>
    </row>
    <row r="7" spans="1:14" ht="22.05" customHeight="1" x14ac:dyDescent="0.3">
      <c r="A7" s="14" t="s">
        <v>18</v>
      </c>
      <c r="B7" s="15"/>
      <c r="C7" s="15"/>
      <c r="D7" s="14" t="s">
        <v>19</v>
      </c>
      <c r="E7" s="15"/>
      <c r="F7" s="15"/>
      <c r="G7" s="14" t="s">
        <v>20</v>
      </c>
      <c r="H7" s="15"/>
      <c r="I7" s="15"/>
      <c r="J7" s="15"/>
      <c r="K7" s="3" t="s">
        <v>21</v>
      </c>
      <c r="M7" t="s">
        <v>22</v>
      </c>
      <c r="N7">
        <v>6</v>
      </c>
    </row>
    <row r="8" spans="1:14" ht="24" customHeight="1" x14ac:dyDescent="0.3">
      <c r="A8" s="5" t="s">
        <v>23</v>
      </c>
      <c r="B8" s="5" t="s">
        <v>18</v>
      </c>
      <c r="C8" s="5" t="s">
        <v>24</v>
      </c>
      <c r="D8" s="5" t="s">
        <v>25</v>
      </c>
      <c r="E8" s="5" t="s">
        <v>26</v>
      </c>
      <c r="F8" s="5" t="s">
        <v>27</v>
      </c>
      <c r="G8" s="5" t="s">
        <v>28</v>
      </c>
      <c r="H8" s="5" t="s">
        <v>29</v>
      </c>
      <c r="I8" s="5" t="s">
        <v>30</v>
      </c>
      <c r="J8" s="5" t="s">
        <v>31</v>
      </c>
      <c r="K8" s="5" t="s">
        <v>21</v>
      </c>
      <c r="M8" t="s">
        <v>32</v>
      </c>
      <c r="N8">
        <v>7</v>
      </c>
    </row>
    <row r="9" spans="1:14" x14ac:dyDescent="0.3">
      <c r="A9" s="6">
        <v>1</v>
      </c>
      <c r="B9" s="7">
        <f t="shared" ref="B9:B39" si="0">IF($L$2="","",IF($I$2="","",IF(A9&gt;DAY(EOMONTH(DATE($I$2,$L$2,1),0)),"",DATE($I$2,$L$2,A9))))</f>
        <v>46023</v>
      </c>
      <c r="C9" s="6" t="str">
        <f t="shared" ref="C9:C39" si="1">IF(B9="","",TEXT(B9,"ddd"))</f>
        <v>ju</v>
      </c>
      <c r="D9" s="8"/>
      <c r="E9" s="8"/>
      <c r="F9" s="8"/>
      <c r="G9" s="9" t="str">
        <f t="shared" ref="G9:G39" si="2">IF(OR(D9="",E9=""),"",IF($I$3&gt;0,MAX(0,ROUND((MAX(0,MOD(E9-D9,1)-IF(F9="",0,F9))*1440)/$I$3,0)*$I$3/1440),MAX(0,MOD(E9-D9,1)-IF(F9="",0,F9))))</f>
        <v/>
      </c>
      <c r="H9" s="9">
        <f t="shared" ref="H9:H39" si="3">IF(B9="","",IF(WEEKDAY(B9,2)&gt;5,0,$B$3))</f>
        <v>0.33333333333333331</v>
      </c>
      <c r="I9" s="10" t="str">
        <f>IF(OR(G9="",H9=""),"",IF(G9&gt;=H9,G9-H9,"-"&amp;TEXT(H9-G9,"[h]:mm")))</f>
        <v/>
      </c>
      <c r="J9" s="10" t="str">
        <f>IF(I9="","",SUM($I$9:I9))</f>
        <v/>
      </c>
      <c r="K9" s="11"/>
      <c r="M9" t="s">
        <v>33</v>
      </c>
      <c r="N9">
        <v>8</v>
      </c>
    </row>
    <row r="10" spans="1:14" x14ac:dyDescent="0.3">
      <c r="A10" s="6">
        <v>2</v>
      </c>
      <c r="B10" s="7">
        <f t="shared" si="0"/>
        <v>46024</v>
      </c>
      <c r="C10" s="6" t="str">
        <f t="shared" si="1"/>
        <v>vi</v>
      </c>
      <c r="D10" s="8">
        <v>0.375</v>
      </c>
      <c r="E10" s="8">
        <v>0.72916666666666663</v>
      </c>
      <c r="F10" s="8">
        <v>2.0833333333333329E-2</v>
      </c>
      <c r="G10" s="9">
        <f t="shared" si="2"/>
        <v>0.33333333333333331</v>
      </c>
      <c r="H10" s="9">
        <f t="shared" si="3"/>
        <v>0.33333333333333331</v>
      </c>
      <c r="I10" s="10">
        <f t="shared" ref="I10:I39" si="4">IF(OR(G10="",H10=""),"",IF(G10&gt;=H10,G10-H10,"-"&amp;TEXT(H10-G10,"[h]:mm")))</f>
        <v>0</v>
      </c>
      <c r="J10" s="10">
        <f>IF(I10="","",SUM($I$9:I10))</f>
        <v>0</v>
      </c>
      <c r="K10" s="11" t="s">
        <v>34</v>
      </c>
      <c r="M10" t="s">
        <v>35</v>
      </c>
      <c r="N10">
        <v>9</v>
      </c>
    </row>
    <row r="11" spans="1:14" x14ac:dyDescent="0.3">
      <c r="A11" s="6">
        <v>3</v>
      </c>
      <c r="B11" s="7">
        <f t="shared" si="0"/>
        <v>46025</v>
      </c>
      <c r="C11" s="6" t="str">
        <f t="shared" si="1"/>
        <v>sá</v>
      </c>
      <c r="D11" s="8"/>
      <c r="E11" s="8"/>
      <c r="F11" s="8"/>
      <c r="G11" s="9" t="str">
        <f t="shared" si="2"/>
        <v/>
      </c>
      <c r="H11" s="9">
        <f t="shared" si="3"/>
        <v>0</v>
      </c>
      <c r="I11" s="10" t="str">
        <f t="shared" si="4"/>
        <v/>
      </c>
      <c r="J11" s="10" t="str">
        <f>IF(I11="","",SUM($I$9:I11))</f>
        <v/>
      </c>
      <c r="K11" s="11"/>
      <c r="M11" t="s">
        <v>36</v>
      </c>
      <c r="N11">
        <v>10</v>
      </c>
    </row>
    <row r="12" spans="1:14" x14ac:dyDescent="0.3">
      <c r="A12" s="6">
        <v>4</v>
      </c>
      <c r="B12" s="7">
        <f t="shared" si="0"/>
        <v>46026</v>
      </c>
      <c r="C12" s="6" t="str">
        <f t="shared" si="1"/>
        <v>do</v>
      </c>
      <c r="D12" s="8"/>
      <c r="E12" s="8"/>
      <c r="F12" s="8"/>
      <c r="G12" s="9" t="str">
        <f t="shared" si="2"/>
        <v/>
      </c>
      <c r="H12" s="9">
        <f t="shared" si="3"/>
        <v>0</v>
      </c>
      <c r="I12" s="10" t="str">
        <f t="shared" si="4"/>
        <v/>
      </c>
      <c r="J12" s="10" t="str">
        <f>IF(I12="","",SUM($I$9:I12))</f>
        <v/>
      </c>
      <c r="K12" s="11"/>
      <c r="M12" t="s">
        <v>37</v>
      </c>
      <c r="N12">
        <v>11</v>
      </c>
    </row>
    <row r="13" spans="1:14" x14ac:dyDescent="0.3">
      <c r="A13" s="6">
        <v>5</v>
      </c>
      <c r="B13" s="7">
        <f t="shared" si="0"/>
        <v>46027</v>
      </c>
      <c r="C13" s="6" t="str">
        <f t="shared" si="1"/>
        <v>lu</v>
      </c>
      <c r="D13" s="8">
        <v>0.375</v>
      </c>
      <c r="E13" s="8">
        <v>0.75</v>
      </c>
      <c r="F13" s="8">
        <v>2.0833333333333329E-2</v>
      </c>
      <c r="G13" s="9">
        <f t="shared" si="2"/>
        <v>0.35416666666666669</v>
      </c>
      <c r="H13" s="9">
        <f t="shared" si="3"/>
        <v>0.33333333333333331</v>
      </c>
      <c r="I13" s="10">
        <f t="shared" si="4"/>
        <v>2.083333333333337E-2</v>
      </c>
      <c r="J13" s="10">
        <f>IF(I13="","",SUM($I$9:I13))</f>
        <v>2.083333333333337E-2</v>
      </c>
      <c r="K13" s="11" t="s">
        <v>38</v>
      </c>
      <c r="M13" t="s">
        <v>39</v>
      </c>
      <c r="N13">
        <v>12</v>
      </c>
    </row>
    <row r="14" spans="1:14" x14ac:dyDescent="0.3">
      <c r="A14" s="6">
        <v>6</v>
      </c>
      <c r="B14" s="7">
        <f t="shared" si="0"/>
        <v>46028</v>
      </c>
      <c r="C14" s="6" t="str">
        <f t="shared" si="1"/>
        <v>ma</v>
      </c>
      <c r="D14" s="8">
        <v>0.38541666666666669</v>
      </c>
      <c r="E14" s="8">
        <v>0.73958333333333337</v>
      </c>
      <c r="F14" s="8">
        <v>2.0833333333333329E-2</v>
      </c>
      <c r="G14" s="9">
        <f t="shared" si="2"/>
        <v>0.33333333333333337</v>
      </c>
      <c r="H14" s="9">
        <f t="shared" si="3"/>
        <v>0.33333333333333331</v>
      </c>
      <c r="I14" s="10">
        <f t="shared" si="4"/>
        <v>5.5511151231257827E-17</v>
      </c>
      <c r="J14" s="10">
        <f>IF(I14="","",SUM($I$9:I14))</f>
        <v>2.0833333333333426E-2</v>
      </c>
      <c r="K14" s="11" t="s">
        <v>40</v>
      </c>
    </row>
    <row r="15" spans="1:14" x14ac:dyDescent="0.3">
      <c r="A15" s="6">
        <v>7</v>
      </c>
      <c r="B15" s="7">
        <f t="shared" si="0"/>
        <v>46029</v>
      </c>
      <c r="C15" s="6" t="str">
        <f t="shared" si="1"/>
        <v>mi</v>
      </c>
      <c r="D15" s="8">
        <v>0.375</v>
      </c>
      <c r="E15" s="8">
        <v>0.79166666666666663</v>
      </c>
      <c r="F15" s="8">
        <v>3.125E-2</v>
      </c>
      <c r="G15" s="9">
        <f t="shared" si="2"/>
        <v>0.38541666666666663</v>
      </c>
      <c r="H15" s="9">
        <f t="shared" si="3"/>
        <v>0.33333333333333331</v>
      </c>
      <c r="I15" s="10">
        <f t="shared" si="4"/>
        <v>5.2083333333333315E-2</v>
      </c>
      <c r="J15" s="10">
        <f>IF(I15="","",SUM($I$9:I15))</f>
        <v>7.2916666666666741E-2</v>
      </c>
      <c r="K15" s="11" t="s">
        <v>41</v>
      </c>
    </row>
    <row r="16" spans="1:14" x14ac:dyDescent="0.3">
      <c r="A16" s="6">
        <v>8</v>
      </c>
      <c r="B16" s="7">
        <f t="shared" si="0"/>
        <v>46030</v>
      </c>
      <c r="C16" s="6" t="str">
        <f t="shared" si="1"/>
        <v>ju</v>
      </c>
      <c r="D16" s="8">
        <v>0.375</v>
      </c>
      <c r="E16" s="8">
        <v>0.70833333333333337</v>
      </c>
      <c r="F16" s="8">
        <v>2.0833333333333329E-2</v>
      </c>
      <c r="G16" s="9">
        <f t="shared" si="2"/>
        <v>0.31250000000000006</v>
      </c>
      <c r="H16" s="9">
        <f t="shared" si="3"/>
        <v>0.33333333333333331</v>
      </c>
      <c r="I16" s="10" t="str">
        <f t="shared" si="4"/>
        <v>-0:30</v>
      </c>
      <c r="J16" s="10">
        <f>IF(I16="","",SUM($I$9:I16))</f>
        <v>7.2916666666666741E-2</v>
      </c>
      <c r="K16" s="11" t="s">
        <v>42</v>
      </c>
    </row>
    <row r="17" spans="1:11" x14ac:dyDescent="0.3">
      <c r="A17" s="6">
        <v>9</v>
      </c>
      <c r="B17" s="7">
        <f t="shared" si="0"/>
        <v>46031</v>
      </c>
      <c r="C17" s="6" t="str">
        <f t="shared" si="1"/>
        <v>vi</v>
      </c>
      <c r="D17" s="8">
        <v>0.375</v>
      </c>
      <c r="E17" s="8">
        <v>0.6875</v>
      </c>
      <c r="F17" s="8">
        <v>2.0833333333333329E-2</v>
      </c>
      <c r="G17" s="9">
        <f t="shared" si="2"/>
        <v>0.29166666666666669</v>
      </c>
      <c r="H17" s="9">
        <f t="shared" si="3"/>
        <v>0.33333333333333331</v>
      </c>
      <c r="I17" s="10" t="str">
        <f t="shared" si="4"/>
        <v>-1:00</v>
      </c>
      <c r="J17" s="10">
        <f>IF(I17="","",SUM($I$9:I17))</f>
        <v>7.2916666666666741E-2</v>
      </c>
      <c r="K17" s="11" t="s">
        <v>43</v>
      </c>
    </row>
    <row r="18" spans="1:11" x14ac:dyDescent="0.3">
      <c r="A18" s="6">
        <v>10</v>
      </c>
      <c r="B18" s="7">
        <f t="shared" si="0"/>
        <v>46032</v>
      </c>
      <c r="C18" s="6" t="str">
        <f t="shared" si="1"/>
        <v>sá</v>
      </c>
      <c r="D18" s="8"/>
      <c r="E18" s="8"/>
      <c r="F18" s="8"/>
      <c r="G18" s="9" t="str">
        <f t="shared" si="2"/>
        <v/>
      </c>
      <c r="H18" s="9">
        <f t="shared" si="3"/>
        <v>0</v>
      </c>
      <c r="I18" s="10" t="str">
        <f t="shared" si="4"/>
        <v/>
      </c>
      <c r="J18" s="10" t="str">
        <f>IF(I18="","",SUM($I$9:I18))</f>
        <v/>
      </c>
      <c r="K18" s="11"/>
    </row>
    <row r="19" spans="1:11" x14ac:dyDescent="0.3">
      <c r="A19" s="6">
        <v>11</v>
      </c>
      <c r="B19" s="7">
        <f t="shared" si="0"/>
        <v>46033</v>
      </c>
      <c r="C19" s="6" t="str">
        <f t="shared" si="1"/>
        <v>do</v>
      </c>
      <c r="D19" s="8"/>
      <c r="E19" s="8"/>
      <c r="F19" s="8"/>
      <c r="G19" s="9" t="str">
        <f t="shared" si="2"/>
        <v/>
      </c>
      <c r="H19" s="9">
        <f t="shared" si="3"/>
        <v>0</v>
      </c>
      <c r="I19" s="10" t="str">
        <f t="shared" si="4"/>
        <v/>
      </c>
      <c r="J19" s="10" t="str">
        <f>IF(I19="","",SUM($I$9:I19))</f>
        <v/>
      </c>
      <c r="K19" s="11"/>
    </row>
    <row r="20" spans="1:11" x14ac:dyDescent="0.3">
      <c r="A20" s="6">
        <v>12</v>
      </c>
      <c r="B20" s="7">
        <f t="shared" si="0"/>
        <v>46034</v>
      </c>
      <c r="C20" s="6" t="str">
        <f t="shared" si="1"/>
        <v>lu</v>
      </c>
      <c r="D20" s="8">
        <v>0.36458333333333331</v>
      </c>
      <c r="E20" s="8">
        <v>0.72916666666666663</v>
      </c>
      <c r="F20" s="8">
        <v>2.0833333333333329E-2</v>
      </c>
      <c r="G20" s="9">
        <f t="shared" si="2"/>
        <v>0.34375</v>
      </c>
      <c r="H20" s="9">
        <f t="shared" si="3"/>
        <v>0.33333333333333331</v>
      </c>
      <c r="I20" s="10">
        <f t="shared" si="4"/>
        <v>1.0416666666666685E-2</v>
      </c>
      <c r="J20" s="10">
        <f>IF(I20="","",SUM($I$9:I20))</f>
        <v>8.3333333333333426E-2</v>
      </c>
      <c r="K20" s="11" t="s">
        <v>44</v>
      </c>
    </row>
    <row r="21" spans="1:11" x14ac:dyDescent="0.3">
      <c r="A21" s="6">
        <v>13</v>
      </c>
      <c r="B21" s="7">
        <f t="shared" si="0"/>
        <v>46035</v>
      </c>
      <c r="C21" s="6" t="str">
        <f t="shared" si="1"/>
        <v>ma</v>
      </c>
      <c r="D21" s="8">
        <v>0.375</v>
      </c>
      <c r="E21" s="8">
        <v>0.72916666666666663</v>
      </c>
      <c r="F21" s="8">
        <v>2.0833333333333329E-2</v>
      </c>
      <c r="G21" s="9">
        <f t="shared" si="2"/>
        <v>0.33333333333333331</v>
      </c>
      <c r="H21" s="9">
        <f t="shared" si="3"/>
        <v>0.33333333333333331</v>
      </c>
      <c r="I21" s="10">
        <f t="shared" si="4"/>
        <v>0</v>
      </c>
      <c r="J21" s="10">
        <f>IF(I21="","",SUM($I$9:I21))</f>
        <v>8.3333333333333426E-2</v>
      </c>
      <c r="K21" s="11"/>
    </row>
    <row r="22" spans="1:11" x14ac:dyDescent="0.3">
      <c r="A22" s="6">
        <v>14</v>
      </c>
      <c r="B22" s="7">
        <f t="shared" si="0"/>
        <v>46036</v>
      </c>
      <c r="C22" s="6" t="str">
        <f t="shared" si="1"/>
        <v>mi</v>
      </c>
      <c r="D22" s="8">
        <v>0.375</v>
      </c>
      <c r="E22" s="8">
        <v>0.77083333333333337</v>
      </c>
      <c r="F22" s="8">
        <v>2.0833333333333329E-2</v>
      </c>
      <c r="G22" s="9">
        <f t="shared" si="2"/>
        <v>0.37500000000000006</v>
      </c>
      <c r="H22" s="9">
        <f t="shared" si="3"/>
        <v>0.33333333333333331</v>
      </c>
      <c r="I22" s="10">
        <f t="shared" si="4"/>
        <v>4.1666666666666741E-2</v>
      </c>
      <c r="J22" s="10">
        <f>IF(I22="","",SUM($I$9:I22))</f>
        <v>0.12500000000000017</v>
      </c>
      <c r="K22" s="11" t="s">
        <v>45</v>
      </c>
    </row>
    <row r="23" spans="1:11" x14ac:dyDescent="0.3">
      <c r="A23" s="6">
        <v>15</v>
      </c>
      <c r="B23" s="7">
        <f t="shared" si="0"/>
        <v>46037</v>
      </c>
      <c r="C23" s="6" t="str">
        <f t="shared" si="1"/>
        <v>ju</v>
      </c>
      <c r="D23" s="8">
        <v>0.375</v>
      </c>
      <c r="E23" s="8">
        <v>0.71875</v>
      </c>
      <c r="F23" s="8">
        <v>2.0833333333333329E-2</v>
      </c>
      <c r="G23" s="9">
        <f t="shared" si="2"/>
        <v>0.32291666666666669</v>
      </c>
      <c r="H23" s="9">
        <f t="shared" si="3"/>
        <v>0.33333333333333331</v>
      </c>
      <c r="I23" s="10" t="str">
        <f t="shared" si="4"/>
        <v>-0:15</v>
      </c>
      <c r="J23" s="10">
        <f>IF(I23="","",SUM($I$9:I23))</f>
        <v>0.12500000000000017</v>
      </c>
      <c r="K23" s="11" t="s">
        <v>46</v>
      </c>
    </row>
    <row r="24" spans="1:11" x14ac:dyDescent="0.3">
      <c r="A24" s="6">
        <v>16</v>
      </c>
      <c r="B24" s="7">
        <f t="shared" si="0"/>
        <v>46038</v>
      </c>
      <c r="C24" s="6" t="str">
        <f t="shared" si="1"/>
        <v>vi</v>
      </c>
      <c r="D24" s="8">
        <v>0.375</v>
      </c>
      <c r="E24" s="8">
        <v>0.73958333333333337</v>
      </c>
      <c r="F24" s="8">
        <v>2.0833333333333329E-2</v>
      </c>
      <c r="G24" s="9">
        <f t="shared" si="2"/>
        <v>0.34375000000000006</v>
      </c>
      <c r="H24" s="9">
        <f t="shared" si="3"/>
        <v>0.33333333333333331</v>
      </c>
      <c r="I24" s="10">
        <f t="shared" si="4"/>
        <v>1.0416666666666741E-2</v>
      </c>
      <c r="J24" s="10">
        <f>IF(I24="","",SUM($I$9:I24))</f>
        <v>0.13541666666666691</v>
      </c>
      <c r="K24" s="11" t="s">
        <v>44</v>
      </c>
    </row>
    <row r="25" spans="1:11" x14ac:dyDescent="0.3">
      <c r="A25" s="6">
        <v>17</v>
      </c>
      <c r="B25" s="7">
        <f t="shared" si="0"/>
        <v>46039</v>
      </c>
      <c r="C25" s="6" t="str">
        <f t="shared" si="1"/>
        <v>sá</v>
      </c>
      <c r="D25" s="8"/>
      <c r="E25" s="8"/>
      <c r="F25" s="8"/>
      <c r="G25" s="9" t="str">
        <f t="shared" si="2"/>
        <v/>
      </c>
      <c r="H25" s="9">
        <f t="shared" si="3"/>
        <v>0</v>
      </c>
      <c r="I25" s="10" t="str">
        <f t="shared" si="4"/>
        <v/>
      </c>
      <c r="J25" s="10" t="str">
        <f>IF(I25="","",SUM($I$9:I25))</f>
        <v/>
      </c>
      <c r="K25" s="11"/>
    </row>
    <row r="26" spans="1:11" x14ac:dyDescent="0.3">
      <c r="A26" s="6">
        <v>18</v>
      </c>
      <c r="B26" s="7">
        <f t="shared" si="0"/>
        <v>46040</v>
      </c>
      <c r="C26" s="6" t="str">
        <f t="shared" si="1"/>
        <v>do</v>
      </c>
      <c r="D26" s="8"/>
      <c r="E26" s="8"/>
      <c r="F26" s="8"/>
      <c r="G26" s="9" t="str">
        <f t="shared" si="2"/>
        <v/>
      </c>
      <c r="H26" s="9">
        <f t="shared" si="3"/>
        <v>0</v>
      </c>
      <c r="I26" s="10" t="str">
        <f t="shared" si="4"/>
        <v/>
      </c>
      <c r="J26" s="10" t="str">
        <f>IF(I26="","",SUM($I$9:I26))</f>
        <v/>
      </c>
      <c r="K26" s="11"/>
    </row>
    <row r="27" spans="1:11" x14ac:dyDescent="0.3">
      <c r="A27" s="6">
        <v>19</v>
      </c>
      <c r="B27" s="7">
        <f t="shared" si="0"/>
        <v>46041</v>
      </c>
      <c r="C27" s="6" t="str">
        <f t="shared" si="1"/>
        <v>lu</v>
      </c>
      <c r="D27" s="8"/>
      <c r="E27" s="8"/>
      <c r="F27" s="8"/>
      <c r="G27" s="9" t="str">
        <f t="shared" si="2"/>
        <v/>
      </c>
      <c r="H27" s="9">
        <f t="shared" si="3"/>
        <v>0.33333333333333331</v>
      </c>
      <c r="I27" s="10" t="str">
        <f t="shared" si="4"/>
        <v/>
      </c>
      <c r="J27" s="10" t="str">
        <f>IF(I27="","",SUM($I$9:I27))</f>
        <v/>
      </c>
      <c r="K27" s="11"/>
    </row>
    <row r="28" spans="1:11" x14ac:dyDescent="0.3">
      <c r="A28" s="6">
        <v>20</v>
      </c>
      <c r="B28" s="7">
        <f t="shared" si="0"/>
        <v>46042</v>
      </c>
      <c r="C28" s="6" t="str">
        <f t="shared" si="1"/>
        <v>ma</v>
      </c>
      <c r="D28" s="8"/>
      <c r="E28" s="8"/>
      <c r="F28" s="8"/>
      <c r="G28" s="9" t="str">
        <f t="shared" si="2"/>
        <v/>
      </c>
      <c r="H28" s="9">
        <f t="shared" si="3"/>
        <v>0.33333333333333331</v>
      </c>
      <c r="I28" s="10" t="str">
        <f t="shared" si="4"/>
        <v/>
      </c>
      <c r="J28" s="10" t="str">
        <f>IF(I28="","",SUM($I$9:I28))</f>
        <v/>
      </c>
      <c r="K28" s="11"/>
    </row>
    <row r="29" spans="1:11" x14ac:dyDescent="0.3">
      <c r="A29" s="6">
        <v>21</v>
      </c>
      <c r="B29" s="7">
        <f t="shared" si="0"/>
        <v>46043</v>
      </c>
      <c r="C29" s="6" t="str">
        <f t="shared" si="1"/>
        <v>mi</v>
      </c>
      <c r="D29" s="8"/>
      <c r="E29" s="8"/>
      <c r="F29" s="8"/>
      <c r="G29" s="9" t="str">
        <f t="shared" si="2"/>
        <v/>
      </c>
      <c r="H29" s="9">
        <f t="shared" si="3"/>
        <v>0.33333333333333331</v>
      </c>
      <c r="I29" s="10" t="str">
        <f t="shared" si="4"/>
        <v/>
      </c>
      <c r="J29" s="10" t="str">
        <f>IF(I29="","",SUM($I$9:I29))</f>
        <v/>
      </c>
      <c r="K29" s="11"/>
    </row>
    <row r="30" spans="1:11" x14ac:dyDescent="0.3">
      <c r="A30" s="6">
        <v>22</v>
      </c>
      <c r="B30" s="7">
        <f t="shared" si="0"/>
        <v>46044</v>
      </c>
      <c r="C30" s="6" t="str">
        <f t="shared" si="1"/>
        <v>ju</v>
      </c>
      <c r="D30" s="8"/>
      <c r="E30" s="8"/>
      <c r="F30" s="8"/>
      <c r="G30" s="9" t="str">
        <f t="shared" si="2"/>
        <v/>
      </c>
      <c r="H30" s="9">
        <f t="shared" si="3"/>
        <v>0.33333333333333331</v>
      </c>
      <c r="I30" s="10" t="str">
        <f t="shared" si="4"/>
        <v/>
      </c>
      <c r="J30" s="10" t="str">
        <f>IF(I30="","",SUM($I$9:I30))</f>
        <v/>
      </c>
      <c r="K30" s="11"/>
    </row>
    <row r="31" spans="1:11" x14ac:dyDescent="0.3">
      <c r="A31" s="6">
        <v>23</v>
      </c>
      <c r="B31" s="7">
        <f t="shared" si="0"/>
        <v>46045</v>
      </c>
      <c r="C31" s="6" t="str">
        <f t="shared" si="1"/>
        <v>vi</v>
      </c>
      <c r="D31" s="8"/>
      <c r="E31" s="8"/>
      <c r="F31" s="8"/>
      <c r="G31" s="9" t="str">
        <f t="shared" si="2"/>
        <v/>
      </c>
      <c r="H31" s="9">
        <f t="shared" si="3"/>
        <v>0.33333333333333331</v>
      </c>
      <c r="I31" s="10" t="str">
        <f t="shared" si="4"/>
        <v/>
      </c>
      <c r="J31" s="10" t="str">
        <f>IF(I31="","",SUM($I$9:I31))</f>
        <v/>
      </c>
      <c r="K31" s="11"/>
    </row>
    <row r="32" spans="1:11" x14ac:dyDescent="0.3">
      <c r="A32" s="6">
        <v>24</v>
      </c>
      <c r="B32" s="7">
        <f t="shared" si="0"/>
        <v>46046</v>
      </c>
      <c r="C32" s="6" t="str">
        <f t="shared" si="1"/>
        <v>sá</v>
      </c>
      <c r="D32" s="8"/>
      <c r="E32" s="8"/>
      <c r="F32" s="8"/>
      <c r="G32" s="9" t="str">
        <f t="shared" si="2"/>
        <v/>
      </c>
      <c r="H32" s="9">
        <f t="shared" si="3"/>
        <v>0</v>
      </c>
      <c r="I32" s="10" t="str">
        <f t="shared" si="4"/>
        <v/>
      </c>
      <c r="J32" s="10" t="str">
        <f>IF(I32="","",SUM($I$9:I32))</f>
        <v/>
      </c>
      <c r="K32" s="11"/>
    </row>
    <row r="33" spans="1:11" x14ac:dyDescent="0.3">
      <c r="A33" s="6">
        <v>25</v>
      </c>
      <c r="B33" s="7">
        <f t="shared" si="0"/>
        <v>46047</v>
      </c>
      <c r="C33" s="6" t="str">
        <f t="shared" si="1"/>
        <v>do</v>
      </c>
      <c r="D33" s="8"/>
      <c r="E33" s="8"/>
      <c r="F33" s="8"/>
      <c r="G33" s="9" t="str">
        <f t="shared" si="2"/>
        <v/>
      </c>
      <c r="H33" s="9">
        <f t="shared" si="3"/>
        <v>0</v>
      </c>
      <c r="I33" s="10" t="str">
        <f t="shared" si="4"/>
        <v/>
      </c>
      <c r="J33" s="10" t="str">
        <f>IF(I33="","",SUM($I$9:I33))</f>
        <v/>
      </c>
      <c r="K33" s="11"/>
    </row>
    <row r="34" spans="1:11" x14ac:dyDescent="0.3">
      <c r="A34" s="6">
        <v>26</v>
      </c>
      <c r="B34" s="7">
        <f t="shared" si="0"/>
        <v>46048</v>
      </c>
      <c r="C34" s="6" t="str">
        <f t="shared" si="1"/>
        <v>lu</v>
      </c>
      <c r="D34" s="8"/>
      <c r="E34" s="8"/>
      <c r="F34" s="8"/>
      <c r="G34" s="9" t="str">
        <f t="shared" si="2"/>
        <v/>
      </c>
      <c r="H34" s="9">
        <f t="shared" si="3"/>
        <v>0.33333333333333331</v>
      </c>
      <c r="I34" s="10" t="str">
        <f t="shared" si="4"/>
        <v/>
      </c>
      <c r="J34" s="10" t="str">
        <f>IF(I34="","",SUM($I$9:I34))</f>
        <v/>
      </c>
      <c r="K34" s="11"/>
    </row>
    <row r="35" spans="1:11" x14ac:dyDescent="0.3">
      <c r="A35" s="6">
        <v>27</v>
      </c>
      <c r="B35" s="7">
        <f t="shared" si="0"/>
        <v>46049</v>
      </c>
      <c r="C35" s="6" t="str">
        <f t="shared" si="1"/>
        <v>ma</v>
      </c>
      <c r="D35" s="8"/>
      <c r="E35" s="8"/>
      <c r="F35" s="8"/>
      <c r="G35" s="9" t="str">
        <f t="shared" si="2"/>
        <v/>
      </c>
      <c r="H35" s="9">
        <f t="shared" si="3"/>
        <v>0.33333333333333331</v>
      </c>
      <c r="I35" s="10" t="str">
        <f t="shared" si="4"/>
        <v/>
      </c>
      <c r="J35" s="10" t="str">
        <f>IF(I35="","",SUM($I$9:I35))</f>
        <v/>
      </c>
      <c r="K35" s="11"/>
    </row>
    <row r="36" spans="1:11" x14ac:dyDescent="0.3">
      <c r="A36" s="6">
        <v>28</v>
      </c>
      <c r="B36" s="7">
        <f t="shared" si="0"/>
        <v>46050</v>
      </c>
      <c r="C36" s="6" t="str">
        <f t="shared" si="1"/>
        <v>mi</v>
      </c>
      <c r="D36" s="8"/>
      <c r="E36" s="8"/>
      <c r="F36" s="8"/>
      <c r="G36" s="9" t="str">
        <f t="shared" si="2"/>
        <v/>
      </c>
      <c r="H36" s="9">
        <f t="shared" si="3"/>
        <v>0.33333333333333331</v>
      </c>
      <c r="I36" s="10" t="str">
        <f t="shared" si="4"/>
        <v/>
      </c>
      <c r="J36" s="10" t="str">
        <f>IF(I36="","",SUM($I$9:I36))</f>
        <v/>
      </c>
      <c r="K36" s="11"/>
    </row>
    <row r="37" spans="1:11" x14ac:dyDescent="0.3">
      <c r="A37" s="6">
        <v>29</v>
      </c>
      <c r="B37" s="7">
        <f t="shared" si="0"/>
        <v>46051</v>
      </c>
      <c r="C37" s="6" t="str">
        <f t="shared" si="1"/>
        <v>ju</v>
      </c>
      <c r="D37" s="8"/>
      <c r="E37" s="8"/>
      <c r="F37" s="8"/>
      <c r="G37" s="9" t="str">
        <f t="shared" si="2"/>
        <v/>
      </c>
      <c r="H37" s="9">
        <f t="shared" si="3"/>
        <v>0.33333333333333331</v>
      </c>
      <c r="I37" s="10" t="str">
        <f t="shared" si="4"/>
        <v/>
      </c>
      <c r="J37" s="10" t="str">
        <f>IF(I37="","",SUM($I$9:I37))</f>
        <v/>
      </c>
      <c r="K37" s="11"/>
    </row>
    <row r="38" spans="1:11" x14ac:dyDescent="0.3">
      <c r="A38" s="6">
        <v>30</v>
      </c>
      <c r="B38" s="7">
        <f t="shared" si="0"/>
        <v>46052</v>
      </c>
      <c r="C38" s="6" t="str">
        <f t="shared" si="1"/>
        <v>vi</v>
      </c>
      <c r="D38" s="8"/>
      <c r="E38" s="8"/>
      <c r="F38" s="8"/>
      <c r="G38" s="9" t="str">
        <f t="shared" si="2"/>
        <v/>
      </c>
      <c r="H38" s="9">
        <f t="shared" si="3"/>
        <v>0.33333333333333331</v>
      </c>
      <c r="I38" s="10" t="str">
        <f t="shared" si="4"/>
        <v/>
      </c>
      <c r="J38" s="10" t="str">
        <f>IF(I38="","",SUM($I$9:I38))</f>
        <v/>
      </c>
      <c r="K38" s="11"/>
    </row>
    <row r="39" spans="1:11" x14ac:dyDescent="0.3">
      <c r="A39" s="6">
        <v>31</v>
      </c>
      <c r="B39" s="7">
        <f t="shared" si="0"/>
        <v>46053</v>
      </c>
      <c r="C39" s="6" t="str">
        <f t="shared" si="1"/>
        <v>sá</v>
      </c>
      <c r="D39" s="8"/>
      <c r="E39" s="8"/>
      <c r="F39" s="8"/>
      <c r="G39" s="9" t="str">
        <f t="shared" si="2"/>
        <v/>
      </c>
      <c r="H39" s="9">
        <f t="shared" si="3"/>
        <v>0</v>
      </c>
      <c r="I39" s="10" t="str">
        <f t="shared" si="4"/>
        <v/>
      </c>
      <c r="J39" s="10" t="str">
        <f>IF(I39="","",SUM($I$9:I39))</f>
        <v/>
      </c>
      <c r="K39" s="11"/>
    </row>
  </sheetData>
  <mergeCells count="16">
    <mergeCell ref="A7:C7"/>
    <mergeCell ref="A1:K1"/>
    <mergeCell ref="B2:D2"/>
    <mergeCell ref="I3:J3"/>
    <mergeCell ref="H6:I6"/>
    <mergeCell ref="I2:J2"/>
    <mergeCell ref="E5:F5"/>
    <mergeCell ref="H5:I5"/>
    <mergeCell ref="G7:J7"/>
    <mergeCell ref="H4:I4"/>
    <mergeCell ref="D7:F7"/>
    <mergeCell ref="F3:G3"/>
    <mergeCell ref="F2:G2"/>
    <mergeCell ref="B3:D3"/>
    <mergeCell ref="E4:F4"/>
    <mergeCell ref="E6:F6"/>
  </mergeCells>
  <conditionalFormatting sqref="D9:E39">
    <cfRule type="expression" dxfId="3" priority="3">
      <formula>AND($B9&lt;&gt;"",OR($D9="", $E9=""))</formula>
    </cfRule>
  </conditionalFormatting>
  <conditionalFormatting sqref="I9:I39">
    <cfRule type="cellIs" dxfId="1" priority="1" operator="greaterThan">
      <formula>0</formula>
    </cfRule>
    <cfRule type="cellIs" dxfId="0" priority="2" operator="lessThan">
      <formula>0</formula>
    </cfRule>
  </conditionalFormatting>
  <conditionalFormatting sqref="J9:J39">
    <cfRule type="cellIs" dxfId="2" priority="4" operator="lessThan">
      <formula>0</formula>
    </cfRule>
  </conditionalFormatting>
  <pageMargins left="0.75" right="0.75" top="1" bottom="1" header="0.5" footer="0.5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Überstunden</vt:lpstr>
      <vt:lpstr>Überstunden!Títulos_a_imprimir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2026-02-10T08:05:19Z</dcterms:created>
  <dcterms:modified xsi:type="dcterms:W3CDTF">2026-02-10T09:09:33Z</dcterms:modified>
</cp:coreProperties>
</file>