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inseszinsrechner\"/>
    </mc:Choice>
  </mc:AlternateContent>
  <xr:revisionPtr revIDLastSave="0" documentId="8_{13443920-083A-4E4E-9A2F-5E7347DC05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inseszinsrechner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" l="1"/>
  <c r="F29" i="1"/>
  <c r="G29" i="1"/>
  <c r="F30" i="1"/>
  <c r="E30" i="1" s="1"/>
  <c r="C30" i="1"/>
  <c r="D30" i="1"/>
  <c r="C31" i="1"/>
  <c r="D31" i="1"/>
  <c r="F31" i="1"/>
  <c r="E31" i="1" s="1"/>
  <c r="G31" i="1"/>
  <c r="B68" i="1"/>
  <c r="B67" i="1"/>
  <c r="G67" i="1" s="1"/>
  <c r="B66" i="1"/>
  <c r="B65" i="1"/>
  <c r="B64" i="1"/>
  <c r="G64" i="1" s="1"/>
  <c r="B63" i="1"/>
  <c r="B62" i="1"/>
  <c r="B61" i="1"/>
  <c r="B60" i="1"/>
  <c r="B59" i="1"/>
  <c r="B58" i="1"/>
  <c r="D58" i="1" s="1"/>
  <c r="B57" i="1"/>
  <c r="G57" i="1" s="1"/>
  <c r="B56" i="1"/>
  <c r="B55" i="1"/>
  <c r="B54" i="1"/>
  <c r="B53" i="1"/>
  <c r="B52" i="1"/>
  <c r="D52" i="1" s="1"/>
  <c r="B51" i="1"/>
  <c r="D51" i="1" s="1"/>
  <c r="B50" i="1"/>
  <c r="G50" i="1" s="1"/>
  <c r="B49" i="1"/>
  <c r="B48" i="1"/>
  <c r="B47" i="1"/>
  <c r="G47" i="1" s="1"/>
  <c r="B46" i="1"/>
  <c r="G46" i="1" s="1"/>
  <c r="B45" i="1"/>
  <c r="F45" i="1" s="1"/>
  <c r="B44" i="1"/>
  <c r="B43" i="1"/>
  <c r="B42" i="1"/>
  <c r="G42" i="1" s="1"/>
  <c r="B41" i="1"/>
  <c r="B40" i="1"/>
  <c r="B39" i="1"/>
  <c r="B38" i="1"/>
  <c r="B37" i="1"/>
  <c r="G37" i="1" s="1"/>
  <c r="B36" i="1"/>
  <c r="D36" i="1" s="1"/>
  <c r="B35" i="1"/>
  <c r="G34" i="1"/>
  <c r="F34" i="1"/>
  <c r="H34" i="1" s="1"/>
  <c r="D34" i="1"/>
  <c r="C34" i="1"/>
  <c r="C32" i="1"/>
  <c r="B28" i="1"/>
  <c r="G28" i="1" s="1"/>
  <c r="B27" i="1"/>
  <c r="G27" i="1" s="1"/>
  <c r="B26" i="1"/>
  <c r="B25" i="1"/>
  <c r="F25" i="1" s="1"/>
  <c r="B24" i="1"/>
  <c r="B23" i="1"/>
  <c r="G23" i="1" s="1"/>
  <c r="B22" i="1"/>
  <c r="G22" i="1" s="1"/>
  <c r="B21" i="1"/>
  <c r="B20" i="1"/>
  <c r="B19" i="1"/>
  <c r="H18" i="1"/>
  <c r="G18" i="1"/>
  <c r="F18" i="1"/>
  <c r="E18" i="1"/>
  <c r="D18" i="1"/>
  <c r="C18" i="1"/>
  <c r="G8" i="1"/>
  <c r="G7" i="1"/>
  <c r="G9" i="1" s="1"/>
  <c r="F51" i="1" l="1"/>
  <c r="H51" i="1" s="1"/>
  <c r="G51" i="1"/>
  <c r="G45" i="1"/>
  <c r="H45" i="1" s="1"/>
  <c r="F23" i="1"/>
  <c r="H23" i="1" s="1"/>
  <c r="D60" i="1"/>
  <c r="D23" i="1"/>
  <c r="F37" i="1"/>
  <c r="C38" i="1" s="1"/>
  <c r="C46" i="1"/>
  <c r="F66" i="1"/>
  <c r="C67" i="1" s="1"/>
  <c r="D54" i="1"/>
  <c r="G66" i="1"/>
  <c r="H66" i="1" s="1"/>
  <c r="F46" i="1"/>
  <c r="H46" i="1" s="1"/>
  <c r="F54" i="1"/>
  <c r="C55" i="1" s="1"/>
  <c r="G60" i="1"/>
  <c r="G10" i="1"/>
  <c r="F28" i="1"/>
  <c r="G40" i="1"/>
  <c r="D37" i="1"/>
  <c r="D46" i="1"/>
  <c r="G25" i="1"/>
  <c r="H25" i="1" s="1"/>
  <c r="F60" i="1"/>
  <c r="G54" i="1"/>
  <c r="D40" i="1"/>
  <c r="F40" i="1"/>
  <c r="D63" i="1"/>
  <c r="D57" i="1"/>
  <c r="F57" i="1"/>
  <c r="C58" i="1" s="1"/>
  <c r="D66" i="1"/>
  <c r="F48" i="1"/>
  <c r="G48" i="1"/>
  <c r="H48" i="1"/>
  <c r="F63" i="1"/>
  <c r="C64" i="1" s="1"/>
  <c r="G63" i="1"/>
  <c r="D64" i="1"/>
  <c r="E34" i="1"/>
  <c r="H31" i="1"/>
  <c r="H29" i="1"/>
  <c r="G30" i="1"/>
  <c r="H30" i="1" s="1"/>
  <c r="D35" i="1"/>
  <c r="D20" i="1"/>
  <c r="C26" i="1"/>
  <c r="F20" i="1"/>
  <c r="C21" i="1" s="1"/>
  <c r="G20" i="1"/>
  <c r="G32" i="1"/>
  <c r="D43" i="1"/>
  <c r="G61" i="1"/>
  <c r="D61" i="1"/>
  <c r="F61" i="1"/>
  <c r="C62" i="1" s="1"/>
  <c r="C61" i="1"/>
  <c r="E61" i="1" s="1"/>
  <c r="F24" i="1"/>
  <c r="C25" i="1" s="1"/>
  <c r="D24" i="1"/>
  <c r="G24" i="1"/>
  <c r="G52" i="1"/>
  <c r="F52" i="1"/>
  <c r="H52" i="1" s="1"/>
  <c r="F26" i="1"/>
  <c r="C27" i="1" s="1"/>
  <c r="G38" i="1"/>
  <c r="F38" i="1"/>
  <c r="C39" i="1" s="1"/>
  <c r="F44" i="1"/>
  <c r="C45" i="1" s="1"/>
  <c r="G44" i="1"/>
  <c r="D44" i="1"/>
  <c r="G55" i="1"/>
  <c r="F55" i="1"/>
  <c r="H55" i="1" s="1"/>
  <c r="D38" i="1"/>
  <c r="G49" i="1"/>
  <c r="G35" i="1"/>
  <c r="F35" i="1"/>
  <c r="C35" i="1"/>
  <c r="C52" i="1"/>
  <c r="F41" i="1"/>
  <c r="C42" i="1" s="1"/>
  <c r="D41" i="1"/>
  <c r="G41" i="1"/>
  <c r="G58" i="1"/>
  <c r="F58" i="1"/>
  <c r="H58" i="1" s="1"/>
  <c r="D26" i="1"/>
  <c r="F21" i="1"/>
  <c r="C22" i="1" s="1"/>
  <c r="D21" i="1"/>
  <c r="G21" i="1"/>
  <c r="G26" i="1"/>
  <c r="D32" i="1"/>
  <c r="F43" i="1"/>
  <c r="C44" i="1" s="1"/>
  <c r="G43" i="1"/>
  <c r="D49" i="1"/>
  <c r="F32" i="1"/>
  <c r="E32" i="1" s="1"/>
  <c r="F49" i="1"/>
  <c r="C50" i="1" s="1"/>
  <c r="D55" i="1"/>
  <c r="D67" i="1"/>
  <c r="C33" i="1"/>
  <c r="F64" i="1"/>
  <c r="F67" i="1"/>
  <c r="H67" i="1" s="1"/>
  <c r="C19" i="1"/>
  <c r="F50" i="1"/>
  <c r="H50" i="1" s="1"/>
  <c r="D56" i="1"/>
  <c r="H64" i="1"/>
  <c r="D19" i="1"/>
  <c r="F33" i="1"/>
  <c r="H33" i="1" s="1"/>
  <c r="D39" i="1"/>
  <c r="H47" i="1"/>
  <c r="F53" i="1"/>
  <c r="D59" i="1"/>
  <c r="D22" i="1"/>
  <c r="G33" i="1"/>
  <c r="F36" i="1"/>
  <c r="C37" i="1" s="1"/>
  <c r="D42" i="1"/>
  <c r="G53" i="1"/>
  <c r="F56" i="1"/>
  <c r="D62" i="1"/>
  <c r="F19" i="1"/>
  <c r="C20" i="1" s="1"/>
  <c r="E20" i="1" s="1"/>
  <c r="D25" i="1"/>
  <c r="G36" i="1"/>
  <c r="F39" i="1"/>
  <c r="C40" i="1" s="1"/>
  <c r="D45" i="1"/>
  <c r="G56" i="1"/>
  <c r="F59" i="1"/>
  <c r="C60" i="1" s="1"/>
  <c r="D65" i="1"/>
  <c r="G19" i="1"/>
  <c r="F22" i="1"/>
  <c r="H22" i="1" s="1"/>
  <c r="D28" i="1"/>
  <c r="G39" i="1"/>
  <c r="F42" i="1"/>
  <c r="H42" i="1" s="1"/>
  <c r="D48" i="1"/>
  <c r="G59" i="1"/>
  <c r="F62" i="1"/>
  <c r="D68" i="1"/>
  <c r="D27" i="1"/>
  <c r="D47" i="1"/>
  <c r="D50" i="1"/>
  <c r="F27" i="1"/>
  <c r="C28" i="1" s="1"/>
  <c r="D33" i="1"/>
  <c r="F47" i="1"/>
  <c r="D53" i="1"/>
  <c r="C65" i="1"/>
  <c r="C48" i="1"/>
  <c r="C68" i="1"/>
  <c r="G62" i="1"/>
  <c r="F65" i="1"/>
  <c r="G65" i="1"/>
  <c r="F68" i="1"/>
  <c r="H68" i="1" s="1"/>
  <c r="G68" i="1"/>
  <c r="E52" i="1" l="1"/>
  <c r="E64" i="1"/>
  <c r="H60" i="1"/>
  <c r="H59" i="1"/>
  <c r="E68" i="1"/>
  <c r="H44" i="1"/>
  <c r="H61" i="1"/>
  <c r="H56" i="1"/>
  <c r="H62" i="1"/>
  <c r="H65" i="1"/>
  <c r="H53" i="1"/>
  <c r="C54" i="1"/>
  <c r="E54" i="1" s="1"/>
  <c r="H43" i="1"/>
  <c r="H57" i="1"/>
  <c r="C57" i="1"/>
  <c r="E57" i="1" s="1"/>
  <c r="H36" i="1"/>
  <c r="H24" i="1"/>
  <c r="C43" i="1"/>
  <c r="E43" i="1" s="1"/>
  <c r="H63" i="1"/>
  <c r="C56" i="1"/>
  <c r="E56" i="1" s="1"/>
  <c r="E48" i="1"/>
  <c r="C51" i="1"/>
  <c r="E51" i="1" s="1"/>
  <c r="E55" i="1"/>
  <c r="C59" i="1"/>
  <c r="E59" i="1" s="1"/>
  <c r="E58" i="1"/>
  <c r="E50" i="1"/>
  <c r="H39" i="1"/>
  <c r="E26" i="1"/>
  <c r="H40" i="1"/>
  <c r="C66" i="1"/>
  <c r="E66" i="1" s="1"/>
  <c r="E65" i="1"/>
  <c r="E44" i="1"/>
  <c r="E45" i="1"/>
  <c r="E21" i="1"/>
  <c r="E39" i="1"/>
  <c r="E67" i="1"/>
  <c r="E42" i="1"/>
  <c r="C53" i="1"/>
  <c r="E53" i="1" s="1"/>
  <c r="H54" i="1"/>
  <c r="H49" i="1"/>
  <c r="E35" i="1"/>
  <c r="C24" i="1"/>
  <c r="C63" i="1"/>
  <c r="E63" i="1" s="1"/>
  <c r="E62" i="1"/>
  <c r="C49" i="1"/>
  <c r="E49" i="1" s="1"/>
  <c r="E25" i="1"/>
  <c r="E60" i="1"/>
  <c r="C47" i="1"/>
  <c r="E47" i="1" s="1"/>
  <c r="E38" i="1"/>
  <c r="H35" i="1"/>
  <c r="H28" i="1"/>
  <c r="C29" i="1"/>
  <c r="E29" i="1" s="1"/>
  <c r="H20" i="1"/>
  <c r="E46" i="1"/>
  <c r="H37" i="1"/>
  <c r="H41" i="1"/>
  <c r="H38" i="1"/>
  <c r="E37" i="1"/>
  <c r="E40" i="1"/>
  <c r="C36" i="1"/>
  <c r="E36" i="1" s="1"/>
  <c r="E28" i="1"/>
  <c r="E24" i="1"/>
  <c r="C41" i="1"/>
  <c r="E41" i="1" s="1"/>
  <c r="E27" i="1"/>
  <c r="H21" i="1"/>
  <c r="E19" i="1"/>
  <c r="E33" i="1"/>
  <c r="H32" i="1"/>
  <c r="E22" i="1"/>
  <c r="H19" i="1"/>
  <c r="H27" i="1"/>
  <c r="H26" i="1"/>
  <c r="C23" i="1"/>
  <c r="E23" i="1" s="1"/>
</calcChain>
</file>

<file path=xl/sharedStrings.xml><?xml version="1.0" encoding="utf-8"?>
<sst xmlns="http://schemas.openxmlformats.org/spreadsheetml/2006/main" count="26" uniqueCount="24">
  <si>
    <t>Zinseszinsrechner mit Excel</t>
  </si>
  <si>
    <t>Berechnung von Endkapital, Einzahlungen und Zinsertrag</t>
  </si>
  <si>
    <t>Eingaben</t>
  </si>
  <si>
    <t>Ergebnisse</t>
  </si>
  <si>
    <t>Anfangskapital</t>
  </si>
  <si>
    <t>Endkapital</t>
  </si>
  <si>
    <t>Sparrate je Zahlung</t>
  </si>
  <si>
    <t>Gesamte Einzahlungen</t>
  </si>
  <si>
    <t>Zahlungen pro Jahr</t>
  </si>
  <si>
    <t>Gesamter Zinsertrag</t>
  </si>
  <si>
    <t>Sparzins p.a.</t>
  </si>
  <si>
    <t>Wachstum</t>
  </si>
  <si>
    <t>Laufzeit in Jahren</t>
  </si>
  <si>
    <t>Zahlungstermin</t>
  </si>
  <si>
    <t>Ende der Periode</t>
  </si>
  <si>
    <t>Beispieldaten enthalten:
5.000 € Startkapital, 100 € pro Monat,
4,00 % p.a. und 10 Jahre Laufzeit.</t>
  </si>
  <si>
    <t>Bitte nur die farblich markierten Eingabefelder ausfüllen.</t>
  </si>
  <si>
    <t>Jährliche Entwicklung</t>
  </si>
  <si>
    <t>Jahr</t>
  </si>
  <si>
    <t>Einzahlungen im Jahr</t>
  </si>
  <si>
    <t>Zinsen im Jahr</t>
  </si>
  <si>
    <t>Kumulierte Einzahlungen</t>
  </si>
  <si>
    <t>Kumulierte Zinsen</t>
  </si>
  <si>
    <t>Hinweis: einfache Vorlage ohne Makros, ohne Schutz und ohne zusätzliche Blätter.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</si>
</sst>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;[Red]\(#,##0.00\ &quot;€&quot;\);\-"/>
    <numFmt numFmtId="165" formatCode="0.00%;[Red]\(0.00%\);\-"/>
  </numFmts>
  <fonts count="12" x14ac:knownFonts="1">
    <font>
      <sz val="11"/>
      <color theme="1"/>
      <name val="Calibri"/>
      <family val="2"/>
      <scheme val="minor"/>
    </font>
    <font>
      <i/>
      <sz val="10"/>
      <color rgb="FF1F415A"/>
      <name val="Calibri"/>
    </font>
    <font>
      <b/>
      <sz val="11"/>
      <color rgb="FFFFFFFF"/>
      <name val="Calibri"/>
    </font>
    <font>
      <b/>
      <sz val="11"/>
      <color rgb="FF1F415A"/>
      <name val="Calibri"/>
    </font>
    <font>
      <b/>
      <sz val="11"/>
      <color rgb="FF0000FF"/>
      <name val="Calibri"/>
    </font>
    <font>
      <i/>
      <sz val="9"/>
      <color rgb="FF1F415A"/>
      <name val="Calibri"/>
    </font>
    <font>
      <b/>
      <sz val="11"/>
      <color rgb="FF000000"/>
      <name val="Calibri"/>
    </font>
    <font>
      <sz val="9"/>
      <color rgb="FF1F415A"/>
      <name val="Calibri"/>
    </font>
    <font>
      <sz val="11"/>
      <color rgb="FF000000"/>
      <name val="Calibri"/>
    </font>
    <font>
      <b/>
      <sz val="10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7FBFC"/>
      </patternFill>
    </fill>
    <fill>
      <patternFill patternType="solid">
        <fgColor rgb="FFE8F1F5"/>
      </patternFill>
    </fill>
    <fill>
      <patternFill patternType="solid">
        <fgColor rgb="FFEEF6F6"/>
      </patternFill>
    </fill>
    <fill>
      <patternFill patternType="solid">
        <fgColor rgb="FFFFFFFF"/>
      </patternFill>
    </fill>
    <fill>
      <patternFill patternType="solid">
        <fgColor rgb="FFF8FBFC"/>
      </patternFill>
    </fill>
  </fills>
  <borders count="7">
    <border>
      <left/>
      <right/>
      <top/>
      <bottom/>
      <diagonal/>
    </border>
    <border>
      <left style="thin">
        <color rgb="FF9FB3BE"/>
      </left>
      <right style="thin">
        <color rgb="FF9FB3BE"/>
      </right>
      <top style="thin">
        <color rgb="FF9FB3BE"/>
      </top>
      <bottom style="thin">
        <color rgb="FF9FB3BE"/>
      </bottom>
      <diagonal/>
    </border>
    <border>
      <left/>
      <right/>
      <top/>
      <bottom style="thin">
        <color rgb="FF9FB3BE"/>
      </bottom>
      <diagonal/>
    </border>
    <border>
      <left/>
      <right style="thin">
        <color rgb="FF9FB3BE"/>
      </right>
      <top style="thin">
        <color rgb="FF9FB3BE"/>
      </top>
      <bottom/>
      <diagonal/>
    </border>
    <border>
      <left/>
      <right style="thin">
        <color rgb="FF9FB3BE"/>
      </right>
      <top style="thin">
        <color rgb="FF9FB3BE"/>
      </top>
      <bottom style="thin">
        <color rgb="FF9FB3BE"/>
      </bottom>
      <diagonal/>
    </border>
    <border>
      <left style="thin">
        <color rgb="FF9FB3BE"/>
      </left>
      <right/>
      <top/>
      <bottom style="thin">
        <color rgb="FF9FB3BE"/>
      </bottom>
      <diagonal/>
    </border>
    <border>
      <left/>
      <right style="thin">
        <color rgb="FF9FB3BE"/>
      </right>
      <top/>
      <bottom style="thin">
        <color rgb="FF9FB3BE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3" borderId="1" xfId="0" applyFont="1" applyFill="1" applyBorder="1" applyAlignment="1">
      <alignment horizontal="left"/>
    </xf>
    <xf numFmtId="164" fontId="4" fillId="4" borderId="1" xfId="0" applyNumberFormat="1" applyFont="1" applyFill="1" applyBorder="1" applyAlignment="1">
      <alignment horizontal="center"/>
    </xf>
    <xf numFmtId="164" fontId="6" fillId="5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5" fontId="6" fillId="5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1" fontId="8" fillId="6" borderId="2" xfId="0" applyNumberFormat="1" applyFont="1" applyFill="1" applyBorder="1" applyAlignment="1">
      <alignment horizontal="center"/>
    </xf>
    <xf numFmtId="164" fontId="8" fillId="6" borderId="2" xfId="0" applyNumberFormat="1" applyFont="1" applyFill="1" applyBorder="1" applyAlignment="1">
      <alignment horizontal="center"/>
    </xf>
    <xf numFmtId="1" fontId="8" fillId="7" borderId="2" xfId="0" applyNumberFormat="1" applyFont="1" applyFill="1" applyBorder="1" applyAlignment="1">
      <alignment horizontal="center"/>
    </xf>
    <xf numFmtId="164" fontId="8" fillId="7" borderId="2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0" fillId="0" borderId="4" xfId="0" applyBorder="1"/>
    <xf numFmtId="0" fontId="2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1" fillId="0" borderId="0" xfId="0" applyFont="1" applyAlignment="1">
      <alignment horizontal="center"/>
    </xf>
    <xf numFmtId="0" fontId="0" fillId="0" borderId="0" xfId="0"/>
    <xf numFmtId="0" fontId="2" fillId="2" borderId="0" xfId="0" applyFont="1" applyFill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r>
              <a:rPr lang="es-ES"/>
              <a:t>Kapitalentwicklung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2881550183585541"/>
          <c:y val="0.22733464684319149"/>
          <c:w val="0.85680893661877167"/>
          <c:h val="0.62386966120530196"/>
        </c:manualLayout>
      </c:layout>
      <c:lineChart>
        <c:grouping val="standard"/>
        <c:varyColors val="0"/>
        <c:ser>
          <c:idx val="0"/>
          <c:order val="0"/>
          <c:tx>
            <c:strRef>
              <c:f>Zinseszinsrechner!$F$17</c:f>
              <c:strCache>
                <c:ptCount val="1"/>
                <c:pt idx="0">
                  <c:v>Endkapital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Zinseszinsrechner!$B$18:$B$68</c:f>
              <c:numCache>
                <c:formatCode>0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cat>
          <c:val>
            <c:numRef>
              <c:f>Zinseszinsrechner!$F$18:$F$68</c:f>
              <c:numCache>
                <c:formatCode>#,##0.00\ "€";[Red]\(#,##0.00\ "€"\);\-</c:formatCode>
                <c:ptCount val="51"/>
                <c:pt idx="0">
                  <c:v>5000</c:v>
                </c:pt>
                <c:pt idx="1">
                  <c:v>6425.9540021926787</c:v>
                </c:pt>
                <c:pt idx="2">
                  <c:v>7910.0035705673326</c:v>
                </c:pt>
                <c:pt idx="3">
                  <c:v>9454.5156081270197</c:v>
                </c:pt>
                <c:pt idx="4">
                  <c:v>11061.953449155088</c:v>
                </c:pt>
                <c:pt idx="5">
                  <c:v>12734.880787974289</c:v>
                </c:pt>
                <c:pt idx="6">
                  <c:v>14475.965767769683</c:v>
                </c:pt>
                <c:pt idx="7">
                  <c:v>16287.985235996421</c:v>
                </c:pt>
                <c:pt idx="8">
                  <c:v>18173.829173159404</c:v>
                </c:pt>
                <c:pt idx="9">
                  <c:v>20136.505302028341</c:v>
                </c:pt>
                <c:pt idx="10">
                  <c:v>22179.143884639248</c:v>
                </c:pt>
                <c:pt idx="11">
                  <c:v>24305.002714733218</c:v>
                </c:pt>
                <c:pt idx="12">
                  <c:v>26517.47231359487</c:v>
                </c:pt>
                <c:pt idx="13">
                  <c:v>28820.081337577292</c:v>
                </c:pt>
                <c:pt idx="14">
                  <c:v>31216.502205937773</c:v>
                </c:pt>
                <c:pt idx="15">
                  <c:v>33710.556957960456</c:v>
                </c:pt>
                <c:pt idx="16">
                  <c:v>36306.223348706968</c:v>
                </c:pt>
                <c:pt idx="17">
                  <c:v>39007.641193117553</c:v>
                </c:pt>
                <c:pt idx="18">
                  <c:v>41819.118968580471</c:v>
                </c:pt>
                <c:pt idx="19">
                  <c:v>44745.140686500439</c:v>
                </c:pt>
                <c:pt idx="20">
                  <c:v>47790.373043825297</c:v>
                </c:pt>
                <c:pt idx="21">
                  <c:v>50959.672865936853</c:v>
                </c:pt>
                <c:pt idx="22">
                  <c:v>54258.09485277663</c:v>
                </c:pt>
                <c:pt idx="23">
                  <c:v>57690.899640560834</c:v>
                </c:pt>
                <c:pt idx="24">
                  <c:v>61263.562191941812</c:v>
                </c:pt>
                <c:pt idx="25">
                  <c:v>64981.780527997798</c:v>
                </c:pt>
                <c:pt idx="26">
                  <c:v>68851.484815977368</c:v>
                </c:pt>
                <c:pt idx="27">
                  <c:v>72878.846827292553</c:v>
                </c:pt>
                <c:pt idx="28">
                  <c:v>77070.289780845269</c:v>
                </c:pt>
                <c:pt idx="29">
                  <c:v>81432.498587386013</c:v>
                </c:pt>
                <c:pt idx="30">
                  <c:v>85972.430511243525</c:v>
                </c:pt>
                <c:pt idx="31">
                  <c:v>90697.326266429794</c:v>
                </c:pt>
                <c:pt idx="32">
                  <c:v>95614.721564817533</c:v>
                </c:pt>
                <c:pt idx="33">
                  <c:v>100732.45913480813</c:v>
                </c:pt>
                <c:pt idx="34">
                  <c:v>106058.70122965871</c:v>
                </c:pt>
                <c:pt idx="35">
                  <c:v>111601.9426454178</c:v>
                </c:pt>
                <c:pt idx="36">
                  <c:v>117371.02426923186</c:v>
                </c:pt>
                <c:pt idx="37">
                  <c:v>123375.14717963031</c:v>
                </c:pt>
                <c:pt idx="38">
                  <c:v>129623.88732127842</c:v>
                </c:pt>
                <c:pt idx="39">
                  <c:v>136127.21077760216</c:v>
                </c:pt>
                <c:pt idx="40">
                  <c:v>142895.48966564296</c:v>
                </c:pt>
                <c:pt idx="41">
                  <c:v>149939.51867849397</c:v>
                </c:pt>
                <c:pt idx="42">
                  <c:v>157270.53230170032</c:v>
                </c:pt>
                <c:pt idx="43">
                  <c:v>164900.22273108212</c:v>
                </c:pt>
                <c:pt idx="44">
                  <c:v>172840.75852055725</c:v>
                </c:pt>
                <c:pt idx="45">
                  <c:v>181104.80398970546</c:v>
                </c:pt>
                <c:pt idx="46">
                  <c:v>189705.53942202605</c:v>
                </c:pt>
                <c:pt idx="47">
                  <c:v>198656.68208610435</c:v>
                </c:pt>
                <c:pt idx="48">
                  <c:v>207972.50811321227</c:v>
                </c:pt>
                <c:pt idx="49">
                  <c:v>217667.87526623695</c:v>
                </c:pt>
                <c:pt idx="50">
                  <c:v>227758.24663624974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69-4019-A876-7B720617BE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es-ES"/>
                  <a:t>Jahre</a:t>
                </a:r>
              </a:p>
            </c:rich>
          </c:tx>
          <c:layout>
            <c:manualLayout>
              <c:xMode val="edge"/>
              <c:yMode val="edge"/>
              <c:x val="3.3387949147865942E-2"/>
              <c:y val="0.84750123563170565"/>
            </c:manualLayout>
          </c:layout>
          <c:overlay val="1"/>
        </c:title>
        <c:numFmt formatCode="0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Endkapital</a:t>
                </a:r>
              </a:p>
            </c:rich>
          </c:tx>
          <c:layout>
            <c:manualLayout>
              <c:xMode val="edge"/>
              <c:yMode val="edge"/>
              <c:x val="0.13836477987421383"/>
              <c:y val="0.13147705997457229"/>
            </c:manualLayout>
          </c:layout>
          <c:overlay val="1"/>
        </c:title>
        <c:numFmt formatCode="#,##0.00\ &quot;€&quot;;[Red]\(#,##0.00\ &quot;€&quot;\);\-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304800</xdr:colOff>
      <xdr:row>3</xdr:row>
      <xdr:rowOff>104774</xdr:rowOff>
    </xdr:from>
    <xdr:to>
      <xdr:col>15</xdr:col>
      <xdr:colOff>704850</xdr:colOff>
      <xdr:row>13</xdr:row>
      <xdr:rowOff>190499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68"/>
  <sheetViews>
    <sheetView showGridLines="0" tabSelected="1" zoomScale="90" zoomScaleNormal="90" workbookViewId="0">
      <selection activeCell="N22" sqref="N22"/>
    </sheetView>
  </sheetViews>
  <sheetFormatPr baseColWidth="10" defaultColWidth="9.140625" defaultRowHeight="15" x14ac:dyDescent="0.25"/>
  <cols>
    <col min="1" max="1" width="3" customWidth="1"/>
    <col min="2" max="3" width="16" customWidth="1"/>
    <col min="4" max="4" width="18" customWidth="1"/>
    <col min="5" max="5" width="15" customWidth="1"/>
    <col min="6" max="6" width="16" customWidth="1"/>
    <col min="7" max="7" width="19" customWidth="1"/>
    <col min="8" max="8" width="18" customWidth="1"/>
    <col min="9" max="9" width="4" customWidth="1"/>
    <col min="10" max="19" width="13" customWidth="1"/>
  </cols>
  <sheetData>
    <row r="2" spans="2:8" ht="24" customHeight="1" x14ac:dyDescent="0.25">
      <c r="B2" s="24" t="s">
        <v>0</v>
      </c>
      <c r="C2" s="25"/>
      <c r="D2" s="25"/>
      <c r="E2" s="25"/>
      <c r="F2" s="25"/>
      <c r="G2" s="25"/>
      <c r="H2" s="25"/>
    </row>
    <row r="3" spans="2:8" ht="20.100000000000001" customHeight="1" x14ac:dyDescent="0.25">
      <c r="B3" s="25"/>
      <c r="C3" s="25"/>
      <c r="D3" s="25"/>
      <c r="E3" s="25"/>
      <c r="F3" s="25"/>
      <c r="G3" s="25"/>
      <c r="H3" s="25"/>
    </row>
    <row r="4" spans="2:8" x14ac:dyDescent="0.25">
      <c r="B4" s="20" t="s">
        <v>1</v>
      </c>
      <c r="C4" s="21"/>
      <c r="D4" s="21"/>
      <c r="E4" s="21"/>
      <c r="F4" s="21"/>
      <c r="G4" s="21"/>
      <c r="H4" s="21"/>
    </row>
    <row r="6" spans="2:8" x14ac:dyDescent="0.25">
      <c r="B6" s="15" t="s">
        <v>2</v>
      </c>
      <c r="C6" s="14"/>
      <c r="F6" s="15" t="s">
        <v>3</v>
      </c>
      <c r="G6" s="14"/>
    </row>
    <row r="7" spans="2:8" x14ac:dyDescent="0.25">
      <c r="B7" s="1" t="s">
        <v>4</v>
      </c>
      <c r="C7" s="2">
        <v>5000</v>
      </c>
      <c r="F7" s="1" t="s">
        <v>5</v>
      </c>
      <c r="G7" s="3">
        <f>FV(C10/C9,C11*C9,-C8,-C7,IF(C12="Anfang der Periode",1,0))</f>
        <v>227758.24663624974</v>
      </c>
    </row>
    <row r="8" spans="2:8" x14ac:dyDescent="0.25">
      <c r="B8" s="1" t="s">
        <v>6</v>
      </c>
      <c r="C8" s="2">
        <v>100</v>
      </c>
      <c r="F8" s="1" t="s">
        <v>7</v>
      </c>
      <c r="G8" s="3">
        <f>C7+(C8*C9*C11)</f>
        <v>65000</v>
      </c>
    </row>
    <row r="9" spans="2:8" x14ac:dyDescent="0.25">
      <c r="B9" s="1" t="s">
        <v>8</v>
      </c>
      <c r="C9" s="4">
        <v>12</v>
      </c>
      <c r="F9" s="1" t="s">
        <v>9</v>
      </c>
      <c r="G9" s="3">
        <f>G7-G8</f>
        <v>162758.24663624974</v>
      </c>
    </row>
    <row r="10" spans="2:8" x14ac:dyDescent="0.25">
      <c r="B10" s="1" t="s">
        <v>10</v>
      </c>
      <c r="C10" s="5">
        <v>0.04</v>
      </c>
      <c r="F10" s="1" t="s">
        <v>11</v>
      </c>
      <c r="G10" s="6">
        <f>IF(G8=0,"",G7/G8-1)</f>
        <v>2.5039730251730727</v>
      </c>
    </row>
    <row r="11" spans="2:8" x14ac:dyDescent="0.25">
      <c r="B11" s="1" t="s">
        <v>12</v>
      </c>
      <c r="C11" s="4">
        <v>50</v>
      </c>
    </row>
    <row r="12" spans="2:8" ht="24" customHeight="1" x14ac:dyDescent="0.25">
      <c r="B12" s="1" t="s">
        <v>13</v>
      </c>
      <c r="C12" s="7" t="s">
        <v>14</v>
      </c>
      <c r="F12" s="16" t="s">
        <v>15</v>
      </c>
      <c r="G12" s="17"/>
    </row>
    <row r="13" spans="2:8" ht="24" customHeight="1" x14ac:dyDescent="0.25">
      <c r="B13" s="13" t="s">
        <v>16</v>
      </c>
      <c r="C13" s="14"/>
      <c r="F13" s="18"/>
      <c r="G13" s="19"/>
    </row>
    <row r="16" spans="2:8" x14ac:dyDescent="0.25">
      <c r="B16" s="22" t="s">
        <v>17</v>
      </c>
      <c r="C16" s="21"/>
      <c r="D16" s="21"/>
      <c r="E16" s="21"/>
      <c r="F16" s="21"/>
      <c r="G16" s="21"/>
      <c r="H16" s="21"/>
    </row>
    <row r="17" spans="2:8" ht="33.950000000000003" customHeight="1" x14ac:dyDescent="0.25">
      <c r="B17" s="12" t="s">
        <v>18</v>
      </c>
      <c r="C17" s="12" t="s">
        <v>4</v>
      </c>
      <c r="D17" s="12" t="s">
        <v>19</v>
      </c>
      <c r="E17" s="12" t="s">
        <v>20</v>
      </c>
      <c r="F17" s="12" t="s">
        <v>5</v>
      </c>
      <c r="G17" s="12" t="s">
        <v>21</v>
      </c>
      <c r="H17" s="12" t="s">
        <v>22</v>
      </c>
    </row>
    <row r="18" spans="2:8" x14ac:dyDescent="0.25">
      <c r="B18" s="8">
        <v>0</v>
      </c>
      <c r="C18" s="9">
        <f>$C$7</f>
        <v>5000</v>
      </c>
      <c r="D18" s="9">
        <f>0</f>
        <v>0</v>
      </c>
      <c r="E18" s="9">
        <f>0</f>
        <v>0</v>
      </c>
      <c r="F18" s="9">
        <f>$C$7</f>
        <v>5000</v>
      </c>
      <c r="G18" s="9">
        <f>$C$7</f>
        <v>5000</v>
      </c>
      <c r="H18" s="9">
        <f>0</f>
        <v>0</v>
      </c>
    </row>
    <row r="19" spans="2:8" x14ac:dyDescent="0.25">
      <c r="B19" s="10">
        <f t="shared" ref="B19:B50" si="0">IF(ROW()-18&lt;=$C$11,ROW()-18,"")</f>
        <v>1</v>
      </c>
      <c r="C19" s="11">
        <f t="shared" ref="C19:C50" si="1">IF(B19="","",F18)</f>
        <v>5000</v>
      </c>
      <c r="D19" s="11">
        <f t="shared" ref="D19:D50" si="2">IF(B19="","",$C$8*$C$9)</f>
        <v>1200</v>
      </c>
      <c r="E19" s="11">
        <f t="shared" ref="E19:E50" si="3">IF(B19="","",F19-C19-D19)</f>
        <v>225.95400219267867</v>
      </c>
      <c r="F19" s="11">
        <f t="shared" ref="F19:F50" si="4">IF(B19="","",FV($C$10/$C$9,B19*$C$9,-$C$8,-$C$7,IF($C$12="Anfang der Periode",1,0)))</f>
        <v>6425.9540021926787</v>
      </c>
      <c r="G19" s="11">
        <f t="shared" ref="G19:G50" si="5">IF(B19="","",$C$7+$C$8*$C$9*B19)</f>
        <v>6200</v>
      </c>
      <c r="H19" s="11">
        <f t="shared" ref="H19:H50" si="6">IF(B19="","",F19-G19)</f>
        <v>225.95400219267867</v>
      </c>
    </row>
    <row r="20" spans="2:8" x14ac:dyDescent="0.25">
      <c r="B20" s="8">
        <f t="shared" si="0"/>
        <v>2</v>
      </c>
      <c r="C20" s="9">
        <f t="shared" si="1"/>
        <v>6425.9540021926787</v>
      </c>
      <c r="D20" s="9">
        <f t="shared" si="2"/>
        <v>1200</v>
      </c>
      <c r="E20" s="9">
        <f t="shared" si="3"/>
        <v>284.04956837465397</v>
      </c>
      <c r="F20" s="9">
        <f t="shared" si="4"/>
        <v>7910.0035705673326</v>
      </c>
      <c r="G20" s="9">
        <f t="shared" si="5"/>
        <v>7400</v>
      </c>
      <c r="H20" s="9">
        <f t="shared" si="6"/>
        <v>510.00357056733264</v>
      </c>
    </row>
    <row r="21" spans="2:8" x14ac:dyDescent="0.25">
      <c r="B21" s="10">
        <f t="shared" si="0"/>
        <v>3</v>
      </c>
      <c r="C21" s="11">
        <f t="shared" si="1"/>
        <v>7910.0035705673326</v>
      </c>
      <c r="D21" s="11">
        <f t="shared" si="2"/>
        <v>1200</v>
      </c>
      <c r="E21" s="11">
        <f t="shared" si="3"/>
        <v>344.51203755968709</v>
      </c>
      <c r="F21" s="11">
        <f t="shared" si="4"/>
        <v>9454.5156081270197</v>
      </c>
      <c r="G21" s="11">
        <f t="shared" si="5"/>
        <v>8600</v>
      </c>
      <c r="H21" s="11">
        <f t="shared" si="6"/>
        <v>854.51560812701973</v>
      </c>
    </row>
    <row r="22" spans="2:8" x14ac:dyDescent="0.25">
      <c r="B22" s="8">
        <f t="shared" si="0"/>
        <v>4</v>
      </c>
      <c r="C22" s="9">
        <f t="shared" si="1"/>
        <v>9454.5156081270197</v>
      </c>
      <c r="D22" s="9">
        <f t="shared" si="2"/>
        <v>1200</v>
      </c>
      <c r="E22" s="9">
        <f t="shared" si="3"/>
        <v>407.43784102806785</v>
      </c>
      <c r="F22" s="9">
        <f t="shared" si="4"/>
        <v>11061.953449155088</v>
      </c>
      <c r="G22" s="9">
        <f t="shared" si="5"/>
        <v>9800</v>
      </c>
      <c r="H22" s="9">
        <f t="shared" si="6"/>
        <v>1261.9534491550876</v>
      </c>
    </row>
    <row r="23" spans="2:8" x14ac:dyDescent="0.25">
      <c r="B23" s="10">
        <f t="shared" si="0"/>
        <v>5</v>
      </c>
      <c r="C23" s="11">
        <f t="shared" si="1"/>
        <v>11061.953449155088</v>
      </c>
      <c r="D23" s="11">
        <f t="shared" si="2"/>
        <v>1200</v>
      </c>
      <c r="E23" s="11">
        <f t="shared" si="3"/>
        <v>472.9273388192014</v>
      </c>
      <c r="F23" s="11">
        <f t="shared" si="4"/>
        <v>12734.880787974289</v>
      </c>
      <c r="G23" s="11">
        <f t="shared" si="5"/>
        <v>11000</v>
      </c>
      <c r="H23" s="11">
        <f t="shared" si="6"/>
        <v>1734.880787974289</v>
      </c>
    </row>
    <row r="24" spans="2:8" x14ac:dyDescent="0.25">
      <c r="B24" s="8">
        <f t="shared" si="0"/>
        <v>6</v>
      </c>
      <c r="C24" s="9">
        <f t="shared" si="1"/>
        <v>12734.880787974289</v>
      </c>
      <c r="D24" s="9">
        <f t="shared" si="2"/>
        <v>1200</v>
      </c>
      <c r="E24" s="9">
        <f t="shared" si="3"/>
        <v>541.08497979539425</v>
      </c>
      <c r="F24" s="9">
        <f t="shared" si="4"/>
        <v>14475.965767769683</v>
      </c>
      <c r="G24" s="9">
        <f t="shared" si="5"/>
        <v>12200</v>
      </c>
      <c r="H24" s="9">
        <f t="shared" si="6"/>
        <v>2275.9657677696832</v>
      </c>
    </row>
    <row r="25" spans="2:8" x14ac:dyDescent="0.25">
      <c r="B25" s="10">
        <f t="shared" si="0"/>
        <v>7</v>
      </c>
      <c r="C25" s="11">
        <f t="shared" si="1"/>
        <v>14475.965767769683</v>
      </c>
      <c r="D25" s="11">
        <f t="shared" si="2"/>
        <v>1200</v>
      </c>
      <c r="E25" s="11">
        <f t="shared" si="3"/>
        <v>612.01946822673744</v>
      </c>
      <c r="F25" s="11">
        <f t="shared" si="4"/>
        <v>16287.985235996421</v>
      </c>
      <c r="G25" s="11">
        <f t="shared" si="5"/>
        <v>13400</v>
      </c>
      <c r="H25" s="11">
        <f t="shared" si="6"/>
        <v>2887.9852359964207</v>
      </c>
    </row>
    <row r="26" spans="2:8" x14ac:dyDescent="0.25">
      <c r="B26" s="8">
        <f t="shared" si="0"/>
        <v>8</v>
      </c>
      <c r="C26" s="9">
        <f t="shared" si="1"/>
        <v>16287.985235996421</v>
      </c>
      <c r="D26" s="9">
        <f t="shared" si="2"/>
        <v>1200</v>
      </c>
      <c r="E26" s="9">
        <f t="shared" si="3"/>
        <v>685.84393716298291</v>
      </c>
      <c r="F26" s="9">
        <f t="shared" si="4"/>
        <v>18173.829173159404</v>
      </c>
      <c r="G26" s="9">
        <f t="shared" si="5"/>
        <v>14600</v>
      </c>
      <c r="H26" s="9">
        <f t="shared" si="6"/>
        <v>3573.8291731594036</v>
      </c>
    </row>
    <row r="27" spans="2:8" x14ac:dyDescent="0.25">
      <c r="B27" s="10">
        <f t="shared" si="0"/>
        <v>9</v>
      </c>
      <c r="C27" s="11">
        <f t="shared" si="1"/>
        <v>18173.829173159404</v>
      </c>
      <c r="D27" s="11">
        <f t="shared" si="2"/>
        <v>1200</v>
      </c>
      <c r="E27" s="11">
        <f t="shared" si="3"/>
        <v>762.67612886893767</v>
      </c>
      <c r="F27" s="11">
        <f t="shared" si="4"/>
        <v>20136.505302028341</v>
      </c>
      <c r="G27" s="11">
        <f t="shared" si="5"/>
        <v>15800</v>
      </c>
      <c r="H27" s="11">
        <f t="shared" si="6"/>
        <v>4336.5053020283412</v>
      </c>
    </row>
    <row r="28" spans="2:8" x14ac:dyDescent="0.25">
      <c r="B28" s="8">
        <f t="shared" si="0"/>
        <v>10</v>
      </c>
      <c r="C28" s="9">
        <f t="shared" si="1"/>
        <v>20136.505302028341</v>
      </c>
      <c r="D28" s="9">
        <f t="shared" si="2"/>
        <v>1200</v>
      </c>
      <c r="E28" s="9">
        <f t="shared" si="3"/>
        <v>842.63858261090718</v>
      </c>
      <c r="F28" s="9">
        <f t="shared" si="4"/>
        <v>22179.143884639248</v>
      </c>
      <c r="G28" s="9">
        <f t="shared" si="5"/>
        <v>17000</v>
      </c>
      <c r="H28" s="9">
        <f t="shared" si="6"/>
        <v>5179.1438846392484</v>
      </c>
    </row>
    <row r="29" spans="2:8" x14ac:dyDescent="0.25">
      <c r="B29" s="10">
        <v>11</v>
      </c>
      <c r="C29" s="11">
        <f t="shared" ref="C29:C31" si="7">IF(B29="","",F28)</f>
        <v>22179.143884639248</v>
      </c>
      <c r="D29" s="11">
        <f t="shared" ref="D29:D31" si="8">IF(B29="","",$C$8*$C$9)</f>
        <v>1200</v>
      </c>
      <c r="E29" s="11">
        <f t="shared" ref="E29:E31" si="9">IF(B29="","",F29-C29-D29)</f>
        <v>925.85883009397003</v>
      </c>
      <c r="F29" s="11">
        <f t="shared" ref="F29:F31" si="10">IF(B29="","",FV($C$10/$C$9,B29*$C$9,-$C$8,-$C$7,IF($C$12="Anfang der Periode",1,0)))</f>
        <v>24305.002714733218</v>
      </c>
      <c r="G29" s="11">
        <f t="shared" ref="G29:G31" si="11">IF(B29="","",$C$7+$C$8*$C$9*B29)</f>
        <v>18200</v>
      </c>
      <c r="H29" s="11">
        <f t="shared" ref="H29:H31" si="12">IF(B29="","",F29-G29)</f>
        <v>6105.0027147332185</v>
      </c>
    </row>
    <row r="30" spans="2:8" x14ac:dyDescent="0.25">
      <c r="B30" s="8">
        <v>12</v>
      </c>
      <c r="C30" s="9">
        <f t="shared" si="7"/>
        <v>24305.002714733218</v>
      </c>
      <c r="D30" s="9">
        <f t="shared" si="8"/>
        <v>1200</v>
      </c>
      <c r="E30" s="9">
        <f t="shared" si="9"/>
        <v>1012.4695988616513</v>
      </c>
      <c r="F30" s="9">
        <f t="shared" si="10"/>
        <v>26517.47231359487</v>
      </c>
      <c r="G30" s="9">
        <f t="shared" si="11"/>
        <v>19400</v>
      </c>
      <c r="H30" s="9">
        <f t="shared" si="12"/>
        <v>7117.4723135948698</v>
      </c>
    </row>
    <row r="31" spans="2:8" x14ac:dyDescent="0.25">
      <c r="B31" s="10">
        <v>13</v>
      </c>
      <c r="C31" s="11">
        <f t="shared" si="7"/>
        <v>26517.47231359487</v>
      </c>
      <c r="D31" s="11">
        <f t="shared" si="8"/>
        <v>1200</v>
      </c>
      <c r="E31" s="11">
        <f t="shared" si="9"/>
        <v>1102.6090239824225</v>
      </c>
      <c r="F31" s="11">
        <f t="shared" si="10"/>
        <v>28820.081337577292</v>
      </c>
      <c r="G31" s="11">
        <f t="shared" si="11"/>
        <v>20600</v>
      </c>
      <c r="H31" s="11">
        <f t="shared" si="12"/>
        <v>8220.0813375772923</v>
      </c>
    </row>
    <row r="32" spans="2:8" x14ac:dyDescent="0.25">
      <c r="B32" s="8">
        <v>14</v>
      </c>
      <c r="C32" s="9">
        <f t="shared" si="1"/>
        <v>28820.081337577292</v>
      </c>
      <c r="D32" s="9">
        <f t="shared" si="2"/>
        <v>1200</v>
      </c>
      <c r="E32" s="9">
        <f t="shared" si="3"/>
        <v>1196.4208683604811</v>
      </c>
      <c r="F32" s="9">
        <f t="shared" si="4"/>
        <v>31216.502205937773</v>
      </c>
      <c r="G32" s="9">
        <f t="shared" si="5"/>
        <v>21800</v>
      </c>
      <c r="H32" s="9">
        <f t="shared" si="6"/>
        <v>9416.5022059377734</v>
      </c>
    </row>
    <row r="33" spans="2:19" x14ac:dyDescent="0.25">
      <c r="B33" s="10">
        <v>15</v>
      </c>
      <c r="C33" s="11">
        <f t="shared" si="1"/>
        <v>31216.502205937773</v>
      </c>
      <c r="D33" s="11">
        <f t="shared" si="2"/>
        <v>1200</v>
      </c>
      <c r="E33" s="11">
        <f t="shared" si="3"/>
        <v>1294.0547520226828</v>
      </c>
      <c r="F33" s="11">
        <f t="shared" si="4"/>
        <v>33710.556957960456</v>
      </c>
      <c r="G33" s="11">
        <f t="shared" si="5"/>
        <v>23000</v>
      </c>
      <c r="H33" s="11">
        <f t="shared" si="6"/>
        <v>10710.556957960456</v>
      </c>
    </row>
    <row r="34" spans="2:19" x14ac:dyDescent="0.25">
      <c r="B34" s="8">
        <v>16</v>
      </c>
      <c r="C34" s="9">
        <f t="shared" si="1"/>
        <v>33710.556957960456</v>
      </c>
      <c r="D34" s="9">
        <f t="shared" si="2"/>
        <v>1200</v>
      </c>
      <c r="E34" s="9">
        <f t="shared" si="3"/>
        <v>1395.6663907465118</v>
      </c>
      <c r="F34" s="9">
        <f t="shared" si="4"/>
        <v>36306.223348706968</v>
      </c>
      <c r="G34" s="9">
        <f t="shared" si="5"/>
        <v>24200</v>
      </c>
      <c r="H34" s="9">
        <f t="shared" si="6"/>
        <v>12106.223348706968</v>
      </c>
    </row>
    <row r="35" spans="2:19" x14ac:dyDescent="0.25">
      <c r="B35" s="10">
        <f t="shared" si="0"/>
        <v>17</v>
      </c>
      <c r="C35" s="11">
        <f t="shared" si="1"/>
        <v>36306.223348706968</v>
      </c>
      <c r="D35" s="11">
        <f t="shared" si="2"/>
        <v>1200</v>
      </c>
      <c r="E35" s="11">
        <f t="shared" si="3"/>
        <v>1501.4178444105855</v>
      </c>
      <c r="F35" s="11">
        <f t="shared" si="4"/>
        <v>39007.641193117553</v>
      </c>
      <c r="G35" s="11">
        <f t="shared" si="5"/>
        <v>25400</v>
      </c>
      <c r="H35" s="11">
        <f t="shared" si="6"/>
        <v>13607.641193117553</v>
      </c>
    </row>
    <row r="36" spans="2:19" x14ac:dyDescent="0.25">
      <c r="B36" s="8">
        <f t="shared" si="0"/>
        <v>18</v>
      </c>
      <c r="C36" s="9">
        <f t="shared" si="1"/>
        <v>39007.641193117553</v>
      </c>
      <c r="D36" s="9">
        <f t="shared" si="2"/>
        <v>1200</v>
      </c>
      <c r="E36" s="9">
        <f t="shared" si="3"/>
        <v>1611.4777754629176</v>
      </c>
      <c r="F36" s="9">
        <f t="shared" si="4"/>
        <v>41819.118968580471</v>
      </c>
      <c r="G36" s="9">
        <f t="shared" si="5"/>
        <v>26600</v>
      </c>
      <c r="H36" s="9">
        <f t="shared" si="6"/>
        <v>15219.118968580471</v>
      </c>
    </row>
    <row r="37" spans="2:19" x14ac:dyDescent="0.25">
      <c r="B37" s="10">
        <f t="shared" si="0"/>
        <v>19</v>
      </c>
      <c r="C37" s="11">
        <f t="shared" si="1"/>
        <v>41819.118968580471</v>
      </c>
      <c r="D37" s="11">
        <f t="shared" si="2"/>
        <v>1200</v>
      </c>
      <c r="E37" s="11">
        <f t="shared" si="3"/>
        <v>1726.0217179199681</v>
      </c>
      <c r="F37" s="11">
        <f t="shared" si="4"/>
        <v>44745.140686500439</v>
      </c>
      <c r="G37" s="11">
        <f t="shared" si="5"/>
        <v>27800</v>
      </c>
      <c r="H37" s="11">
        <f t="shared" si="6"/>
        <v>16945.140686500439</v>
      </c>
      <c r="J37" s="23" t="s">
        <v>23</v>
      </c>
      <c r="K37" s="21"/>
      <c r="L37" s="21"/>
      <c r="M37" s="21"/>
      <c r="N37" s="21"/>
      <c r="O37" s="21"/>
      <c r="P37" s="21"/>
      <c r="Q37" s="21"/>
      <c r="R37" s="21"/>
      <c r="S37" s="21"/>
    </row>
    <row r="38" spans="2:19" x14ac:dyDescent="0.25">
      <c r="B38" s="8">
        <f t="shared" si="0"/>
        <v>20</v>
      </c>
      <c r="C38" s="9">
        <f t="shared" si="1"/>
        <v>44745.140686500439</v>
      </c>
      <c r="D38" s="9">
        <f t="shared" si="2"/>
        <v>1200</v>
      </c>
      <c r="E38" s="9">
        <f t="shared" si="3"/>
        <v>1845.2323573248577</v>
      </c>
      <c r="F38" s="9">
        <f t="shared" si="4"/>
        <v>47790.373043825297</v>
      </c>
      <c r="G38" s="9">
        <f t="shared" si="5"/>
        <v>29000</v>
      </c>
      <c r="H38" s="9">
        <f t="shared" si="6"/>
        <v>18790.373043825297</v>
      </c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x14ac:dyDescent="0.25">
      <c r="B39" s="10">
        <f t="shared" si="0"/>
        <v>21</v>
      </c>
      <c r="C39" s="11">
        <f t="shared" si="1"/>
        <v>47790.373043825297</v>
      </c>
      <c r="D39" s="11">
        <f t="shared" si="2"/>
        <v>1200</v>
      </c>
      <c r="E39" s="11">
        <f t="shared" si="3"/>
        <v>1969.2998221115558</v>
      </c>
      <c r="F39" s="11">
        <f t="shared" si="4"/>
        <v>50959.672865936853</v>
      </c>
      <c r="G39" s="11">
        <f t="shared" si="5"/>
        <v>30200</v>
      </c>
      <c r="H39" s="11">
        <f t="shared" si="6"/>
        <v>20759.672865936853</v>
      </c>
    </row>
    <row r="40" spans="2:19" x14ac:dyDescent="0.25">
      <c r="B40" s="8">
        <f t="shared" si="0"/>
        <v>22</v>
      </c>
      <c r="C40" s="9">
        <f t="shared" si="1"/>
        <v>50959.672865936853</v>
      </c>
      <c r="D40" s="9">
        <f t="shared" si="2"/>
        <v>1200</v>
      </c>
      <c r="E40" s="9">
        <f t="shared" si="3"/>
        <v>2098.4219868397777</v>
      </c>
      <c r="F40" s="9">
        <f t="shared" si="4"/>
        <v>54258.09485277663</v>
      </c>
      <c r="G40" s="9">
        <f t="shared" si="5"/>
        <v>31400</v>
      </c>
      <c r="H40" s="9">
        <f t="shared" si="6"/>
        <v>22858.09485277663</v>
      </c>
    </row>
    <row r="41" spans="2:19" x14ac:dyDescent="0.25">
      <c r="B41" s="10">
        <f t="shared" si="0"/>
        <v>23</v>
      </c>
      <c r="C41" s="11">
        <f t="shared" si="1"/>
        <v>54258.09485277663</v>
      </c>
      <c r="D41" s="11">
        <f t="shared" si="2"/>
        <v>1200</v>
      </c>
      <c r="E41" s="11">
        <f t="shared" si="3"/>
        <v>2232.8047877842037</v>
      </c>
      <c r="F41" s="11">
        <f t="shared" si="4"/>
        <v>57690.899640560834</v>
      </c>
      <c r="G41" s="11">
        <f t="shared" si="5"/>
        <v>32600</v>
      </c>
      <c r="H41" s="11">
        <f t="shared" si="6"/>
        <v>25090.899640560834</v>
      </c>
    </row>
    <row r="42" spans="2:19" x14ac:dyDescent="0.25">
      <c r="B42" s="8">
        <f t="shared" si="0"/>
        <v>24</v>
      </c>
      <c r="C42" s="9">
        <f t="shared" si="1"/>
        <v>57690.899640560834</v>
      </c>
      <c r="D42" s="9">
        <f t="shared" si="2"/>
        <v>1200</v>
      </c>
      <c r="E42" s="9">
        <f t="shared" si="3"/>
        <v>2372.6625513809777</v>
      </c>
      <c r="F42" s="9">
        <f t="shared" si="4"/>
        <v>61263.562191941812</v>
      </c>
      <c r="G42" s="9">
        <f t="shared" si="5"/>
        <v>33800</v>
      </c>
      <c r="H42" s="9">
        <f t="shared" si="6"/>
        <v>27463.562191941812</v>
      </c>
    </row>
    <row r="43" spans="2:19" x14ac:dyDescent="0.25">
      <c r="B43" s="10">
        <f t="shared" si="0"/>
        <v>25</v>
      </c>
      <c r="C43" s="11">
        <f t="shared" si="1"/>
        <v>61263.562191941812</v>
      </c>
      <c r="D43" s="11">
        <f t="shared" si="2"/>
        <v>1200</v>
      </c>
      <c r="E43" s="11">
        <f t="shared" si="3"/>
        <v>2518.2183360559866</v>
      </c>
      <c r="F43" s="11">
        <f t="shared" si="4"/>
        <v>64981.780527997798</v>
      </c>
      <c r="G43" s="11">
        <f t="shared" si="5"/>
        <v>35000</v>
      </c>
      <c r="H43" s="11">
        <f t="shared" si="6"/>
        <v>29981.780527997798</v>
      </c>
    </row>
    <row r="44" spans="2:19" x14ac:dyDescent="0.25">
      <c r="B44" s="8">
        <f t="shared" si="0"/>
        <v>26</v>
      </c>
      <c r="C44" s="9">
        <f t="shared" si="1"/>
        <v>64981.780527997798</v>
      </c>
      <c r="D44" s="9">
        <f t="shared" si="2"/>
        <v>1200</v>
      </c>
      <c r="E44" s="9">
        <f t="shared" si="3"/>
        <v>2669.7042879795699</v>
      </c>
      <c r="F44" s="9">
        <f t="shared" si="4"/>
        <v>68851.484815977368</v>
      </c>
      <c r="G44" s="9">
        <f t="shared" si="5"/>
        <v>36200</v>
      </c>
      <c r="H44" s="9">
        <f t="shared" si="6"/>
        <v>32651.484815977368</v>
      </c>
    </row>
    <row r="45" spans="2:19" x14ac:dyDescent="0.25">
      <c r="B45" s="10">
        <f t="shared" si="0"/>
        <v>27</v>
      </c>
      <c r="C45" s="11">
        <f t="shared" si="1"/>
        <v>68851.484815977368</v>
      </c>
      <c r="D45" s="11">
        <f t="shared" si="2"/>
        <v>1200</v>
      </c>
      <c r="E45" s="11">
        <f t="shared" si="3"/>
        <v>2827.3620113151846</v>
      </c>
      <c r="F45" s="11">
        <f t="shared" si="4"/>
        <v>72878.846827292553</v>
      </c>
      <c r="G45" s="11">
        <f t="shared" si="5"/>
        <v>37400</v>
      </c>
      <c r="H45" s="11">
        <f t="shared" si="6"/>
        <v>35478.846827292553</v>
      </c>
    </row>
    <row r="46" spans="2:19" x14ac:dyDescent="0.25">
      <c r="B46" s="8">
        <f t="shared" si="0"/>
        <v>28</v>
      </c>
      <c r="C46" s="9">
        <f t="shared" si="1"/>
        <v>72878.846827292553</v>
      </c>
      <c r="D46" s="9">
        <f t="shared" si="2"/>
        <v>1200</v>
      </c>
      <c r="E46" s="9">
        <f t="shared" si="3"/>
        <v>2991.4429535527161</v>
      </c>
      <c r="F46" s="9">
        <f t="shared" si="4"/>
        <v>77070.289780845269</v>
      </c>
      <c r="G46" s="9">
        <f t="shared" si="5"/>
        <v>38600</v>
      </c>
      <c r="H46" s="9">
        <f t="shared" si="6"/>
        <v>38470.289780845269</v>
      </c>
    </row>
    <row r="47" spans="2:19" x14ac:dyDescent="0.25">
      <c r="B47" s="10">
        <f t="shared" si="0"/>
        <v>29</v>
      </c>
      <c r="C47" s="11">
        <f t="shared" si="1"/>
        <v>77070.289780845269</v>
      </c>
      <c r="D47" s="11">
        <f t="shared" si="2"/>
        <v>1200</v>
      </c>
      <c r="E47" s="11">
        <f t="shared" si="3"/>
        <v>3162.2088065407443</v>
      </c>
      <c r="F47" s="11">
        <f t="shared" si="4"/>
        <v>81432.498587386013</v>
      </c>
      <c r="G47" s="11">
        <f t="shared" si="5"/>
        <v>39800</v>
      </c>
      <c r="H47" s="11">
        <f t="shared" si="6"/>
        <v>41632.498587386013</v>
      </c>
    </row>
    <row r="48" spans="2:19" x14ac:dyDescent="0.25">
      <c r="B48" s="8">
        <f t="shared" si="0"/>
        <v>30</v>
      </c>
      <c r="C48" s="9">
        <f t="shared" si="1"/>
        <v>81432.498587386013</v>
      </c>
      <c r="D48" s="9">
        <f t="shared" si="2"/>
        <v>1200</v>
      </c>
      <c r="E48" s="9">
        <f t="shared" si="3"/>
        <v>3339.9319238575117</v>
      </c>
      <c r="F48" s="9">
        <f t="shared" si="4"/>
        <v>85972.430511243525</v>
      </c>
      <c r="G48" s="9">
        <f t="shared" si="5"/>
        <v>41000</v>
      </c>
      <c r="H48" s="9">
        <f t="shared" si="6"/>
        <v>44972.430511243525</v>
      </c>
    </row>
    <row r="49" spans="2:8" x14ac:dyDescent="0.25">
      <c r="B49" s="10">
        <f t="shared" si="0"/>
        <v>31</v>
      </c>
      <c r="C49" s="11">
        <f t="shared" si="1"/>
        <v>85972.430511243525</v>
      </c>
      <c r="D49" s="11">
        <f t="shared" si="2"/>
        <v>1200</v>
      </c>
      <c r="E49" s="11">
        <f t="shared" si="3"/>
        <v>3524.8957551862695</v>
      </c>
      <c r="F49" s="11">
        <f t="shared" si="4"/>
        <v>90697.326266429794</v>
      </c>
      <c r="G49" s="11">
        <f t="shared" si="5"/>
        <v>42200</v>
      </c>
      <c r="H49" s="11">
        <f t="shared" si="6"/>
        <v>48497.326266429794</v>
      </c>
    </row>
    <row r="50" spans="2:8" x14ac:dyDescent="0.25">
      <c r="B50" s="8">
        <f t="shared" si="0"/>
        <v>32</v>
      </c>
      <c r="C50" s="9">
        <f t="shared" si="1"/>
        <v>90697.326266429794</v>
      </c>
      <c r="D50" s="9">
        <f t="shared" si="2"/>
        <v>1200</v>
      </c>
      <c r="E50" s="9">
        <f t="shared" si="3"/>
        <v>3717.3952983877389</v>
      </c>
      <c r="F50" s="9">
        <f t="shared" si="4"/>
        <v>95614.721564817533</v>
      </c>
      <c r="G50" s="9">
        <f t="shared" si="5"/>
        <v>43400</v>
      </c>
      <c r="H50" s="9">
        <f t="shared" si="6"/>
        <v>52214.721564817533</v>
      </c>
    </row>
    <row r="51" spans="2:8" x14ac:dyDescent="0.25">
      <c r="B51" s="10">
        <f t="shared" ref="B51:B68" si="13">IF(ROW()-18&lt;=$C$11,ROW()-18,"")</f>
        <v>33</v>
      </c>
      <c r="C51" s="11">
        <f t="shared" ref="C51:C82" si="14">IF(B51="","",F50)</f>
        <v>95614.721564817533</v>
      </c>
      <c r="D51" s="11">
        <f t="shared" ref="D51:D68" si="15">IF(B51="","",$C$8*$C$9)</f>
        <v>1200</v>
      </c>
      <c r="E51" s="11">
        <f t="shared" ref="E51:E82" si="16">IF(B51="","",F51-C51-D51)</f>
        <v>3917.737569990597</v>
      </c>
      <c r="F51" s="11">
        <f t="shared" ref="F51:F68" si="17">IF(B51="","",FV($C$10/$C$9,B51*$C$9,-$C$8,-$C$7,IF($C$12="Anfang der Periode",1,0)))</f>
        <v>100732.45913480813</v>
      </c>
      <c r="G51" s="11">
        <f t="shared" ref="G51:G68" si="18">IF(B51="","",$C$7+$C$8*$C$9*B51)</f>
        <v>44600</v>
      </c>
      <c r="H51" s="11">
        <f t="shared" ref="H51:H82" si="19">IF(B51="","",F51-G51)</f>
        <v>56132.45913480813</v>
      </c>
    </row>
    <row r="52" spans="2:8" x14ac:dyDescent="0.25">
      <c r="B52" s="8">
        <f t="shared" si="13"/>
        <v>34</v>
      </c>
      <c r="C52" s="9">
        <f t="shared" si="14"/>
        <v>100732.45913480813</v>
      </c>
      <c r="D52" s="9">
        <f t="shared" si="15"/>
        <v>1200</v>
      </c>
      <c r="E52" s="9">
        <f t="shared" si="16"/>
        <v>4126.2420948505751</v>
      </c>
      <c r="F52" s="9">
        <f t="shared" si="17"/>
        <v>106058.70122965871</v>
      </c>
      <c r="G52" s="9">
        <f t="shared" si="18"/>
        <v>45800</v>
      </c>
      <c r="H52" s="9">
        <f t="shared" si="19"/>
        <v>60258.701229658705</v>
      </c>
    </row>
    <row r="53" spans="2:8" x14ac:dyDescent="0.25">
      <c r="B53" s="10">
        <f t="shared" si="13"/>
        <v>35</v>
      </c>
      <c r="C53" s="11">
        <f t="shared" si="14"/>
        <v>106058.70122965871</v>
      </c>
      <c r="D53" s="11">
        <f t="shared" si="15"/>
        <v>1200</v>
      </c>
      <c r="E53" s="11">
        <f t="shared" si="16"/>
        <v>4343.2414157590974</v>
      </c>
      <c r="F53" s="11">
        <f t="shared" si="17"/>
        <v>111601.9426454178</v>
      </c>
      <c r="G53" s="11">
        <f t="shared" si="18"/>
        <v>47000</v>
      </c>
      <c r="H53" s="11">
        <f t="shared" si="19"/>
        <v>64601.942645417803</v>
      </c>
    </row>
    <row r="54" spans="2:8" x14ac:dyDescent="0.25">
      <c r="B54" s="8">
        <f t="shared" si="13"/>
        <v>36</v>
      </c>
      <c r="C54" s="9">
        <f t="shared" si="14"/>
        <v>111601.9426454178</v>
      </c>
      <c r="D54" s="9">
        <f t="shared" si="15"/>
        <v>1200</v>
      </c>
      <c r="E54" s="9">
        <f t="shared" si="16"/>
        <v>4569.0816238140542</v>
      </c>
      <c r="F54" s="9">
        <f t="shared" si="17"/>
        <v>117371.02426923186</v>
      </c>
      <c r="G54" s="9">
        <f t="shared" si="18"/>
        <v>48200</v>
      </c>
      <c r="H54" s="9">
        <f t="shared" si="19"/>
        <v>69171.024269231857</v>
      </c>
    </row>
    <row r="55" spans="2:8" x14ac:dyDescent="0.25">
      <c r="B55" s="10">
        <f t="shared" si="13"/>
        <v>37</v>
      </c>
      <c r="C55" s="11">
        <f t="shared" si="14"/>
        <v>117371.02426923186</v>
      </c>
      <c r="D55" s="11">
        <f t="shared" si="15"/>
        <v>1200</v>
      </c>
      <c r="E55" s="11">
        <f t="shared" si="16"/>
        <v>4804.1229103984515</v>
      </c>
      <c r="F55" s="11">
        <f t="shared" si="17"/>
        <v>123375.14717963031</v>
      </c>
      <c r="G55" s="11">
        <f t="shared" si="18"/>
        <v>49400</v>
      </c>
      <c r="H55" s="11">
        <f t="shared" si="19"/>
        <v>73975.147179630309</v>
      </c>
    </row>
    <row r="56" spans="2:8" x14ac:dyDescent="0.25">
      <c r="B56" s="8">
        <f t="shared" si="13"/>
        <v>38</v>
      </c>
      <c r="C56" s="9">
        <f t="shared" si="14"/>
        <v>123375.14717963031</v>
      </c>
      <c r="D56" s="9">
        <f t="shared" si="15"/>
        <v>1200</v>
      </c>
      <c r="E56" s="9">
        <f t="shared" si="16"/>
        <v>5048.7401416481152</v>
      </c>
      <c r="F56" s="9">
        <f t="shared" si="17"/>
        <v>129623.88732127842</v>
      </c>
      <c r="G56" s="9">
        <f t="shared" si="18"/>
        <v>50600</v>
      </c>
      <c r="H56" s="9">
        <f t="shared" si="19"/>
        <v>79023.887321278424</v>
      </c>
    </row>
    <row r="57" spans="2:8" x14ac:dyDescent="0.25">
      <c r="B57" s="10">
        <f t="shared" si="13"/>
        <v>39</v>
      </c>
      <c r="C57" s="11">
        <f t="shared" si="14"/>
        <v>129623.88732127842</v>
      </c>
      <c r="D57" s="11">
        <f t="shared" si="15"/>
        <v>1200</v>
      </c>
      <c r="E57" s="11">
        <f t="shared" si="16"/>
        <v>5303.3234563237347</v>
      </c>
      <c r="F57" s="11">
        <f t="shared" si="17"/>
        <v>136127.21077760216</v>
      </c>
      <c r="G57" s="11">
        <f t="shared" si="18"/>
        <v>51800</v>
      </c>
      <c r="H57" s="11">
        <f t="shared" si="19"/>
        <v>84327.210777602158</v>
      </c>
    </row>
    <row r="58" spans="2:8" x14ac:dyDescent="0.25">
      <c r="B58" s="8">
        <f t="shared" si="13"/>
        <v>40</v>
      </c>
      <c r="C58" s="9">
        <f t="shared" si="14"/>
        <v>136127.21077760216</v>
      </c>
      <c r="D58" s="9">
        <f t="shared" si="15"/>
        <v>1200</v>
      </c>
      <c r="E58" s="9">
        <f t="shared" si="16"/>
        <v>5568.2788880408043</v>
      </c>
      <c r="F58" s="9">
        <f t="shared" si="17"/>
        <v>142895.48966564296</v>
      </c>
      <c r="G58" s="9">
        <f t="shared" si="18"/>
        <v>53000</v>
      </c>
      <c r="H58" s="9">
        <f t="shared" si="19"/>
        <v>89895.489665642963</v>
      </c>
    </row>
    <row r="59" spans="2:8" x14ac:dyDescent="0.25">
      <c r="B59" s="10">
        <f t="shared" si="13"/>
        <v>41</v>
      </c>
      <c r="C59" s="11">
        <f t="shared" si="14"/>
        <v>142895.48966564296</v>
      </c>
      <c r="D59" s="11">
        <f t="shared" si="15"/>
        <v>1200</v>
      </c>
      <c r="E59" s="11">
        <f t="shared" si="16"/>
        <v>5844.0290128510096</v>
      </c>
      <c r="F59" s="11">
        <f t="shared" si="17"/>
        <v>149939.51867849397</v>
      </c>
      <c r="G59" s="11">
        <f t="shared" si="18"/>
        <v>54200</v>
      </c>
      <c r="H59" s="11">
        <f t="shared" si="19"/>
        <v>95739.518678493972</v>
      </c>
    </row>
    <row r="60" spans="2:8" x14ac:dyDescent="0.25">
      <c r="B60" s="8">
        <f t="shared" si="13"/>
        <v>42</v>
      </c>
      <c r="C60" s="9">
        <f t="shared" si="14"/>
        <v>149939.51867849397</v>
      </c>
      <c r="D60" s="9">
        <f t="shared" si="15"/>
        <v>1200</v>
      </c>
      <c r="E60" s="9">
        <f t="shared" si="16"/>
        <v>6131.0136232063523</v>
      </c>
      <c r="F60" s="9">
        <f t="shared" si="17"/>
        <v>157270.53230170032</v>
      </c>
      <c r="G60" s="9">
        <f t="shared" si="18"/>
        <v>55400</v>
      </c>
      <c r="H60" s="9">
        <f t="shared" si="19"/>
        <v>101870.53230170032</v>
      </c>
    </row>
    <row r="61" spans="2:8" x14ac:dyDescent="0.25">
      <c r="B61" s="10">
        <f t="shared" si="13"/>
        <v>43</v>
      </c>
      <c r="C61" s="11">
        <f t="shared" si="14"/>
        <v>157270.53230170032</v>
      </c>
      <c r="D61" s="11">
        <f t="shared" si="15"/>
        <v>1200</v>
      </c>
      <c r="E61" s="11">
        <f t="shared" si="16"/>
        <v>6429.6904293817934</v>
      </c>
      <c r="F61" s="11">
        <f t="shared" si="17"/>
        <v>164900.22273108212</v>
      </c>
      <c r="G61" s="11">
        <f t="shared" si="18"/>
        <v>56600</v>
      </c>
      <c r="H61" s="11">
        <f t="shared" si="19"/>
        <v>108300.22273108212</v>
      </c>
    </row>
    <row r="62" spans="2:8" x14ac:dyDescent="0.25">
      <c r="B62" s="8">
        <f t="shared" si="13"/>
        <v>44</v>
      </c>
      <c r="C62" s="9">
        <f t="shared" si="14"/>
        <v>164900.22273108212</v>
      </c>
      <c r="D62" s="9">
        <f t="shared" si="15"/>
        <v>1200</v>
      </c>
      <c r="E62" s="9">
        <f t="shared" si="16"/>
        <v>6740.535789475136</v>
      </c>
      <c r="F62" s="9">
        <f t="shared" si="17"/>
        <v>172840.75852055725</v>
      </c>
      <c r="G62" s="9">
        <f t="shared" si="18"/>
        <v>57800</v>
      </c>
      <c r="H62" s="9">
        <f t="shared" si="19"/>
        <v>115040.75852055725</v>
      </c>
    </row>
    <row r="63" spans="2:8" x14ac:dyDescent="0.25">
      <c r="B63" s="10">
        <f t="shared" si="13"/>
        <v>45</v>
      </c>
      <c r="C63" s="11">
        <f t="shared" si="14"/>
        <v>172840.75852055725</v>
      </c>
      <c r="D63" s="11">
        <f t="shared" si="15"/>
        <v>1200</v>
      </c>
      <c r="E63" s="11">
        <f t="shared" si="16"/>
        <v>7064.0454691482009</v>
      </c>
      <c r="F63" s="11">
        <f t="shared" si="17"/>
        <v>181104.80398970546</v>
      </c>
      <c r="G63" s="11">
        <f t="shared" si="18"/>
        <v>59000</v>
      </c>
      <c r="H63" s="11">
        <f t="shared" si="19"/>
        <v>122104.80398970546</v>
      </c>
    </row>
    <row r="64" spans="2:8" x14ac:dyDescent="0.25">
      <c r="B64" s="8">
        <f t="shared" si="13"/>
        <v>46</v>
      </c>
      <c r="C64" s="9">
        <f t="shared" si="14"/>
        <v>181104.80398970546</v>
      </c>
      <c r="D64" s="9">
        <f t="shared" si="15"/>
        <v>1200</v>
      </c>
      <c r="E64" s="9">
        <f t="shared" si="16"/>
        <v>7400.7354323205946</v>
      </c>
      <c r="F64" s="9">
        <f t="shared" si="17"/>
        <v>189705.53942202605</v>
      </c>
      <c r="G64" s="9">
        <f t="shared" si="18"/>
        <v>60200</v>
      </c>
      <c r="H64" s="9">
        <f t="shared" si="19"/>
        <v>129505.53942202605</v>
      </c>
    </row>
    <row r="65" spans="2:8" x14ac:dyDescent="0.25">
      <c r="B65" s="10">
        <f t="shared" si="13"/>
        <v>47</v>
      </c>
      <c r="C65" s="11">
        <f t="shared" si="14"/>
        <v>189705.53942202605</v>
      </c>
      <c r="D65" s="11">
        <f t="shared" si="15"/>
        <v>1200</v>
      </c>
      <c r="E65" s="11">
        <f t="shared" si="16"/>
        <v>7751.1426640783029</v>
      </c>
      <c r="F65" s="11">
        <f t="shared" si="17"/>
        <v>198656.68208610435</v>
      </c>
      <c r="G65" s="11">
        <f t="shared" si="18"/>
        <v>61400</v>
      </c>
      <c r="H65" s="11">
        <f t="shared" si="19"/>
        <v>137256.68208610435</v>
      </c>
    </row>
    <row r="66" spans="2:8" x14ac:dyDescent="0.25">
      <c r="B66" s="8">
        <f t="shared" si="13"/>
        <v>48</v>
      </c>
      <c r="C66" s="9">
        <f t="shared" si="14"/>
        <v>198656.68208610435</v>
      </c>
      <c r="D66" s="9">
        <f t="shared" si="15"/>
        <v>1200</v>
      </c>
      <c r="E66" s="9">
        <f t="shared" si="16"/>
        <v>8115.8260271079198</v>
      </c>
      <c r="F66" s="9">
        <f t="shared" si="17"/>
        <v>207972.50811321227</v>
      </c>
      <c r="G66" s="9">
        <f t="shared" si="18"/>
        <v>62600</v>
      </c>
      <c r="H66" s="9">
        <f t="shared" si="19"/>
        <v>145372.50811321227</v>
      </c>
    </row>
    <row r="67" spans="2:8" x14ac:dyDescent="0.25">
      <c r="B67" s="10">
        <f t="shared" si="13"/>
        <v>49</v>
      </c>
      <c r="C67" s="11">
        <f t="shared" si="14"/>
        <v>207972.50811321227</v>
      </c>
      <c r="D67" s="11">
        <f t="shared" si="15"/>
        <v>1200</v>
      </c>
      <c r="E67" s="11">
        <f t="shared" si="16"/>
        <v>8495.3671530246793</v>
      </c>
      <c r="F67" s="11">
        <f t="shared" si="17"/>
        <v>217667.87526623695</v>
      </c>
      <c r="G67" s="11">
        <f t="shared" si="18"/>
        <v>63800</v>
      </c>
      <c r="H67" s="11">
        <f t="shared" si="19"/>
        <v>153867.87526623695</v>
      </c>
    </row>
    <row r="68" spans="2:8" x14ac:dyDescent="0.25">
      <c r="B68" s="8">
        <f t="shared" si="13"/>
        <v>50</v>
      </c>
      <c r="C68" s="9">
        <f t="shared" si="14"/>
        <v>217667.87526623695</v>
      </c>
      <c r="D68" s="9">
        <f t="shared" si="15"/>
        <v>1200</v>
      </c>
      <c r="E68" s="9">
        <f t="shared" si="16"/>
        <v>8890.3713700127846</v>
      </c>
      <c r="F68" s="9">
        <f t="shared" si="17"/>
        <v>227758.24663624974</v>
      </c>
      <c r="G68" s="9">
        <f t="shared" si="18"/>
        <v>65000</v>
      </c>
      <c r="H68" s="9">
        <f t="shared" si="19"/>
        <v>162758.24663624974</v>
      </c>
    </row>
  </sheetData>
  <mergeCells count="8">
    <mergeCell ref="B16:H16"/>
    <mergeCell ref="B2:H3"/>
    <mergeCell ref="J37:S38"/>
    <mergeCell ref="B13:C13"/>
    <mergeCell ref="B6:C6"/>
    <mergeCell ref="F12:G13"/>
    <mergeCell ref="B4:H4"/>
    <mergeCell ref="F6:G6"/>
  </mergeCells>
  <dataValidations count="4">
    <dataValidation type="list" sqref="C9" xr:uid="{00000000-0002-0000-0000-000000000000}">
      <formula1>"1,2,4,12"</formula1>
    </dataValidation>
    <dataValidation type="list" sqref="C12" xr:uid="{00000000-0002-0000-0000-000001000000}">
      <formula1>"Ende der Periode,Anfang der Periode"</formula1>
    </dataValidation>
    <dataValidation type="decimal" operator="greaterThanOrEqual" sqref="C10 C7:C8" xr:uid="{00000000-0002-0000-0000-000002000000}">
      <formula1>0</formula1>
    </dataValidation>
    <dataValidation type="whole" operator="greaterThanOrEqual" sqref="C11" xr:uid="{00000000-0002-0000-0000-000004000000}">
      <formula1>0</formula1>
    </dataValidation>
  </dataValidation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Zinseszinsrechner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2026-03-09T07:50:05Z</dcterms:modified>
</cp:coreProperties>
</file>