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ergi\Documents\SEO\SEO\AA_Webs\Excel Aleman\irmenwagen zuhause laden abrechnung vorlage excel​\"/>
    </mc:Choice>
  </mc:AlternateContent>
  <xr:revisionPtr revIDLastSave="0" documentId="8_{396B92BD-0D7B-4162-9269-8C83BD9D6F5D}" xr6:coauthVersionLast="47" xr6:coauthVersionMax="47" xr10:uidLastSave="{00000000-0000-0000-0000-000000000000}"/>
  <bookViews>
    <workbookView xWindow="-120" yWindow="-120" windowWidth="29040" windowHeight="15720" xr2:uid="{00000000-000D-0000-FFFF-FFFF00000000}"/>
  </bookViews>
  <sheets>
    <sheet name="Einstellungen" sheetId="1" r:id="rId1"/>
    <sheet name="Ladevorgänge" sheetId="2" r:id="rId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5" i="2" l="1"/>
  <c r="Q85" i="2"/>
  <c r="O85" i="2"/>
  <c r="M85" i="2"/>
  <c r="L85" i="2"/>
  <c r="I85" i="2"/>
  <c r="K85" i="2" s="1"/>
  <c r="C85" i="2"/>
  <c r="A85" i="2"/>
  <c r="S84" i="2"/>
  <c r="Q84" i="2"/>
  <c r="O84" i="2"/>
  <c r="M84" i="2"/>
  <c r="L84" i="2"/>
  <c r="I84" i="2"/>
  <c r="K84" i="2" s="1"/>
  <c r="C84" i="2"/>
  <c r="A84" i="2"/>
  <c r="S83" i="2"/>
  <c r="Q83" i="2"/>
  <c r="O83" i="2"/>
  <c r="M83" i="2"/>
  <c r="L83" i="2"/>
  <c r="I83" i="2"/>
  <c r="K83" i="2" s="1"/>
  <c r="C83" i="2"/>
  <c r="A83" i="2"/>
  <c r="S82" i="2"/>
  <c r="Q82" i="2"/>
  <c r="O82" i="2"/>
  <c r="M82" i="2"/>
  <c r="L82" i="2"/>
  <c r="K82" i="2"/>
  <c r="P82" i="2" s="1"/>
  <c r="I82" i="2"/>
  <c r="C82" i="2"/>
  <c r="A82" i="2"/>
  <c r="S81" i="2"/>
  <c r="Q81" i="2"/>
  <c r="O81" i="2"/>
  <c r="M81" i="2"/>
  <c r="L81" i="2"/>
  <c r="K81" i="2"/>
  <c r="P81" i="2" s="1"/>
  <c r="I81" i="2"/>
  <c r="C81" i="2"/>
  <c r="A81" i="2"/>
  <c r="S80" i="2"/>
  <c r="Q80" i="2"/>
  <c r="O80" i="2"/>
  <c r="M80" i="2"/>
  <c r="L80" i="2"/>
  <c r="K80" i="2"/>
  <c r="P80" i="2" s="1"/>
  <c r="I80" i="2"/>
  <c r="C80" i="2"/>
  <c r="A80" i="2"/>
  <c r="S79" i="2"/>
  <c r="Q79" i="2"/>
  <c r="O79" i="2"/>
  <c r="M79" i="2"/>
  <c r="L79" i="2"/>
  <c r="K79" i="2"/>
  <c r="P79" i="2" s="1"/>
  <c r="I79" i="2"/>
  <c r="C79" i="2"/>
  <c r="A79" i="2"/>
  <c r="S78" i="2"/>
  <c r="Q78" i="2"/>
  <c r="O78" i="2"/>
  <c r="M78" i="2"/>
  <c r="L78" i="2"/>
  <c r="K78" i="2"/>
  <c r="N78" i="2" s="1"/>
  <c r="I78" i="2"/>
  <c r="C78" i="2"/>
  <c r="A78" i="2"/>
  <c r="S77" i="2"/>
  <c r="Q77" i="2"/>
  <c r="O77" i="2"/>
  <c r="M77" i="2"/>
  <c r="L77" i="2"/>
  <c r="K77" i="2"/>
  <c r="P77" i="2" s="1"/>
  <c r="I77" i="2"/>
  <c r="C77" i="2"/>
  <c r="A77" i="2"/>
  <c r="S76" i="2"/>
  <c r="Q76" i="2"/>
  <c r="O76" i="2"/>
  <c r="M76" i="2"/>
  <c r="L76" i="2"/>
  <c r="K76" i="2"/>
  <c r="P76" i="2" s="1"/>
  <c r="I76" i="2"/>
  <c r="C76" i="2"/>
  <c r="A76" i="2"/>
  <c r="S75" i="2"/>
  <c r="Q75" i="2"/>
  <c r="O75" i="2"/>
  <c r="M75" i="2"/>
  <c r="L75" i="2"/>
  <c r="K75" i="2"/>
  <c r="P75" i="2" s="1"/>
  <c r="I75" i="2"/>
  <c r="C75" i="2"/>
  <c r="A75" i="2"/>
  <c r="S74" i="2"/>
  <c r="Q74" i="2"/>
  <c r="O74" i="2"/>
  <c r="M74" i="2"/>
  <c r="L74" i="2"/>
  <c r="K74" i="2"/>
  <c r="P74" i="2" s="1"/>
  <c r="I74" i="2"/>
  <c r="C74" i="2"/>
  <c r="A74" i="2"/>
  <c r="S73" i="2"/>
  <c r="Q73" i="2"/>
  <c r="O73" i="2"/>
  <c r="M73" i="2"/>
  <c r="L73" i="2"/>
  <c r="I73" i="2"/>
  <c r="K73" i="2" s="1"/>
  <c r="C73" i="2"/>
  <c r="A73" i="2"/>
  <c r="S72" i="2"/>
  <c r="Q72" i="2"/>
  <c r="O72" i="2"/>
  <c r="M72" i="2"/>
  <c r="L72" i="2"/>
  <c r="I72" i="2"/>
  <c r="K72" i="2" s="1"/>
  <c r="C72" i="2"/>
  <c r="A72" i="2"/>
  <c r="S71" i="2"/>
  <c r="Q71" i="2"/>
  <c r="O71" i="2"/>
  <c r="M71" i="2"/>
  <c r="L71" i="2"/>
  <c r="I71" i="2"/>
  <c r="K71" i="2" s="1"/>
  <c r="C71" i="2"/>
  <c r="A71" i="2"/>
  <c r="S70" i="2"/>
  <c r="Q70" i="2"/>
  <c r="O70" i="2"/>
  <c r="M70" i="2"/>
  <c r="L70" i="2"/>
  <c r="K70" i="2"/>
  <c r="P70" i="2" s="1"/>
  <c r="I70" i="2"/>
  <c r="C70" i="2"/>
  <c r="A70" i="2"/>
  <c r="S69" i="2"/>
  <c r="Q69" i="2"/>
  <c r="O69" i="2"/>
  <c r="M69" i="2"/>
  <c r="L69" i="2"/>
  <c r="K69" i="2"/>
  <c r="N69" i="2" s="1"/>
  <c r="I69" i="2"/>
  <c r="C69" i="2"/>
  <c r="A69" i="2"/>
  <c r="S68" i="2"/>
  <c r="Q68" i="2"/>
  <c r="O68" i="2"/>
  <c r="M68" i="2"/>
  <c r="L68" i="2"/>
  <c r="K68" i="2"/>
  <c r="P68" i="2" s="1"/>
  <c r="I68" i="2"/>
  <c r="C68" i="2"/>
  <c r="A68" i="2"/>
  <c r="S67" i="2"/>
  <c r="Q67" i="2"/>
  <c r="O67" i="2"/>
  <c r="M67" i="2"/>
  <c r="L67" i="2"/>
  <c r="I67" i="2"/>
  <c r="K67" i="2" s="1"/>
  <c r="C67" i="2"/>
  <c r="A67" i="2"/>
  <c r="S66" i="2"/>
  <c r="Q66" i="2"/>
  <c r="P66" i="2"/>
  <c r="O66" i="2"/>
  <c r="N66" i="2"/>
  <c r="M66" i="2"/>
  <c r="L66" i="2"/>
  <c r="K66" i="2"/>
  <c r="I66" i="2"/>
  <c r="C66" i="2"/>
  <c r="A66" i="2"/>
  <c r="S65" i="2"/>
  <c r="Q65" i="2"/>
  <c r="O65" i="2"/>
  <c r="M65" i="2"/>
  <c r="L65" i="2"/>
  <c r="I65" i="2"/>
  <c r="K65" i="2" s="1"/>
  <c r="C65" i="2"/>
  <c r="A65" i="2"/>
  <c r="S64" i="2"/>
  <c r="Q64" i="2"/>
  <c r="O64" i="2"/>
  <c r="M64" i="2"/>
  <c r="L64" i="2"/>
  <c r="I64" i="2"/>
  <c r="K64" i="2" s="1"/>
  <c r="C64" i="2"/>
  <c r="A64" i="2"/>
  <c r="S63" i="2"/>
  <c r="Q63" i="2"/>
  <c r="O63" i="2"/>
  <c r="M63" i="2"/>
  <c r="L63" i="2"/>
  <c r="K63" i="2"/>
  <c r="P63" i="2" s="1"/>
  <c r="I63" i="2"/>
  <c r="C63" i="2"/>
  <c r="A63" i="2"/>
  <c r="S62" i="2"/>
  <c r="Q62" i="2"/>
  <c r="P62" i="2"/>
  <c r="O62" i="2"/>
  <c r="N62" i="2"/>
  <c r="M62" i="2"/>
  <c r="L62" i="2"/>
  <c r="K62" i="2"/>
  <c r="I62" i="2"/>
  <c r="C62" i="2"/>
  <c r="A62" i="2"/>
  <c r="S61" i="2"/>
  <c r="Q61" i="2"/>
  <c r="O61" i="2"/>
  <c r="M61" i="2"/>
  <c r="L61" i="2"/>
  <c r="K61" i="2"/>
  <c r="P61" i="2" s="1"/>
  <c r="I61" i="2"/>
  <c r="C61" i="2"/>
  <c r="A61" i="2"/>
  <c r="S60" i="2"/>
  <c r="Q60" i="2"/>
  <c r="O60" i="2"/>
  <c r="M60" i="2"/>
  <c r="L60" i="2"/>
  <c r="I60" i="2"/>
  <c r="K60" i="2" s="1"/>
  <c r="C60" i="2"/>
  <c r="A60" i="2"/>
  <c r="S59" i="2"/>
  <c r="Q59" i="2"/>
  <c r="O59" i="2"/>
  <c r="M59" i="2"/>
  <c r="L59" i="2"/>
  <c r="I59" i="2"/>
  <c r="K59" i="2" s="1"/>
  <c r="C59" i="2"/>
  <c r="A59" i="2"/>
  <c r="S58" i="2"/>
  <c r="Q58" i="2"/>
  <c r="O58" i="2"/>
  <c r="M58" i="2"/>
  <c r="L58" i="2"/>
  <c r="I58" i="2"/>
  <c r="K58" i="2" s="1"/>
  <c r="C58" i="2"/>
  <c r="A58" i="2"/>
  <c r="S57" i="2"/>
  <c r="Q57" i="2"/>
  <c r="O57" i="2"/>
  <c r="N57" i="2"/>
  <c r="M57" i="2"/>
  <c r="L57" i="2"/>
  <c r="K57" i="2"/>
  <c r="P57" i="2" s="1"/>
  <c r="I57" i="2"/>
  <c r="C57" i="2"/>
  <c r="A57" i="2"/>
  <c r="S56" i="2"/>
  <c r="Q56" i="2"/>
  <c r="O56" i="2"/>
  <c r="M56" i="2"/>
  <c r="L56" i="2"/>
  <c r="K56" i="2"/>
  <c r="P56" i="2" s="1"/>
  <c r="I56" i="2"/>
  <c r="C56" i="2"/>
  <c r="A56" i="2"/>
  <c r="S55" i="2"/>
  <c r="Q55" i="2"/>
  <c r="P55" i="2"/>
  <c r="O55" i="2"/>
  <c r="N55" i="2"/>
  <c r="M55" i="2"/>
  <c r="L55" i="2"/>
  <c r="K55" i="2"/>
  <c r="I55" i="2"/>
  <c r="C55" i="2"/>
  <c r="A55" i="2"/>
  <c r="S54" i="2"/>
  <c r="Q54" i="2"/>
  <c r="O54" i="2"/>
  <c r="M54" i="2"/>
  <c r="L54" i="2"/>
  <c r="I54" i="2"/>
  <c r="K54" i="2" s="1"/>
  <c r="C54" i="2"/>
  <c r="A54" i="2"/>
  <c r="S53" i="2"/>
  <c r="Q53" i="2"/>
  <c r="O53" i="2"/>
  <c r="M53" i="2"/>
  <c r="L53" i="2"/>
  <c r="I53" i="2"/>
  <c r="K53" i="2" s="1"/>
  <c r="C53" i="2"/>
  <c r="A53" i="2"/>
  <c r="S52" i="2"/>
  <c r="Q52" i="2"/>
  <c r="O52" i="2"/>
  <c r="M52" i="2"/>
  <c r="L52" i="2"/>
  <c r="I52" i="2"/>
  <c r="K52" i="2" s="1"/>
  <c r="C52" i="2"/>
  <c r="A52" i="2"/>
  <c r="S51" i="2"/>
  <c r="Q51" i="2"/>
  <c r="O51" i="2"/>
  <c r="M51" i="2"/>
  <c r="L51" i="2"/>
  <c r="I51" i="2"/>
  <c r="K51" i="2" s="1"/>
  <c r="C51" i="2"/>
  <c r="A51" i="2"/>
  <c r="S50" i="2"/>
  <c r="Q50" i="2"/>
  <c r="O50" i="2"/>
  <c r="N50" i="2"/>
  <c r="M50" i="2"/>
  <c r="L50" i="2"/>
  <c r="K50" i="2"/>
  <c r="P50" i="2" s="1"/>
  <c r="I50" i="2"/>
  <c r="C50" i="2"/>
  <c r="A50" i="2"/>
  <c r="S49" i="2"/>
  <c r="Q49" i="2"/>
  <c r="O49" i="2"/>
  <c r="M49" i="2"/>
  <c r="L49" i="2"/>
  <c r="K49" i="2"/>
  <c r="N49" i="2" s="1"/>
  <c r="I49" i="2"/>
  <c r="C49" i="2"/>
  <c r="A49" i="2"/>
  <c r="S48" i="2"/>
  <c r="Q48" i="2"/>
  <c r="O48" i="2"/>
  <c r="M48" i="2"/>
  <c r="L48" i="2"/>
  <c r="K48" i="2"/>
  <c r="P48" i="2" s="1"/>
  <c r="I48" i="2"/>
  <c r="C48" i="2"/>
  <c r="A48" i="2"/>
  <c r="S47" i="2"/>
  <c r="Q47" i="2"/>
  <c r="O47" i="2"/>
  <c r="M47" i="2"/>
  <c r="L47" i="2"/>
  <c r="I47" i="2"/>
  <c r="K47" i="2" s="1"/>
  <c r="C47" i="2"/>
  <c r="A47" i="2"/>
  <c r="S46" i="2"/>
  <c r="Q46" i="2"/>
  <c r="P46" i="2"/>
  <c r="O46" i="2"/>
  <c r="N46" i="2"/>
  <c r="M46" i="2"/>
  <c r="L46" i="2"/>
  <c r="K46" i="2"/>
  <c r="I46" i="2"/>
  <c r="C46" i="2"/>
  <c r="A46" i="2"/>
  <c r="S45" i="2"/>
  <c r="Q45" i="2"/>
  <c r="O45" i="2"/>
  <c r="M45" i="2"/>
  <c r="L45" i="2"/>
  <c r="I45" i="2"/>
  <c r="K45" i="2" s="1"/>
  <c r="C45" i="2"/>
  <c r="A45" i="2"/>
  <c r="S44" i="2"/>
  <c r="Q44" i="2"/>
  <c r="O44" i="2"/>
  <c r="M44" i="2"/>
  <c r="L44" i="2"/>
  <c r="I44" i="2"/>
  <c r="K44" i="2" s="1"/>
  <c r="C44" i="2"/>
  <c r="A44" i="2"/>
  <c r="S43" i="2"/>
  <c r="Q43" i="2"/>
  <c r="O43" i="2"/>
  <c r="M43" i="2"/>
  <c r="L43" i="2"/>
  <c r="K43" i="2"/>
  <c r="P43" i="2" s="1"/>
  <c r="I43" i="2"/>
  <c r="C43" i="2"/>
  <c r="A43" i="2"/>
  <c r="S42" i="2"/>
  <c r="Q42" i="2"/>
  <c r="P42" i="2"/>
  <c r="O42" i="2"/>
  <c r="N42" i="2"/>
  <c r="M42" i="2"/>
  <c r="L42" i="2"/>
  <c r="K42" i="2"/>
  <c r="I42" i="2"/>
  <c r="C42" i="2"/>
  <c r="A42" i="2"/>
  <c r="S41" i="2"/>
  <c r="Q41" i="2"/>
  <c r="O41" i="2"/>
  <c r="M41" i="2"/>
  <c r="L41" i="2"/>
  <c r="K41" i="2"/>
  <c r="N41" i="2" s="1"/>
  <c r="I41" i="2"/>
  <c r="C41" i="2"/>
  <c r="A41" i="2"/>
  <c r="S40" i="2"/>
  <c r="Q40" i="2"/>
  <c r="O40" i="2"/>
  <c r="M40" i="2"/>
  <c r="L40" i="2"/>
  <c r="I40" i="2"/>
  <c r="K40" i="2" s="1"/>
  <c r="C40" i="2"/>
  <c r="A40" i="2"/>
  <c r="S39" i="2"/>
  <c r="Q39" i="2"/>
  <c r="O39" i="2"/>
  <c r="M39" i="2"/>
  <c r="L39" i="2"/>
  <c r="I39" i="2"/>
  <c r="K39" i="2" s="1"/>
  <c r="C39" i="2"/>
  <c r="A39" i="2"/>
  <c r="S38" i="2"/>
  <c r="Q38" i="2"/>
  <c r="O38" i="2"/>
  <c r="M38" i="2"/>
  <c r="L38" i="2"/>
  <c r="I38" i="2"/>
  <c r="K38" i="2" s="1"/>
  <c r="C38" i="2"/>
  <c r="A38" i="2"/>
  <c r="S37" i="2"/>
  <c r="Q37" i="2"/>
  <c r="O37" i="2"/>
  <c r="N37" i="2"/>
  <c r="M37" i="2"/>
  <c r="L37" i="2"/>
  <c r="K37" i="2"/>
  <c r="P37" i="2" s="1"/>
  <c r="I37" i="2"/>
  <c r="C37" i="2"/>
  <c r="A37" i="2"/>
  <c r="S36" i="2"/>
  <c r="Q36" i="2"/>
  <c r="O36" i="2"/>
  <c r="M36" i="2"/>
  <c r="L36" i="2"/>
  <c r="K36" i="2"/>
  <c r="P36" i="2" s="1"/>
  <c r="I36" i="2"/>
  <c r="C36" i="2"/>
  <c r="A36" i="2"/>
  <c r="S35" i="2"/>
  <c r="Q35" i="2"/>
  <c r="P35" i="2"/>
  <c r="O35" i="2"/>
  <c r="N35" i="2"/>
  <c r="M35" i="2"/>
  <c r="L35" i="2"/>
  <c r="K35" i="2"/>
  <c r="I35" i="2"/>
  <c r="C35" i="2"/>
  <c r="A35" i="2"/>
  <c r="S34" i="2"/>
  <c r="Q34" i="2"/>
  <c r="O34" i="2"/>
  <c r="M34" i="2"/>
  <c r="L34" i="2"/>
  <c r="I34" i="2"/>
  <c r="K34" i="2" s="1"/>
  <c r="C34" i="2"/>
  <c r="A34" i="2"/>
  <c r="S33" i="2"/>
  <c r="Q33" i="2"/>
  <c r="P33" i="2"/>
  <c r="O33" i="2"/>
  <c r="N33" i="2"/>
  <c r="M33" i="2"/>
  <c r="L33" i="2"/>
  <c r="K33" i="2"/>
  <c r="I33" i="2"/>
  <c r="C33" i="2"/>
  <c r="A33" i="2"/>
  <c r="S32" i="2"/>
  <c r="Q32" i="2"/>
  <c r="O32" i="2"/>
  <c r="M32" i="2"/>
  <c r="L32" i="2"/>
  <c r="I32" i="2"/>
  <c r="K32" i="2" s="1"/>
  <c r="C32" i="2"/>
  <c r="A32" i="2"/>
  <c r="S31" i="2"/>
  <c r="Q31" i="2"/>
  <c r="O31" i="2"/>
  <c r="M31" i="2"/>
  <c r="L31" i="2"/>
  <c r="I31" i="2"/>
  <c r="K31" i="2" s="1"/>
  <c r="C31" i="2"/>
  <c r="A31" i="2"/>
  <c r="S30" i="2"/>
  <c r="Q30" i="2"/>
  <c r="O30" i="2"/>
  <c r="N30" i="2"/>
  <c r="M30" i="2"/>
  <c r="L30" i="2"/>
  <c r="K30" i="2"/>
  <c r="P30" i="2" s="1"/>
  <c r="I30" i="2"/>
  <c r="C30" i="2"/>
  <c r="A30" i="2"/>
  <c r="S29" i="2"/>
  <c r="Q29" i="2"/>
  <c r="O29" i="2"/>
  <c r="M29" i="2"/>
  <c r="L29" i="2"/>
  <c r="K29" i="2"/>
  <c r="N29" i="2" s="1"/>
  <c r="I29" i="2"/>
  <c r="C29" i="2"/>
  <c r="A29" i="2"/>
  <c r="S28" i="2"/>
  <c r="Q28" i="2"/>
  <c r="O28" i="2"/>
  <c r="M28" i="2"/>
  <c r="L28" i="2"/>
  <c r="K28" i="2"/>
  <c r="P28" i="2" s="1"/>
  <c r="I28" i="2"/>
  <c r="C28" i="2"/>
  <c r="A28" i="2"/>
  <c r="S27" i="2"/>
  <c r="Q27" i="2"/>
  <c r="O27" i="2"/>
  <c r="M27" i="2"/>
  <c r="L27" i="2"/>
  <c r="I27" i="2"/>
  <c r="K27" i="2" s="1"/>
  <c r="C27" i="2"/>
  <c r="A27" i="2"/>
  <c r="S26" i="2"/>
  <c r="Q26" i="2"/>
  <c r="P26" i="2"/>
  <c r="O26" i="2"/>
  <c r="N26" i="2"/>
  <c r="M26" i="2"/>
  <c r="L26" i="2"/>
  <c r="K26" i="2"/>
  <c r="I26" i="2"/>
  <c r="C26" i="2"/>
  <c r="A26" i="2"/>
  <c r="S25" i="2"/>
  <c r="Q25" i="2"/>
  <c r="O25" i="2"/>
  <c r="M25" i="2"/>
  <c r="L25" i="2"/>
  <c r="I25" i="2"/>
  <c r="K25" i="2" s="1"/>
  <c r="C25" i="2"/>
  <c r="A25" i="2"/>
  <c r="S24" i="2"/>
  <c r="Q24" i="2"/>
  <c r="O24" i="2"/>
  <c r="M24" i="2"/>
  <c r="L24" i="2"/>
  <c r="I24" i="2"/>
  <c r="K24" i="2" s="1"/>
  <c r="C24" i="2"/>
  <c r="A24" i="2"/>
  <c r="S23" i="2"/>
  <c r="Q23" i="2"/>
  <c r="O23" i="2"/>
  <c r="M23" i="2"/>
  <c r="L23" i="2"/>
  <c r="K23" i="2"/>
  <c r="P23" i="2" s="1"/>
  <c r="I23" i="2"/>
  <c r="C23" i="2"/>
  <c r="A23" i="2"/>
  <c r="S22" i="2"/>
  <c r="Q22" i="2"/>
  <c r="P22" i="2"/>
  <c r="O22" i="2"/>
  <c r="N22" i="2"/>
  <c r="M22" i="2"/>
  <c r="L22" i="2"/>
  <c r="K22" i="2"/>
  <c r="I22" i="2"/>
  <c r="C22" i="2"/>
  <c r="A22" i="2"/>
  <c r="S21" i="2"/>
  <c r="Q21" i="2"/>
  <c r="O21" i="2"/>
  <c r="M21" i="2"/>
  <c r="L21" i="2"/>
  <c r="K21" i="2"/>
  <c r="P21" i="2" s="1"/>
  <c r="I21" i="2"/>
  <c r="C21" i="2"/>
  <c r="A21" i="2"/>
  <c r="S20" i="2"/>
  <c r="Q20" i="2"/>
  <c r="O20" i="2"/>
  <c r="M20" i="2"/>
  <c r="L20" i="2"/>
  <c r="I20" i="2"/>
  <c r="K20" i="2" s="1"/>
  <c r="C20" i="2"/>
  <c r="A20" i="2"/>
  <c r="S19" i="2"/>
  <c r="Q19" i="2"/>
  <c r="O19" i="2"/>
  <c r="M19" i="2"/>
  <c r="L19" i="2"/>
  <c r="I19" i="2"/>
  <c r="K19" i="2" s="1"/>
  <c r="C19" i="2"/>
  <c r="A19" i="2"/>
  <c r="S18" i="2"/>
  <c r="Q18" i="2"/>
  <c r="O18" i="2"/>
  <c r="M18" i="2"/>
  <c r="L18" i="2"/>
  <c r="I18" i="2"/>
  <c r="K18" i="2" s="1"/>
  <c r="C18" i="2"/>
  <c r="A18" i="2"/>
  <c r="S17" i="2"/>
  <c r="Q17" i="2"/>
  <c r="O17" i="2"/>
  <c r="N17" i="2"/>
  <c r="M17" i="2"/>
  <c r="L17" i="2"/>
  <c r="K17" i="2"/>
  <c r="P17" i="2" s="1"/>
  <c r="I17" i="2"/>
  <c r="C17" i="2"/>
  <c r="A17" i="2"/>
  <c r="S16" i="2"/>
  <c r="Q16" i="2"/>
  <c r="O16" i="2"/>
  <c r="M16" i="2"/>
  <c r="L16" i="2"/>
  <c r="K16" i="2"/>
  <c r="P16" i="2" s="1"/>
  <c r="I16" i="2"/>
  <c r="C16" i="2"/>
  <c r="A16" i="2"/>
  <c r="S15" i="2"/>
  <c r="Q15" i="2"/>
  <c r="P15" i="2"/>
  <c r="O15" i="2"/>
  <c r="N15" i="2"/>
  <c r="M15" i="2"/>
  <c r="L15" i="2"/>
  <c r="K15" i="2"/>
  <c r="I15" i="2"/>
  <c r="C15" i="2"/>
  <c r="A15" i="2"/>
  <c r="S14" i="2"/>
  <c r="Q14" i="2"/>
  <c r="O14" i="2"/>
  <c r="M14" i="2"/>
  <c r="L14" i="2"/>
  <c r="I14" i="2"/>
  <c r="K14" i="2" s="1"/>
  <c r="C14" i="2"/>
  <c r="A14" i="2"/>
  <c r="S13" i="2"/>
  <c r="P13" i="2"/>
  <c r="O13" i="2"/>
  <c r="L13" i="2"/>
  <c r="K13" i="2"/>
  <c r="M13" i="2" s="1"/>
  <c r="N13" i="2" s="1"/>
  <c r="Q13" i="2" s="1"/>
  <c r="I13" i="2"/>
  <c r="C13" i="2"/>
  <c r="A13" i="2"/>
  <c r="S12" i="2"/>
  <c r="O12" i="2"/>
  <c r="L12" i="2"/>
  <c r="I12" i="2"/>
  <c r="K12" i="2" s="1"/>
  <c r="C12" i="2"/>
  <c r="A12" i="2"/>
  <c r="S11" i="2"/>
  <c r="O11" i="2"/>
  <c r="L11" i="2"/>
  <c r="I11" i="2"/>
  <c r="K11" i="2" s="1"/>
  <c r="C11" i="2"/>
  <c r="A11" i="2"/>
  <c r="S10" i="2"/>
  <c r="O10" i="2"/>
  <c r="L10" i="2"/>
  <c r="I10" i="2"/>
  <c r="K10" i="2" s="1"/>
  <c r="C10" i="2"/>
  <c r="A10" i="2"/>
  <c r="S9" i="2"/>
  <c r="O9" i="2"/>
  <c r="L9" i="2"/>
  <c r="I9" i="2"/>
  <c r="K9" i="2" s="1"/>
  <c r="C9" i="2"/>
  <c r="A9" i="2"/>
  <c r="S8" i="2"/>
  <c r="O8" i="2"/>
  <c r="L8" i="2"/>
  <c r="I8" i="2"/>
  <c r="K8" i="2" s="1"/>
  <c r="C8" i="2"/>
  <c r="A8" i="2"/>
  <c r="S7" i="2"/>
  <c r="O7" i="2"/>
  <c r="L7" i="2"/>
  <c r="I7" i="2"/>
  <c r="K7" i="2" s="1"/>
  <c r="C7" i="2"/>
  <c r="A7" i="2"/>
  <c r="S6" i="2"/>
  <c r="O6" i="2"/>
  <c r="L6" i="2"/>
  <c r="I6" i="2"/>
  <c r="K6" i="2" s="1"/>
  <c r="C6" i="2"/>
  <c r="A6" i="2"/>
  <c r="B26" i="1"/>
  <c r="A26" i="1"/>
  <c r="B25" i="1"/>
  <c r="A25" i="1"/>
  <c r="B24" i="1"/>
  <c r="A24" i="1"/>
  <c r="B23" i="1"/>
  <c r="A23" i="1"/>
  <c r="A22" i="1"/>
  <c r="B21" i="1"/>
  <c r="A21" i="1"/>
  <c r="B20" i="1"/>
  <c r="A20" i="1"/>
  <c r="B19" i="1"/>
  <c r="A19" i="1"/>
  <c r="B18" i="1"/>
  <c r="A18" i="1"/>
  <c r="B17" i="1"/>
  <c r="A17" i="1"/>
  <c r="B16" i="1"/>
  <c r="A16" i="1"/>
  <c r="B15" i="1"/>
  <c r="A15" i="1"/>
  <c r="P25" i="2" l="1"/>
  <c r="N25" i="2"/>
  <c r="N38" i="2"/>
  <c r="P38" i="2"/>
  <c r="P47" i="2"/>
  <c r="N47" i="2"/>
  <c r="N54" i="2"/>
  <c r="P54" i="2"/>
  <c r="P11" i="2"/>
  <c r="M11" i="2"/>
  <c r="N11" i="2" s="1"/>
  <c r="Q11" i="2" s="1"/>
  <c r="N14" i="2"/>
  <c r="P14" i="2"/>
  <c r="N45" i="2"/>
  <c r="P45" i="2"/>
  <c r="P72" i="2"/>
  <c r="N72" i="2"/>
  <c r="P34" i="2"/>
  <c r="N34" i="2"/>
  <c r="P32" i="2"/>
  <c r="N32" i="2"/>
  <c r="P52" i="2"/>
  <c r="N52" i="2"/>
  <c r="P12" i="2"/>
  <c r="M12" i="2"/>
  <c r="N12" i="2" s="1"/>
  <c r="Q12" i="2" s="1"/>
  <c r="P19" i="2"/>
  <c r="N19" i="2"/>
  <c r="P39" i="2"/>
  <c r="N39" i="2"/>
  <c r="P59" i="2"/>
  <c r="N59" i="2"/>
  <c r="M9" i="2"/>
  <c r="N9" i="2" s="1"/>
  <c r="Q9" i="2" s="1"/>
  <c r="P9" i="2"/>
  <c r="P6" i="2"/>
  <c r="M6" i="2"/>
  <c r="N6" i="2" s="1"/>
  <c r="Q6" i="2" s="1"/>
  <c r="P64" i="2"/>
  <c r="N64" i="2"/>
  <c r="P84" i="2"/>
  <c r="N84" i="2"/>
  <c r="P73" i="2"/>
  <c r="N73" i="2"/>
  <c r="P24" i="2"/>
  <c r="N24" i="2"/>
  <c r="P53" i="2"/>
  <c r="N53" i="2"/>
  <c r="P44" i="2"/>
  <c r="N44" i="2"/>
  <c r="P71" i="2"/>
  <c r="N71" i="2"/>
  <c r="P60" i="2"/>
  <c r="N60" i="2"/>
  <c r="P85" i="2"/>
  <c r="N85" i="2"/>
  <c r="P8" i="2"/>
  <c r="M8" i="2"/>
  <c r="N8" i="2" s="1"/>
  <c r="Q8" i="2" s="1"/>
  <c r="P10" i="2"/>
  <c r="M10" i="2"/>
  <c r="N10" i="2" s="1"/>
  <c r="Q10" i="2" s="1"/>
  <c r="P20" i="2"/>
  <c r="N20" i="2"/>
  <c r="P31" i="2"/>
  <c r="N31" i="2"/>
  <c r="P40" i="2"/>
  <c r="N40" i="2"/>
  <c r="P51" i="2"/>
  <c r="N51" i="2"/>
  <c r="P7" i="2"/>
  <c r="M7" i="2"/>
  <c r="N7" i="2" s="1"/>
  <c r="Q7" i="2" s="1"/>
  <c r="N58" i="2"/>
  <c r="P58" i="2"/>
  <c r="P67" i="2"/>
  <c r="N67" i="2"/>
  <c r="P83" i="2"/>
  <c r="N83" i="2"/>
  <c r="N18" i="2"/>
  <c r="P18" i="2"/>
  <c r="P27" i="2"/>
  <c r="N27" i="2"/>
  <c r="P65" i="2"/>
  <c r="N65" i="2"/>
  <c r="N23" i="2"/>
  <c r="P41" i="2"/>
  <c r="P78" i="2"/>
  <c r="N80" i="2"/>
  <c r="P29" i="2"/>
  <c r="P49" i="2"/>
  <c r="P69" i="2"/>
  <c r="N82" i="2"/>
  <c r="N43" i="2"/>
  <c r="N63" i="2"/>
  <c r="N75" i="2"/>
  <c r="N77" i="2"/>
  <c r="N28" i="2"/>
  <c r="N48" i="2"/>
  <c r="N68" i="2"/>
  <c r="N79" i="2"/>
  <c r="N70" i="2"/>
  <c r="N81" i="2"/>
  <c r="N21" i="2"/>
  <c r="N61" i="2"/>
  <c r="N74" i="2"/>
  <c r="N16" i="2"/>
  <c r="N36" i="2"/>
  <c r="N56" i="2"/>
  <c r="N7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5" authorId="0" shapeId="0" xr:uid="{00000000-0006-0000-0100-000001000000}">
      <text>
        <r>
          <rPr>
            <sz val="11"/>
            <color theme="1"/>
            <rFont val="Calibri"/>
            <family val="2"/>
            <scheme val="minor"/>
          </rPr>
          <t>Basierend auf der Logik von https://www.sixt.de/business/firmenwagen/zuhause-laden/</t>
        </r>
      </text>
    </comment>
  </commentList>
</comments>
</file>

<file path=xl/sharedStrings.xml><?xml version="1.0" encoding="utf-8"?>
<sst xmlns="http://schemas.openxmlformats.org/spreadsheetml/2006/main" count="87" uniqueCount="57">
  <si>
    <t>Firmenwagen zuhause laden – Abrechnungsvorlage</t>
  </si>
  <si>
    <t>Stammdaten</t>
  </si>
  <si>
    <t>Kurzhinweis</t>
  </si>
  <si>
    <t>Mitarbeiter / Fahrer</t>
  </si>
  <si>
    <t>Sergio Beispiel</t>
  </si>
  <si>
    <t>Bei „Tatsächliche Stromkosten“:
Erstattung = geschäftliche kWh × Arbeitspreis + anteilig verteilter Grundpreis.
Bei „Vereinfachter Strompreis“:
Erstattung = geschäftliche kWh × vereinfachter Strompreis.
Der monatliche Grundpreis wird proportional nach geschäftlichen kWh des jeweiligen Monats verteilt.</t>
  </si>
  <si>
    <t>Arbeitgeber</t>
  </si>
  <si>
    <t>Beispiel GmbH</t>
  </si>
  <si>
    <t>Abrechnungsjahr</t>
  </si>
  <si>
    <t>Aktive Abrechnungsmethode</t>
  </si>
  <si>
    <t>Tatsächliche Stromkosten</t>
  </si>
  <si>
    <t>Preisparameter</t>
  </si>
  <si>
    <t>Arbeitspreis (EUR/kWh)</t>
  </si>
  <si>
    <t>Grundpreis pro Monat (EUR)</t>
  </si>
  <si>
    <t>Vereinfachter Strompreis (EUR/kWh)</t>
  </si>
  <si>
    <t>Hinweis / interne Regel</t>
  </si>
  <si>
    <t>Einheitliche Methode pro Kalenderjahr beibehalten.</t>
  </si>
  <si>
    <t>Monatlicher Grundpreisanteil</t>
  </si>
  <si>
    <t>Abrechnungsmonat</t>
  </si>
  <si>
    <t>Anrechenbarer Grundpreis (EUR)</t>
  </si>
  <si>
    <t>Kommentar</t>
  </si>
  <si>
    <t/>
  </si>
  <si>
    <t>Beispiel: Im August wird nur ein reduzierter Grundpreis angesetzt.</t>
  </si>
  <si>
    <t>Ladevorgänge</t>
  </si>
  <si>
    <t>Eingabehinweis</t>
  </si>
  <si>
    <t>Nur Datum, Fahrzeug, Ladepunkt, Zählerstände, Anteil geschäftlich und Notizen manuell pflegen.</t>
  </si>
  <si>
    <t>Vorgang-ID</t>
  </si>
  <si>
    <t>Datum</t>
  </si>
  <si>
    <t>Fahrzeug</t>
  </si>
  <si>
    <t>Kennzeichen</t>
  </si>
  <si>
    <t>Ladepunkt</t>
  </si>
  <si>
    <t>Zählerstand Start (kWh)</t>
  </si>
  <si>
    <t>Zählerstand Ende (kWh)</t>
  </si>
  <si>
    <t>Geladene kWh</t>
  </si>
  <si>
    <t>Anteil geschäftlich (%)</t>
  </si>
  <si>
    <t>Geschäftliche kWh</t>
  </si>
  <si>
    <t>Arbeitspreis aktuell (EUR/kWh)</t>
  </si>
  <si>
    <t>Monatlicher Grundpreisanteil (EUR)</t>
  </si>
  <si>
    <t>Erstattung tatsächliche Stromkosten (EUR)</t>
  </si>
  <si>
    <t>Vereinfachter Strompreis aktuell (EUR/kWh)</t>
  </si>
  <si>
    <t>Erstattung vereinfachter Strompreis (EUR)</t>
  </si>
  <si>
    <t>Aktive Erstattung (EUR)</t>
  </si>
  <si>
    <t>Beleg / Notiz</t>
  </si>
  <si>
    <t>Plausibilitätscheck</t>
  </si>
  <si>
    <t>BMW i4</t>
  </si>
  <si>
    <t>M-AB 123E</t>
  </si>
  <si>
    <t>Wallbox</t>
  </si>
  <si>
    <t>Januar Wallbox</t>
  </si>
  <si>
    <t>Privatanteil Wochenende</t>
  </si>
  <si>
    <t>Zwischenzähler</t>
  </si>
  <si>
    <t>Dienstreise Vorbereitung</t>
  </si>
  <si>
    <t>Gemischte Nutzung</t>
  </si>
  <si>
    <t>Fahrzeugdaten</t>
  </si>
  <si>
    <t>Nur Firmenfahrten</t>
  </si>
  <si>
    <t>Teils privat genutzt</t>
  </si>
  <si>
    <t>Kundentermine</t>
  </si>
  <si>
    <t>Monatsende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</si>
</sst>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0"/>
    <numFmt numFmtId="165" formatCode="yyyy\-mm"/>
    <numFmt numFmtId="166" formatCode="dd\.mm\.yyyy"/>
    <numFmt numFmtId="167" formatCode="0.0%"/>
  </numFmts>
  <fonts count="7" x14ac:knownFonts="1">
    <font>
      <sz val="11"/>
      <color theme="1"/>
      <name val="Calibri"/>
      <family val="2"/>
      <scheme val="minor"/>
    </font>
    <font>
      <b/>
      <sz val="15"/>
      <color rgb="FFFFFFFF"/>
      <name val="Calibri"/>
    </font>
    <font>
      <b/>
      <sz val="12"/>
      <color rgb="FFFFFFFF"/>
      <name val="Calibri"/>
    </font>
    <font>
      <b/>
      <sz val="11"/>
      <color rgb="FF1F1F1F"/>
      <name val="Calibri"/>
    </font>
    <font>
      <sz val="11"/>
      <color rgb="FF1F1F1F"/>
      <name val="Calibri"/>
    </font>
    <font>
      <b/>
      <sz val="11"/>
      <color rgb="FFFFFFFF"/>
      <name val="Calibri"/>
    </font>
    <font>
      <b/>
      <sz val="11"/>
      <color rgb="FFFFFFFF"/>
      <name val="Calibri"/>
    </font>
  </fonts>
  <fills count="7">
    <fill>
      <patternFill patternType="none"/>
    </fill>
    <fill>
      <patternFill patternType="gray125"/>
    </fill>
    <fill>
      <patternFill patternType="solid">
        <fgColor rgb="FF00484E"/>
      </patternFill>
    </fill>
    <fill>
      <patternFill patternType="solid">
        <fgColor rgb="FF1F415A"/>
      </patternFill>
    </fill>
    <fill>
      <patternFill patternType="solid">
        <fgColor rgb="FFDCE6F1"/>
      </patternFill>
    </fill>
    <fill>
      <patternFill patternType="solid">
        <fgColor rgb="FFEAF3F7"/>
      </patternFill>
    </fill>
    <fill>
      <patternFill patternType="solid">
        <fgColor rgb="FFF5F7F8"/>
      </patternFill>
    </fill>
  </fills>
  <borders count="10">
    <border>
      <left/>
      <right/>
      <top/>
      <bottom/>
      <diagonal/>
    </border>
    <border>
      <left style="thin">
        <color rgb="FFD0D7DE"/>
      </left>
      <right style="thin">
        <color rgb="FFD0D7DE"/>
      </right>
      <top style="thin">
        <color rgb="FFD0D7DE"/>
      </top>
      <bottom style="thin">
        <color rgb="FFD0D7DE"/>
      </bottom>
      <diagonal/>
    </border>
    <border>
      <left/>
      <right/>
      <top style="thin">
        <color rgb="FFD0D7DE"/>
      </top>
      <bottom style="thin">
        <color rgb="FFD0D7DE"/>
      </bottom>
      <diagonal/>
    </border>
    <border>
      <left/>
      <right/>
      <top style="medium">
        <color rgb="FF00484E"/>
      </top>
      <bottom style="medium">
        <color rgb="FF00484E"/>
      </bottom>
      <diagonal/>
    </border>
    <border>
      <left style="thin">
        <color rgb="FFD0D7DE"/>
      </left>
      <right/>
      <top/>
      <bottom/>
      <diagonal/>
    </border>
    <border>
      <left/>
      <right style="thin">
        <color rgb="FFD0D7DE"/>
      </right>
      <top style="thin">
        <color rgb="FFD0D7DE"/>
      </top>
      <bottom/>
      <diagonal/>
    </border>
    <border>
      <left/>
      <right style="thin">
        <color rgb="FFD0D7DE"/>
      </right>
      <top/>
      <bottom/>
      <diagonal/>
    </border>
    <border>
      <left style="thin">
        <color rgb="FFD0D7DE"/>
      </left>
      <right/>
      <top/>
      <bottom style="thin">
        <color rgb="FFD0D7DE"/>
      </bottom>
      <diagonal/>
    </border>
    <border>
      <left/>
      <right style="thin">
        <color rgb="FFD0D7DE"/>
      </right>
      <top/>
      <bottom style="thin">
        <color rgb="FFD0D7DE"/>
      </bottom>
      <diagonal/>
    </border>
    <border>
      <left/>
      <right/>
      <top style="medium">
        <color rgb="FF00484E"/>
      </top>
      <bottom style="medium">
        <color rgb="FF00484E"/>
      </bottom>
      <diagonal/>
    </border>
  </borders>
  <cellStyleXfs count="1">
    <xf numFmtId="0" fontId="0" fillId="0" borderId="0"/>
  </cellStyleXfs>
  <cellXfs count="29">
    <xf numFmtId="0" fontId="0" fillId="0" borderId="0" xfId="0"/>
    <xf numFmtId="0" fontId="3" fillId="4" borderId="1" xfId="0" applyFont="1" applyFill="1" applyBorder="1"/>
    <xf numFmtId="0" fontId="4" fillId="5" borderId="1" xfId="0" applyFont="1" applyFill="1" applyBorder="1"/>
    <xf numFmtId="1" fontId="4" fillId="5" borderId="1" xfId="0" applyNumberFormat="1" applyFont="1" applyFill="1" applyBorder="1"/>
    <xf numFmtId="164" fontId="4" fillId="5" borderId="1" xfId="0" applyNumberFormat="1" applyFont="1" applyFill="1" applyBorder="1"/>
    <xf numFmtId="0" fontId="5" fillId="2" borderId="2" xfId="0" applyFont="1" applyFill="1" applyBorder="1" applyAlignment="1">
      <alignment horizontal="center" vertical="center" wrapText="1"/>
    </xf>
    <xf numFmtId="0" fontId="0" fillId="0" borderId="0" xfId="0" applyAlignment="1">
      <alignment horizontal="center" vertical="center" wrapText="1"/>
    </xf>
    <xf numFmtId="165" fontId="4" fillId="6" borderId="1" xfId="0" applyNumberFormat="1" applyFont="1" applyFill="1" applyBorder="1"/>
    <xf numFmtId="0" fontId="6" fillId="3" borderId="1" xfId="0" applyFont="1" applyFill="1" applyBorder="1"/>
    <xf numFmtId="0" fontId="4" fillId="6" borderId="1" xfId="0" applyFont="1" applyFill="1" applyBorder="1" applyAlignment="1">
      <alignment vertical="center"/>
    </xf>
    <xf numFmtId="166" fontId="4" fillId="5" borderId="1" xfId="0" applyNumberFormat="1" applyFont="1" applyFill="1" applyBorder="1" applyAlignment="1">
      <alignment vertical="center"/>
    </xf>
    <xf numFmtId="165" fontId="4" fillId="6" borderId="1" xfId="0" applyNumberFormat="1" applyFont="1" applyFill="1" applyBorder="1" applyAlignment="1">
      <alignment vertical="center"/>
    </xf>
    <xf numFmtId="0" fontId="4" fillId="5" borderId="1" xfId="0" applyFont="1" applyFill="1" applyBorder="1" applyAlignment="1">
      <alignment vertical="center"/>
    </xf>
    <xf numFmtId="2" fontId="4" fillId="5" borderId="1" xfId="0" applyNumberFormat="1" applyFont="1" applyFill="1" applyBorder="1" applyAlignment="1">
      <alignment vertical="center"/>
    </xf>
    <xf numFmtId="2" fontId="4" fillId="6" borderId="1" xfId="0" applyNumberFormat="1" applyFont="1" applyFill="1" applyBorder="1" applyAlignment="1">
      <alignment vertical="center"/>
    </xf>
    <xf numFmtId="167" fontId="4" fillId="5" borderId="1" xfId="0" applyNumberFormat="1" applyFont="1" applyFill="1" applyBorder="1" applyAlignment="1">
      <alignment vertical="center"/>
    </xf>
    <xf numFmtId="164" fontId="4" fillId="6" borderId="1" xfId="0" applyNumberFormat="1" applyFont="1" applyFill="1" applyBorder="1" applyAlignment="1">
      <alignment vertical="center"/>
    </xf>
    <xf numFmtId="0" fontId="2" fillId="3" borderId="9" xfId="0" applyFont="1" applyFill="1" applyBorder="1" applyAlignment="1">
      <alignment horizontal="left" vertical="center"/>
    </xf>
    <xf numFmtId="0" fontId="0" fillId="0" borderId="3" xfId="0" applyBorder="1"/>
    <xf numFmtId="0" fontId="4" fillId="6" borderId="1" xfId="0" applyFont="1" applyFill="1" applyBorder="1" applyAlignment="1">
      <alignment vertical="top" wrapText="1"/>
    </xf>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1" fillId="2" borderId="0" xfId="0" applyFont="1" applyFill="1" applyAlignment="1">
      <alignment horizontal="left" vertical="center"/>
    </xf>
    <xf numFmtId="0" fontId="0" fillId="0" borderId="0" xfId="0"/>
    <xf numFmtId="0" fontId="0" fillId="6" borderId="4" xfId="0" applyFill="1" applyBorder="1" applyAlignment="1">
      <alignment horizontal="center" wrapText="1"/>
    </xf>
    <xf numFmtId="0" fontId="0" fillId="6" borderId="0" xfId="0" applyFill="1" applyBorder="1" applyAlignment="1">
      <alignment horizontal="center" wrapText="1"/>
    </xf>
  </cellXfs>
  <cellStyles count="1">
    <cellStyle name="Normal" xfId="0" builtinId="0"/>
  </cellStyles>
  <dxfs count="3">
    <dxf>
      <fill>
        <patternFill>
          <bgColor rgb="FFFDE9E7"/>
        </patternFill>
      </fill>
    </dxf>
    <dxf>
      <fill>
        <patternFill>
          <bgColor rgb="FFFFF2CC"/>
        </patternFill>
      </fill>
    </dxf>
    <dxf>
      <fill>
        <patternFill>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2524125</xdr:colOff>
      <xdr:row>41</xdr:row>
      <xdr:rowOff>19050</xdr:rowOff>
    </xdr:to>
    <xdr:sp macro="" textlink="">
      <xdr:nvSpPr>
        <xdr:cNvPr id="1027" name="Text Box 3" hidden="1">
          <a:extLst>
            <a:ext uri="{FF2B5EF4-FFF2-40B4-BE49-F238E27FC236}">
              <a16:creationId xmlns:a16="http://schemas.microsoft.com/office/drawing/2014/main" id="{FC7AB18D-ADEB-90D9-1798-ED8FF32673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790575</xdr:colOff>
      <xdr:row>37</xdr:row>
      <xdr:rowOff>152400</xdr:rowOff>
    </xdr:to>
    <xdr:sp macro="" textlink="">
      <xdr:nvSpPr>
        <xdr:cNvPr id="2050" name="Text Box 2" hidden="1">
          <a:extLst>
            <a:ext uri="{FF2B5EF4-FFF2-40B4-BE49-F238E27FC236}">
              <a16:creationId xmlns:a16="http://schemas.microsoft.com/office/drawing/2014/main" id="{8E662C29-F9C6-6B3D-65B4-5DFC2DCDB43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showGridLines="0" tabSelected="1" workbookViewId="0">
      <selection activeCell="L19" sqref="L19"/>
    </sheetView>
  </sheetViews>
  <sheetFormatPr baseColWidth="10" defaultColWidth="9.140625" defaultRowHeight="15" x14ac:dyDescent="0.25"/>
  <cols>
    <col min="1" max="1" width="30" customWidth="1"/>
    <col min="2" max="2" width="28" customWidth="1"/>
    <col min="3" max="3" width="24" customWidth="1"/>
    <col min="4" max="4" width="3" customWidth="1"/>
    <col min="5" max="5" width="20" customWidth="1"/>
    <col min="6" max="6" width="60" customWidth="1"/>
  </cols>
  <sheetData>
    <row r="1" spans="1:6" ht="24" customHeight="1" x14ac:dyDescent="0.25">
      <c r="A1" s="25" t="s">
        <v>0</v>
      </c>
      <c r="B1" s="26"/>
      <c r="C1" s="26"/>
      <c r="D1" s="26"/>
      <c r="E1" s="26"/>
      <c r="F1" s="26"/>
    </row>
    <row r="3" spans="1:6" ht="20.100000000000001" customHeight="1" x14ac:dyDescent="0.25">
      <c r="A3" s="17" t="s">
        <v>1</v>
      </c>
      <c r="B3" s="18"/>
      <c r="E3" s="17" t="s">
        <v>2</v>
      </c>
      <c r="F3" s="18"/>
    </row>
    <row r="4" spans="1:6" ht="21.95" customHeight="1" x14ac:dyDescent="0.25">
      <c r="A4" s="1" t="s">
        <v>3</v>
      </c>
      <c r="B4" s="2" t="s">
        <v>4</v>
      </c>
      <c r="E4" s="19" t="s">
        <v>5</v>
      </c>
      <c r="F4" s="20"/>
    </row>
    <row r="5" spans="1:6" ht="21.95" customHeight="1" x14ac:dyDescent="0.25">
      <c r="A5" s="1" t="s">
        <v>6</v>
      </c>
      <c r="B5" s="2" t="s">
        <v>7</v>
      </c>
      <c r="E5" s="21"/>
      <c r="F5" s="22"/>
    </row>
    <row r="6" spans="1:6" ht="20.100000000000001" customHeight="1" x14ac:dyDescent="0.25">
      <c r="A6" s="1" t="s">
        <v>8</v>
      </c>
      <c r="B6" s="3">
        <v>2026</v>
      </c>
      <c r="E6" s="21"/>
      <c r="F6" s="22"/>
    </row>
    <row r="7" spans="1:6" ht="20.100000000000001" customHeight="1" x14ac:dyDescent="0.25">
      <c r="A7" s="1" t="s">
        <v>9</v>
      </c>
      <c r="B7" s="2" t="s">
        <v>10</v>
      </c>
      <c r="E7" s="21"/>
      <c r="F7" s="22"/>
    </row>
    <row r="8" spans="1:6" ht="20.100000000000001" customHeight="1" x14ac:dyDescent="0.25">
      <c r="A8" s="17" t="s">
        <v>11</v>
      </c>
      <c r="B8" s="18"/>
      <c r="E8" s="21"/>
      <c r="F8" s="22"/>
    </row>
    <row r="9" spans="1:6" ht="20.100000000000001" customHeight="1" x14ac:dyDescent="0.25">
      <c r="A9" s="1" t="s">
        <v>12</v>
      </c>
      <c r="B9" s="4">
        <v>0.34</v>
      </c>
      <c r="E9" s="21"/>
      <c r="F9" s="22"/>
    </row>
    <row r="10" spans="1:6" ht="20.100000000000001" customHeight="1" x14ac:dyDescent="0.25">
      <c r="A10" s="1" t="s">
        <v>13</v>
      </c>
      <c r="B10" s="4">
        <v>12.5</v>
      </c>
      <c r="E10" s="23"/>
      <c r="F10" s="24"/>
    </row>
    <row r="11" spans="1:6" ht="20.100000000000001" customHeight="1" x14ac:dyDescent="0.25">
      <c r="A11" s="1" t="s">
        <v>14</v>
      </c>
      <c r="B11" s="4">
        <v>0.35</v>
      </c>
    </row>
    <row r="12" spans="1:6" ht="20.100000000000001" customHeight="1" x14ac:dyDescent="0.25">
      <c r="A12" s="1" t="s">
        <v>15</v>
      </c>
      <c r="B12" s="2" t="s">
        <v>16</v>
      </c>
    </row>
    <row r="13" spans="1:6" ht="20.100000000000001" customHeight="1" x14ac:dyDescent="0.25">
      <c r="A13" s="17" t="s">
        <v>17</v>
      </c>
      <c r="B13" s="18"/>
      <c r="C13" s="18"/>
    </row>
    <row r="14" spans="1:6" ht="26.1" customHeight="1" x14ac:dyDescent="0.25">
      <c r="A14" s="5" t="s">
        <v>18</v>
      </c>
      <c r="B14" s="5" t="s">
        <v>19</v>
      </c>
      <c r="C14" s="5" t="s">
        <v>20</v>
      </c>
      <c r="D14" s="6"/>
    </row>
    <row r="15" spans="1:6" ht="26.1" customHeight="1" x14ac:dyDescent="0.25">
      <c r="A15" s="7">
        <f>DATE($B$6,1,1)</f>
        <v>46023</v>
      </c>
      <c r="B15" s="4">
        <f t="shared" ref="B15:B21" si="0">$B$10</f>
        <v>12.5</v>
      </c>
      <c r="C15" s="2" t="s">
        <v>21</v>
      </c>
    </row>
    <row r="16" spans="1:6" ht="20.100000000000001" customHeight="1" x14ac:dyDescent="0.25">
      <c r="A16" s="7">
        <f>DATE($B$6,2,1)</f>
        <v>46054</v>
      </c>
      <c r="B16" s="4">
        <f t="shared" si="0"/>
        <v>12.5</v>
      </c>
      <c r="C16" s="2" t="s">
        <v>21</v>
      </c>
    </row>
    <row r="17" spans="1:3" ht="20.100000000000001" customHeight="1" x14ac:dyDescent="0.25">
      <c r="A17" s="7">
        <f>DATE($B$6,3,1)</f>
        <v>46082</v>
      </c>
      <c r="B17" s="4">
        <f t="shared" si="0"/>
        <v>12.5</v>
      </c>
      <c r="C17" s="2" t="s">
        <v>21</v>
      </c>
    </row>
    <row r="18" spans="1:3" ht="20.100000000000001" customHeight="1" x14ac:dyDescent="0.25">
      <c r="A18" s="7">
        <f>DATE($B$6,4,1)</f>
        <v>46113</v>
      </c>
      <c r="B18" s="4">
        <f t="shared" si="0"/>
        <v>12.5</v>
      </c>
      <c r="C18" s="2" t="s">
        <v>21</v>
      </c>
    </row>
    <row r="19" spans="1:3" ht="20.100000000000001" customHeight="1" x14ac:dyDescent="0.25">
      <c r="A19" s="7">
        <f>DATE($B$6,5,1)</f>
        <v>46143</v>
      </c>
      <c r="B19" s="4">
        <f t="shared" si="0"/>
        <v>12.5</v>
      </c>
      <c r="C19" s="2" t="s">
        <v>21</v>
      </c>
    </row>
    <row r="20" spans="1:3" ht="20.100000000000001" customHeight="1" x14ac:dyDescent="0.25">
      <c r="A20" s="7">
        <f>DATE($B$6,6,1)</f>
        <v>46174</v>
      </c>
      <c r="B20" s="4">
        <f t="shared" si="0"/>
        <v>12.5</v>
      </c>
      <c r="C20" s="2" t="s">
        <v>21</v>
      </c>
    </row>
    <row r="21" spans="1:3" ht="20.100000000000001" customHeight="1" x14ac:dyDescent="0.25">
      <c r="A21" s="7">
        <f>DATE($B$6,7,1)</f>
        <v>46204</v>
      </c>
      <c r="B21" s="4">
        <f t="shared" si="0"/>
        <v>12.5</v>
      </c>
      <c r="C21" s="2" t="s">
        <v>21</v>
      </c>
    </row>
    <row r="22" spans="1:3" ht="20.100000000000001" customHeight="1" x14ac:dyDescent="0.25">
      <c r="A22" s="7">
        <f>DATE($B$6,8,1)</f>
        <v>46235</v>
      </c>
      <c r="B22" s="4">
        <v>10</v>
      </c>
      <c r="C22" s="2" t="s">
        <v>22</v>
      </c>
    </row>
    <row r="23" spans="1:3" ht="20.100000000000001" customHeight="1" x14ac:dyDescent="0.25">
      <c r="A23" s="7">
        <f>DATE($B$6,9,1)</f>
        <v>46266</v>
      </c>
      <c r="B23" s="4">
        <f>$B$10</f>
        <v>12.5</v>
      </c>
      <c r="C23" s="2" t="s">
        <v>21</v>
      </c>
    </row>
    <row r="24" spans="1:3" ht="20.100000000000001" customHeight="1" x14ac:dyDescent="0.25">
      <c r="A24" s="7">
        <f>DATE($B$6,10,1)</f>
        <v>46296</v>
      </c>
      <c r="B24" s="4">
        <f>$B$10</f>
        <v>12.5</v>
      </c>
      <c r="C24" s="2" t="s">
        <v>21</v>
      </c>
    </row>
    <row r="25" spans="1:3" ht="20.100000000000001" customHeight="1" x14ac:dyDescent="0.25">
      <c r="A25" s="7">
        <f>DATE($B$6,11,1)</f>
        <v>46327</v>
      </c>
      <c r="B25" s="4">
        <f>$B$10</f>
        <v>12.5</v>
      </c>
      <c r="C25" s="2" t="s">
        <v>21</v>
      </c>
    </row>
    <row r="26" spans="1:3" ht="20.100000000000001" customHeight="1" x14ac:dyDescent="0.25">
      <c r="A26" s="7">
        <f>DATE($B$6,12,1)</f>
        <v>46357</v>
      </c>
      <c r="B26" s="4">
        <f>$B$10</f>
        <v>12.5</v>
      </c>
      <c r="C26" s="2" t="s">
        <v>21</v>
      </c>
    </row>
  </sheetData>
  <mergeCells count="6">
    <mergeCell ref="A13:C13"/>
    <mergeCell ref="E4:F10"/>
    <mergeCell ref="A1:F1"/>
    <mergeCell ref="A8:B8"/>
    <mergeCell ref="A3:B3"/>
    <mergeCell ref="E3:F3"/>
  </mergeCells>
  <dataValidations count="4">
    <dataValidation type="list" sqref="B7" xr:uid="{00000000-0002-0000-0000-000000000000}">
      <formula1>"Tatsächliche Stromkosten,Vereinfachter Strompreis"</formula1>
    </dataValidation>
    <dataValidation type="whole" sqref="B6" xr:uid="{00000000-0002-0000-0000-000001000000}">
      <formula1>2024</formula1>
      <formula2>2035</formula2>
    </dataValidation>
    <dataValidation type="decimal" operator="greaterThanOrEqual" sqref="B9:B11" xr:uid="{00000000-0002-0000-0000-000002000000}">
      <formula1>0</formula1>
    </dataValidation>
    <dataValidation type="decimal" operator="greaterThanOrEqual" allowBlank="1" sqref="B15:B26" xr:uid="{00000000-0002-0000-0000-000005000000}">
      <formula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5"/>
  <sheetViews>
    <sheetView showGridLines="0" workbookViewId="0">
      <selection activeCell="B3" sqref="B3:H3"/>
    </sheetView>
  </sheetViews>
  <sheetFormatPr baseColWidth="10" defaultColWidth="9.140625" defaultRowHeight="15" x14ac:dyDescent="0.25"/>
  <cols>
    <col min="1" max="1" width="15" bestFit="1" customWidth="1"/>
    <col min="2" max="3" width="12" customWidth="1"/>
    <col min="4" max="4" width="18" customWidth="1"/>
    <col min="5" max="5" width="14" customWidth="1"/>
    <col min="6" max="6" width="16" customWidth="1"/>
    <col min="7" max="8" width="18" customWidth="1"/>
    <col min="9" max="9" width="12" customWidth="1"/>
    <col min="10" max="10" width="16" customWidth="1"/>
    <col min="11" max="11" width="14" customWidth="1"/>
    <col min="12" max="12" width="20" customWidth="1"/>
    <col min="13" max="13" width="24" customWidth="1"/>
    <col min="14" max="14" width="28" customWidth="1"/>
    <col min="15" max="15" width="25" customWidth="1"/>
    <col min="16" max="16" width="30" customWidth="1"/>
    <col min="17" max="19" width="22" customWidth="1"/>
  </cols>
  <sheetData>
    <row r="1" spans="1:19" ht="24" customHeight="1" x14ac:dyDescent="0.25">
      <c r="A1" s="25" t="s">
        <v>23</v>
      </c>
      <c r="B1" s="26"/>
      <c r="C1" s="26"/>
      <c r="D1" s="26"/>
      <c r="E1" s="26"/>
      <c r="F1" s="26"/>
      <c r="G1" s="26"/>
      <c r="H1" s="26"/>
      <c r="I1" s="26"/>
      <c r="J1" s="26"/>
      <c r="K1" s="26"/>
      <c r="L1" s="26"/>
      <c r="M1" s="26"/>
      <c r="N1" s="26"/>
      <c r="O1" s="26"/>
      <c r="P1" s="26"/>
      <c r="Q1" s="26"/>
      <c r="R1" s="26"/>
      <c r="S1" s="26"/>
    </row>
    <row r="3" spans="1:19" x14ac:dyDescent="0.25">
      <c r="A3" s="8" t="s">
        <v>24</v>
      </c>
      <c r="B3" s="27" t="s">
        <v>25</v>
      </c>
      <c r="C3" s="28"/>
      <c r="D3" s="28"/>
      <c r="E3" s="28"/>
      <c r="F3" s="28"/>
      <c r="G3" s="28"/>
      <c r="H3" s="28"/>
    </row>
    <row r="5" spans="1:19" ht="30" x14ac:dyDescent="0.25">
      <c r="A5" s="5" t="s">
        <v>26</v>
      </c>
      <c r="B5" s="5" t="s">
        <v>27</v>
      </c>
      <c r="C5" s="5" t="s">
        <v>18</v>
      </c>
      <c r="D5" s="5" t="s">
        <v>28</v>
      </c>
      <c r="E5" s="5" t="s">
        <v>29</v>
      </c>
      <c r="F5" s="5" t="s">
        <v>30</v>
      </c>
      <c r="G5" s="5" t="s">
        <v>31</v>
      </c>
      <c r="H5" s="5" t="s">
        <v>32</v>
      </c>
      <c r="I5" s="5" t="s">
        <v>33</v>
      </c>
      <c r="J5" s="5" t="s">
        <v>34</v>
      </c>
      <c r="K5" s="5" t="s">
        <v>35</v>
      </c>
      <c r="L5" s="5" t="s">
        <v>36</v>
      </c>
      <c r="M5" s="5" t="s">
        <v>37</v>
      </c>
      <c r="N5" s="5" t="s">
        <v>38</v>
      </c>
      <c r="O5" s="5" t="s">
        <v>39</v>
      </c>
      <c r="P5" s="5" t="s">
        <v>40</v>
      </c>
      <c r="Q5" s="5" t="s">
        <v>41</v>
      </c>
      <c r="R5" s="5" t="s">
        <v>42</v>
      </c>
      <c r="S5" s="5" t="s">
        <v>43</v>
      </c>
    </row>
    <row r="6" spans="1:19" ht="21" customHeight="1" x14ac:dyDescent="0.25">
      <c r="A6" s="9" t="str">
        <f t="shared" ref="A6:A37" si="0">IF($B6="","","LV-"&amp;TEXT(ROW()-5,"0000"))</f>
        <v>LV-0001</v>
      </c>
      <c r="B6" s="10">
        <v>46027</v>
      </c>
      <c r="C6" s="11">
        <f t="shared" ref="C6:C37" si="1">IF($B6="","",DATE(YEAR($B6),MONTH($B6),1))</f>
        <v>46023</v>
      </c>
      <c r="D6" s="12" t="s">
        <v>44</v>
      </c>
      <c r="E6" s="12" t="s">
        <v>45</v>
      </c>
      <c r="F6" s="12" t="s">
        <v>46</v>
      </c>
      <c r="G6" s="13">
        <v>1250</v>
      </c>
      <c r="H6" s="13">
        <v>1288.4000000000001</v>
      </c>
      <c r="I6" s="14">
        <f t="shared" ref="I6:I37" si="2">IF(OR($G6="",$H6=""),"",IF($H6&lt;$G6,"",$H6-$G6))</f>
        <v>38.400000000000091</v>
      </c>
      <c r="J6" s="15">
        <v>1</v>
      </c>
      <c r="K6" s="14">
        <f t="shared" ref="K6:K37" si="3">IF(OR($I6="",$J6=""),"",ROUND($I6*$J6,2))</f>
        <v>38.4</v>
      </c>
      <c r="L6" s="16">
        <f>IF($B6="","",Einstellungen!$B$9)</f>
        <v>0.34</v>
      </c>
      <c r="M6" s="16">
        <f>IF($B6="","",IF($K6=0,0,IFERROR($K6*VLOOKUP($C6,Einstellungen!$A$15:$B$26,2,FALSE)/SUMIFS($K$6:$K$85,$C$6:$C$85,$C6),0)))</f>
        <v>7.2050435304713298</v>
      </c>
      <c r="N6" s="16">
        <f t="shared" ref="N6:N37" si="4">IF($K6="","",ROUND($K6*$L6+$M6,2))</f>
        <v>20.260000000000002</v>
      </c>
      <c r="O6" s="16">
        <f>IF($B6="","",Einstellungen!$B$11)</f>
        <v>0.35</v>
      </c>
      <c r="P6" s="16">
        <f t="shared" ref="P6:P37" si="5">IF($K6="","",ROUND($K6*$O6,2))</f>
        <v>13.44</v>
      </c>
      <c r="Q6" s="16">
        <f>IF($B6="","",IF(Einstellungen!$B$7="Tatsächliche Stromkosten",$N6,IF(Einstellungen!$B$7="Vereinfachter Strompreis",$P6,"")))</f>
        <v>20.260000000000002</v>
      </c>
      <c r="R6" s="12" t="s">
        <v>47</v>
      </c>
      <c r="S6" s="9" t="str">
        <f t="shared" ref="S6:S37" si="6">IF(COUNTA($B6,$D6,$E6,$F6,$G6,$H6,$J6,$R6)=0,"",IF($B6="","Datum fehlt",IF(OR($G6="",$H6=""),"Werte fehlen",IF($H6&lt;$G6,"Ende kleiner als Start",IF(OR($J6="",$J6&lt;0,$J6&gt;1),"Anteil prüfen","OK")))))</f>
        <v>OK</v>
      </c>
    </row>
    <row r="7" spans="1:19" ht="21" customHeight="1" x14ac:dyDescent="0.25">
      <c r="A7" s="9" t="str">
        <f t="shared" si="0"/>
        <v>LV-0002</v>
      </c>
      <c r="B7" s="10">
        <v>46040</v>
      </c>
      <c r="C7" s="11">
        <f t="shared" si="1"/>
        <v>46023</v>
      </c>
      <c r="D7" s="12" t="s">
        <v>44</v>
      </c>
      <c r="E7" s="12" t="s">
        <v>45</v>
      </c>
      <c r="F7" s="12" t="s">
        <v>46</v>
      </c>
      <c r="G7" s="13">
        <v>1288.4000000000001</v>
      </c>
      <c r="H7" s="13">
        <v>1321.6</v>
      </c>
      <c r="I7" s="14">
        <f t="shared" si="2"/>
        <v>33.199999999999818</v>
      </c>
      <c r="J7" s="15">
        <v>0.85</v>
      </c>
      <c r="K7" s="14">
        <f t="shared" si="3"/>
        <v>28.22</v>
      </c>
      <c r="L7" s="16">
        <f>IF($B7="","",Einstellungen!$B$9)</f>
        <v>0.34</v>
      </c>
      <c r="M7" s="16">
        <f>IF($B7="","",IF($K7=0,0,IFERROR($K7*VLOOKUP($C7,Einstellungen!$A$15:$B$26,2,FALSE)/SUMIFS($K$6:$K$85,$C$6:$C$85,$C7),0)))</f>
        <v>5.2949564695286693</v>
      </c>
      <c r="N7" s="16">
        <f t="shared" si="4"/>
        <v>14.89</v>
      </c>
      <c r="O7" s="16">
        <f>IF($B7="","",Einstellungen!$B$11)</f>
        <v>0.35</v>
      </c>
      <c r="P7" s="16">
        <f t="shared" si="5"/>
        <v>9.8800000000000008</v>
      </c>
      <c r="Q7" s="16">
        <f>IF($B7="","",IF(Einstellungen!$B$7="Tatsächliche Stromkosten",$N7,IF(Einstellungen!$B$7="Vereinfachter Strompreis",$P7,"")))</f>
        <v>14.89</v>
      </c>
      <c r="R7" s="12" t="s">
        <v>48</v>
      </c>
      <c r="S7" s="9" t="str">
        <f t="shared" si="6"/>
        <v>OK</v>
      </c>
    </row>
    <row r="8" spans="1:19" ht="21" customHeight="1" x14ac:dyDescent="0.25">
      <c r="A8" s="9" t="str">
        <f t="shared" si="0"/>
        <v>LV-0003</v>
      </c>
      <c r="B8" s="10">
        <v>46056</v>
      </c>
      <c r="C8" s="11">
        <f t="shared" si="1"/>
        <v>46054</v>
      </c>
      <c r="D8" s="12" t="s">
        <v>44</v>
      </c>
      <c r="E8" s="12" t="s">
        <v>45</v>
      </c>
      <c r="F8" s="12" t="s">
        <v>49</v>
      </c>
      <c r="G8" s="13">
        <v>1321.6</v>
      </c>
      <c r="H8" s="13">
        <v>1368.2</v>
      </c>
      <c r="I8" s="14">
        <f t="shared" si="2"/>
        <v>46.600000000000136</v>
      </c>
      <c r="J8" s="15">
        <v>1</v>
      </c>
      <c r="K8" s="14">
        <f t="shared" si="3"/>
        <v>46.6</v>
      </c>
      <c r="L8" s="16">
        <f>IF($B8="","",Einstellungen!$B$9)</f>
        <v>0.34</v>
      </c>
      <c r="M8" s="16">
        <f>IF($B8="","",IF($K8=0,0,IFERROR($K8*VLOOKUP($C8,Einstellungen!$A$15:$B$26,2,FALSE)/SUMIFS($K$6:$K$85,$C$6:$C$85,$C8),0)))</f>
        <v>7.2495332918481648</v>
      </c>
      <c r="N8" s="16">
        <f t="shared" si="4"/>
        <v>23.09</v>
      </c>
      <c r="O8" s="16">
        <f>IF($B8="","",Einstellungen!$B$11)</f>
        <v>0.35</v>
      </c>
      <c r="P8" s="16">
        <f t="shared" si="5"/>
        <v>16.309999999999999</v>
      </c>
      <c r="Q8" s="16">
        <f>IF($B8="","",IF(Einstellungen!$B$7="Tatsächliche Stromkosten",$N8,IF(Einstellungen!$B$7="Vereinfachter Strompreis",$P8,"")))</f>
        <v>23.09</v>
      </c>
      <c r="R8" s="12" t="s">
        <v>50</v>
      </c>
      <c r="S8" s="9" t="str">
        <f t="shared" si="6"/>
        <v>OK</v>
      </c>
    </row>
    <row r="9" spans="1:19" ht="21" customHeight="1" x14ac:dyDescent="0.25">
      <c r="A9" s="9" t="str">
        <f t="shared" si="0"/>
        <v>LV-0004</v>
      </c>
      <c r="B9" s="10">
        <v>46075</v>
      </c>
      <c r="C9" s="11">
        <f t="shared" si="1"/>
        <v>46054</v>
      </c>
      <c r="D9" s="12" t="s">
        <v>44</v>
      </c>
      <c r="E9" s="12" t="s">
        <v>45</v>
      </c>
      <c r="F9" s="12" t="s">
        <v>46</v>
      </c>
      <c r="G9" s="13">
        <v>1368.2</v>
      </c>
      <c r="H9" s="13">
        <v>1405.7</v>
      </c>
      <c r="I9" s="14">
        <f t="shared" si="2"/>
        <v>37.5</v>
      </c>
      <c r="J9" s="15">
        <v>0.9</v>
      </c>
      <c r="K9" s="14">
        <f t="shared" si="3"/>
        <v>33.75</v>
      </c>
      <c r="L9" s="16">
        <f>IF($B9="","",Einstellungen!$B$9)</f>
        <v>0.34</v>
      </c>
      <c r="M9" s="16">
        <f>IF($B9="","",IF($K9=0,0,IFERROR($K9*VLOOKUP($C9,Einstellungen!$A$15:$B$26,2,FALSE)/SUMIFS($K$6:$K$85,$C$6:$C$85,$C9),0)))</f>
        <v>5.2504667081518361</v>
      </c>
      <c r="N9" s="16">
        <f t="shared" si="4"/>
        <v>16.73</v>
      </c>
      <c r="O9" s="16">
        <f>IF($B9="","",Einstellungen!$B$11)</f>
        <v>0.35</v>
      </c>
      <c r="P9" s="16">
        <f t="shared" si="5"/>
        <v>11.81</v>
      </c>
      <c r="Q9" s="16">
        <f>IF($B9="","",IF(Einstellungen!$B$7="Tatsächliche Stromkosten",$N9,IF(Einstellungen!$B$7="Vereinfachter Strompreis",$P9,"")))</f>
        <v>16.73</v>
      </c>
      <c r="R9" s="12" t="s">
        <v>51</v>
      </c>
      <c r="S9" s="9" t="str">
        <f t="shared" si="6"/>
        <v>OK</v>
      </c>
    </row>
    <row r="10" spans="1:19" ht="21" customHeight="1" x14ac:dyDescent="0.25">
      <c r="A10" s="9" t="str">
        <f t="shared" si="0"/>
        <v>LV-0005</v>
      </c>
      <c r="B10" s="10">
        <v>46090</v>
      </c>
      <c r="C10" s="11">
        <f t="shared" si="1"/>
        <v>46082</v>
      </c>
      <c r="D10" s="12" t="s">
        <v>44</v>
      </c>
      <c r="E10" s="12" t="s">
        <v>45</v>
      </c>
      <c r="F10" s="12" t="s">
        <v>52</v>
      </c>
      <c r="G10" s="13">
        <v>1405.7</v>
      </c>
      <c r="H10" s="13">
        <v>1440.5</v>
      </c>
      <c r="I10" s="14">
        <f t="shared" si="2"/>
        <v>34.799999999999955</v>
      </c>
      <c r="J10" s="15">
        <v>1</v>
      </c>
      <c r="K10" s="14">
        <f t="shared" si="3"/>
        <v>34.799999999999997</v>
      </c>
      <c r="L10" s="16">
        <f>IF($B10="","",Einstellungen!$B$9)</f>
        <v>0.34</v>
      </c>
      <c r="M10" s="16">
        <f>IF($B10="","",IF($K10=0,0,IFERROR($K10*VLOOKUP($C10,Einstellungen!$A$15:$B$26,2,FALSE)/SUMIFS($K$6:$K$85,$C$6:$C$85,$C10),0)))</f>
        <v>7.0731707317073162</v>
      </c>
      <c r="N10" s="16">
        <f t="shared" si="4"/>
        <v>18.91</v>
      </c>
      <c r="O10" s="16">
        <f>IF($B10="","",Einstellungen!$B$11)</f>
        <v>0.35</v>
      </c>
      <c r="P10" s="16">
        <f t="shared" si="5"/>
        <v>12.18</v>
      </c>
      <c r="Q10" s="16">
        <f>IF($B10="","",IF(Einstellungen!$B$7="Tatsächliche Stromkosten",$N10,IF(Einstellungen!$B$7="Vereinfachter Strompreis",$P10,"")))</f>
        <v>18.91</v>
      </c>
      <c r="R10" s="12" t="s">
        <v>53</v>
      </c>
      <c r="S10" s="9" t="str">
        <f t="shared" si="6"/>
        <v>OK</v>
      </c>
    </row>
    <row r="11" spans="1:19" ht="21" customHeight="1" x14ac:dyDescent="0.25">
      <c r="A11" s="9" t="str">
        <f t="shared" si="0"/>
        <v>LV-0006</v>
      </c>
      <c r="B11" s="10">
        <v>46109</v>
      </c>
      <c r="C11" s="11">
        <f t="shared" si="1"/>
        <v>46082</v>
      </c>
      <c r="D11" s="12" t="s">
        <v>44</v>
      </c>
      <c r="E11" s="12" t="s">
        <v>45</v>
      </c>
      <c r="F11" s="12" t="s">
        <v>46</v>
      </c>
      <c r="G11" s="13">
        <v>1440.5</v>
      </c>
      <c r="H11" s="13">
        <v>1476.1</v>
      </c>
      <c r="I11" s="14">
        <f t="shared" si="2"/>
        <v>35.599999999999909</v>
      </c>
      <c r="J11" s="15">
        <v>0.75</v>
      </c>
      <c r="K11" s="14">
        <f t="shared" si="3"/>
        <v>26.7</v>
      </c>
      <c r="L11" s="16">
        <f>IF($B11="","",Einstellungen!$B$9)</f>
        <v>0.34</v>
      </c>
      <c r="M11" s="16">
        <f>IF($B11="","",IF($K11=0,0,IFERROR($K11*VLOOKUP($C11,Einstellungen!$A$15:$B$26,2,FALSE)/SUMIFS($K$6:$K$85,$C$6:$C$85,$C11),0)))</f>
        <v>5.4268292682926829</v>
      </c>
      <c r="N11" s="16">
        <f t="shared" si="4"/>
        <v>14.5</v>
      </c>
      <c r="O11" s="16">
        <f>IF($B11="","",Einstellungen!$B$11)</f>
        <v>0.35</v>
      </c>
      <c r="P11" s="16">
        <f t="shared" si="5"/>
        <v>9.35</v>
      </c>
      <c r="Q11" s="16">
        <f>IF($B11="","",IF(Einstellungen!$B$7="Tatsächliche Stromkosten",$N11,IF(Einstellungen!$B$7="Vereinfachter Strompreis",$P11,"")))</f>
        <v>14.5</v>
      </c>
      <c r="R11" s="12" t="s">
        <v>54</v>
      </c>
      <c r="S11" s="9" t="str">
        <f t="shared" si="6"/>
        <v>OK</v>
      </c>
    </row>
    <row r="12" spans="1:19" ht="21" customHeight="1" x14ac:dyDescent="0.25">
      <c r="A12" s="9" t="str">
        <f t="shared" si="0"/>
        <v>LV-0007</v>
      </c>
      <c r="B12" s="10">
        <v>46123</v>
      </c>
      <c r="C12" s="11">
        <f t="shared" si="1"/>
        <v>46113</v>
      </c>
      <c r="D12" s="12" t="s">
        <v>44</v>
      </c>
      <c r="E12" s="12" t="s">
        <v>45</v>
      </c>
      <c r="F12" s="12" t="s">
        <v>46</v>
      </c>
      <c r="G12" s="13">
        <v>1476.1</v>
      </c>
      <c r="H12" s="13">
        <v>1518.8</v>
      </c>
      <c r="I12" s="14">
        <f t="shared" si="2"/>
        <v>42.700000000000045</v>
      </c>
      <c r="J12" s="15">
        <v>1</v>
      </c>
      <c r="K12" s="14">
        <f t="shared" si="3"/>
        <v>42.7</v>
      </c>
      <c r="L12" s="16">
        <f>IF($B12="","",Einstellungen!$B$9)</f>
        <v>0.34</v>
      </c>
      <c r="M12" s="16">
        <f>IF($B12="","",IF($K12=0,0,IFERROR($K12*VLOOKUP($C12,Einstellungen!$A$15:$B$26,2,FALSE)/SUMIFS($K$6:$K$85,$C$6:$C$85,$C12),0)))</f>
        <v>7.3783522256013265</v>
      </c>
      <c r="N12" s="16">
        <f t="shared" si="4"/>
        <v>21.9</v>
      </c>
      <c r="O12" s="16">
        <f>IF($B12="","",Einstellungen!$B$11)</f>
        <v>0.35</v>
      </c>
      <c r="P12" s="16">
        <f t="shared" si="5"/>
        <v>14.95</v>
      </c>
      <c r="Q12" s="16">
        <f>IF($B12="","",IF(Einstellungen!$B$7="Tatsächliche Stromkosten",$N12,IF(Einstellungen!$B$7="Vereinfachter Strompreis",$P12,"")))</f>
        <v>21.9</v>
      </c>
      <c r="R12" s="12" t="s">
        <v>55</v>
      </c>
      <c r="S12" s="9" t="str">
        <f t="shared" si="6"/>
        <v>OK</v>
      </c>
    </row>
    <row r="13" spans="1:19" ht="21" customHeight="1" x14ac:dyDescent="0.25">
      <c r="A13" s="9" t="str">
        <f t="shared" si="0"/>
        <v>LV-0008</v>
      </c>
      <c r="B13" s="10">
        <v>46139</v>
      </c>
      <c r="C13" s="11">
        <f t="shared" si="1"/>
        <v>46113</v>
      </c>
      <c r="D13" s="12" t="s">
        <v>44</v>
      </c>
      <c r="E13" s="12" t="s">
        <v>45</v>
      </c>
      <c r="F13" s="12" t="s">
        <v>49</v>
      </c>
      <c r="G13" s="13">
        <v>1518.8</v>
      </c>
      <c r="H13" s="13">
        <v>1550</v>
      </c>
      <c r="I13" s="14">
        <f t="shared" si="2"/>
        <v>31.200000000000045</v>
      </c>
      <c r="J13" s="15">
        <v>0.95</v>
      </c>
      <c r="K13" s="14">
        <f t="shared" si="3"/>
        <v>29.64</v>
      </c>
      <c r="L13" s="16">
        <f>IF($B13="","",Einstellungen!$B$9)</f>
        <v>0.34</v>
      </c>
      <c r="M13" s="16">
        <f>IF($B13="","",IF($K13=0,0,IFERROR($K13*VLOOKUP($C13,Einstellungen!$A$15:$B$26,2,FALSE)/SUMIFS($K$6:$K$85,$C$6:$C$85,$C13),0)))</f>
        <v>5.1216477743986726</v>
      </c>
      <c r="N13" s="16">
        <f t="shared" si="4"/>
        <v>15.2</v>
      </c>
      <c r="O13" s="16">
        <f>IF($B13="","",Einstellungen!$B$11)</f>
        <v>0.35</v>
      </c>
      <c r="P13" s="16">
        <f t="shared" si="5"/>
        <v>10.37</v>
      </c>
      <c r="Q13" s="16">
        <f>IF($B13="","",IF(Einstellungen!$B$7="Tatsächliche Stromkosten",$N13,IF(Einstellungen!$B$7="Vereinfachter Strompreis",$P13,"")))</f>
        <v>15.2</v>
      </c>
      <c r="R13" s="12" t="s">
        <v>56</v>
      </c>
      <c r="S13" s="9" t="str">
        <f t="shared" si="6"/>
        <v>OK</v>
      </c>
    </row>
    <row r="14" spans="1:19" x14ac:dyDescent="0.25">
      <c r="A14" s="9" t="str">
        <f t="shared" si="0"/>
        <v/>
      </c>
      <c r="B14" s="10"/>
      <c r="C14" s="11" t="str">
        <f t="shared" si="1"/>
        <v/>
      </c>
      <c r="D14" s="12"/>
      <c r="E14" s="12"/>
      <c r="F14" s="12"/>
      <c r="G14" s="13"/>
      <c r="H14" s="13"/>
      <c r="I14" s="14" t="str">
        <f t="shared" si="2"/>
        <v/>
      </c>
      <c r="J14" s="15"/>
      <c r="K14" s="14" t="str">
        <f t="shared" si="3"/>
        <v/>
      </c>
      <c r="L14" s="16" t="str">
        <f>IF($B14="","",Einstellungen!$B$9)</f>
        <v/>
      </c>
      <c r="M14" s="16" t="str">
        <f>IF($B14="","",IF($K14=0,0,IFERROR($K14*VLOOKUP($C14,Einstellungen!$A$15:$B$26,2,FALSE)/SUMIFS($K$6:$K$85,$C$6:$C$85,$C14),0)))</f>
        <v/>
      </c>
      <c r="N14" s="16" t="str">
        <f t="shared" si="4"/>
        <v/>
      </c>
      <c r="O14" s="16" t="str">
        <f>IF($B14="","",Einstellungen!$B$11)</f>
        <v/>
      </c>
      <c r="P14" s="16" t="str">
        <f t="shared" si="5"/>
        <v/>
      </c>
      <c r="Q14" s="16" t="str">
        <f>IF($B14="","",IF(Einstellungen!$B$7="Tatsächliche Stromkosten",$N14,IF(Einstellungen!$B$7="Vereinfachter Strompreis",$P14,"")))</f>
        <v/>
      </c>
      <c r="R14" s="12"/>
      <c r="S14" s="9" t="str">
        <f t="shared" si="6"/>
        <v/>
      </c>
    </row>
    <row r="15" spans="1:19" x14ac:dyDescent="0.25">
      <c r="A15" s="9" t="str">
        <f t="shared" si="0"/>
        <v/>
      </c>
      <c r="B15" s="10"/>
      <c r="C15" s="11" t="str">
        <f t="shared" si="1"/>
        <v/>
      </c>
      <c r="D15" s="12"/>
      <c r="E15" s="12"/>
      <c r="F15" s="12"/>
      <c r="G15" s="13"/>
      <c r="H15" s="13"/>
      <c r="I15" s="14" t="str">
        <f t="shared" si="2"/>
        <v/>
      </c>
      <c r="J15" s="15"/>
      <c r="K15" s="14" t="str">
        <f t="shared" si="3"/>
        <v/>
      </c>
      <c r="L15" s="16" t="str">
        <f>IF($B15="","",Einstellungen!$B$9)</f>
        <v/>
      </c>
      <c r="M15" s="16" t="str">
        <f>IF($B15="","",IF($K15=0,0,IFERROR($K15*VLOOKUP($C15,Einstellungen!$A$15:$B$26,2,FALSE)/SUMIFS($K$6:$K$85,$C$6:$C$85,$C15),0)))</f>
        <v/>
      </c>
      <c r="N15" s="16" t="str">
        <f t="shared" si="4"/>
        <v/>
      </c>
      <c r="O15" s="16" t="str">
        <f>IF($B15="","",Einstellungen!$B$11)</f>
        <v/>
      </c>
      <c r="P15" s="16" t="str">
        <f t="shared" si="5"/>
        <v/>
      </c>
      <c r="Q15" s="16" t="str">
        <f>IF($B15="","",IF(Einstellungen!$B$7="Tatsächliche Stromkosten",$N15,IF(Einstellungen!$B$7="Vereinfachter Strompreis",$P15,"")))</f>
        <v/>
      </c>
      <c r="R15" s="12"/>
      <c r="S15" s="9" t="str">
        <f t="shared" si="6"/>
        <v/>
      </c>
    </row>
    <row r="16" spans="1:19" x14ac:dyDescent="0.25">
      <c r="A16" s="9" t="str">
        <f t="shared" si="0"/>
        <v/>
      </c>
      <c r="B16" s="10"/>
      <c r="C16" s="11" t="str">
        <f t="shared" si="1"/>
        <v/>
      </c>
      <c r="D16" s="12"/>
      <c r="E16" s="12"/>
      <c r="F16" s="12"/>
      <c r="G16" s="13"/>
      <c r="H16" s="13"/>
      <c r="I16" s="14" t="str">
        <f t="shared" si="2"/>
        <v/>
      </c>
      <c r="J16" s="15"/>
      <c r="K16" s="14" t="str">
        <f t="shared" si="3"/>
        <v/>
      </c>
      <c r="L16" s="16" t="str">
        <f>IF($B16="","",Einstellungen!$B$9)</f>
        <v/>
      </c>
      <c r="M16" s="16" t="str">
        <f>IF($B16="","",IF($K16=0,0,IFERROR($K16*VLOOKUP($C16,Einstellungen!$A$15:$B$26,2,FALSE)/SUMIFS($K$6:$K$85,$C$6:$C$85,$C16),0)))</f>
        <v/>
      </c>
      <c r="N16" s="16" t="str">
        <f t="shared" si="4"/>
        <v/>
      </c>
      <c r="O16" s="16" t="str">
        <f>IF($B16="","",Einstellungen!$B$11)</f>
        <v/>
      </c>
      <c r="P16" s="16" t="str">
        <f t="shared" si="5"/>
        <v/>
      </c>
      <c r="Q16" s="16" t="str">
        <f>IF($B16="","",IF(Einstellungen!$B$7="Tatsächliche Stromkosten",$N16,IF(Einstellungen!$B$7="Vereinfachter Strompreis",$P16,"")))</f>
        <v/>
      </c>
      <c r="R16" s="12"/>
      <c r="S16" s="9" t="str">
        <f t="shared" si="6"/>
        <v/>
      </c>
    </row>
    <row r="17" spans="1:19" x14ac:dyDescent="0.25">
      <c r="A17" s="9" t="str">
        <f t="shared" si="0"/>
        <v/>
      </c>
      <c r="B17" s="10"/>
      <c r="C17" s="11" t="str">
        <f t="shared" si="1"/>
        <v/>
      </c>
      <c r="D17" s="12"/>
      <c r="E17" s="12"/>
      <c r="F17" s="12"/>
      <c r="G17" s="13"/>
      <c r="H17" s="13"/>
      <c r="I17" s="14" t="str">
        <f t="shared" si="2"/>
        <v/>
      </c>
      <c r="J17" s="15"/>
      <c r="K17" s="14" t="str">
        <f t="shared" si="3"/>
        <v/>
      </c>
      <c r="L17" s="16" t="str">
        <f>IF($B17="","",Einstellungen!$B$9)</f>
        <v/>
      </c>
      <c r="M17" s="16" t="str">
        <f>IF($B17="","",IF($K17=0,0,IFERROR($K17*VLOOKUP($C17,Einstellungen!$A$15:$B$26,2,FALSE)/SUMIFS($K$6:$K$85,$C$6:$C$85,$C17),0)))</f>
        <v/>
      </c>
      <c r="N17" s="16" t="str">
        <f t="shared" si="4"/>
        <v/>
      </c>
      <c r="O17" s="16" t="str">
        <f>IF($B17="","",Einstellungen!$B$11)</f>
        <v/>
      </c>
      <c r="P17" s="16" t="str">
        <f t="shared" si="5"/>
        <v/>
      </c>
      <c r="Q17" s="16" t="str">
        <f>IF($B17="","",IF(Einstellungen!$B$7="Tatsächliche Stromkosten",$N17,IF(Einstellungen!$B$7="Vereinfachter Strompreis",$P17,"")))</f>
        <v/>
      </c>
      <c r="R17" s="12"/>
      <c r="S17" s="9" t="str">
        <f t="shared" si="6"/>
        <v/>
      </c>
    </row>
    <row r="18" spans="1:19" x14ac:dyDescent="0.25">
      <c r="A18" s="9" t="str">
        <f t="shared" si="0"/>
        <v/>
      </c>
      <c r="B18" s="10"/>
      <c r="C18" s="11" t="str">
        <f t="shared" si="1"/>
        <v/>
      </c>
      <c r="D18" s="12"/>
      <c r="E18" s="12"/>
      <c r="F18" s="12"/>
      <c r="G18" s="13"/>
      <c r="H18" s="13"/>
      <c r="I18" s="14" t="str">
        <f t="shared" si="2"/>
        <v/>
      </c>
      <c r="J18" s="15"/>
      <c r="K18" s="14" t="str">
        <f t="shared" si="3"/>
        <v/>
      </c>
      <c r="L18" s="16" t="str">
        <f>IF($B18="","",Einstellungen!$B$9)</f>
        <v/>
      </c>
      <c r="M18" s="16" t="str">
        <f>IF($B18="","",IF($K18=0,0,IFERROR($K18*VLOOKUP($C18,Einstellungen!$A$15:$B$26,2,FALSE)/SUMIFS($K$6:$K$85,$C$6:$C$85,$C18),0)))</f>
        <v/>
      </c>
      <c r="N18" s="16" t="str">
        <f t="shared" si="4"/>
        <v/>
      </c>
      <c r="O18" s="16" t="str">
        <f>IF($B18="","",Einstellungen!$B$11)</f>
        <v/>
      </c>
      <c r="P18" s="16" t="str">
        <f t="shared" si="5"/>
        <v/>
      </c>
      <c r="Q18" s="16" t="str">
        <f>IF($B18="","",IF(Einstellungen!$B$7="Tatsächliche Stromkosten",$N18,IF(Einstellungen!$B$7="Vereinfachter Strompreis",$P18,"")))</f>
        <v/>
      </c>
      <c r="R18" s="12"/>
      <c r="S18" s="9" t="str">
        <f t="shared" si="6"/>
        <v/>
      </c>
    </row>
    <row r="19" spans="1:19" x14ac:dyDescent="0.25">
      <c r="A19" s="9" t="str">
        <f t="shared" si="0"/>
        <v/>
      </c>
      <c r="B19" s="10"/>
      <c r="C19" s="11" t="str">
        <f t="shared" si="1"/>
        <v/>
      </c>
      <c r="D19" s="12"/>
      <c r="E19" s="12"/>
      <c r="F19" s="12"/>
      <c r="G19" s="13"/>
      <c r="H19" s="13"/>
      <c r="I19" s="14" t="str">
        <f t="shared" si="2"/>
        <v/>
      </c>
      <c r="J19" s="15"/>
      <c r="K19" s="14" t="str">
        <f t="shared" si="3"/>
        <v/>
      </c>
      <c r="L19" s="16" t="str">
        <f>IF($B19="","",Einstellungen!$B$9)</f>
        <v/>
      </c>
      <c r="M19" s="16" t="str">
        <f>IF($B19="","",IF($K19=0,0,IFERROR($K19*VLOOKUP($C19,Einstellungen!$A$15:$B$26,2,FALSE)/SUMIFS($K$6:$K$85,$C$6:$C$85,$C19),0)))</f>
        <v/>
      </c>
      <c r="N19" s="16" t="str">
        <f t="shared" si="4"/>
        <v/>
      </c>
      <c r="O19" s="16" t="str">
        <f>IF($B19="","",Einstellungen!$B$11)</f>
        <v/>
      </c>
      <c r="P19" s="16" t="str">
        <f t="shared" si="5"/>
        <v/>
      </c>
      <c r="Q19" s="16" t="str">
        <f>IF($B19="","",IF(Einstellungen!$B$7="Tatsächliche Stromkosten",$N19,IF(Einstellungen!$B$7="Vereinfachter Strompreis",$P19,"")))</f>
        <v/>
      </c>
      <c r="R19" s="12"/>
      <c r="S19" s="9" t="str">
        <f t="shared" si="6"/>
        <v/>
      </c>
    </row>
    <row r="20" spans="1:19" x14ac:dyDescent="0.25">
      <c r="A20" s="9" t="str">
        <f t="shared" si="0"/>
        <v/>
      </c>
      <c r="B20" s="10"/>
      <c r="C20" s="11" t="str">
        <f t="shared" si="1"/>
        <v/>
      </c>
      <c r="D20" s="12"/>
      <c r="E20" s="12"/>
      <c r="F20" s="12"/>
      <c r="G20" s="13"/>
      <c r="H20" s="13"/>
      <c r="I20" s="14" t="str">
        <f t="shared" si="2"/>
        <v/>
      </c>
      <c r="J20" s="15"/>
      <c r="K20" s="14" t="str">
        <f t="shared" si="3"/>
        <v/>
      </c>
      <c r="L20" s="16" t="str">
        <f>IF($B20="","",Einstellungen!$B$9)</f>
        <v/>
      </c>
      <c r="M20" s="16" t="str">
        <f>IF($B20="","",IF($K20=0,0,IFERROR($K20*VLOOKUP($C20,Einstellungen!$A$15:$B$26,2,FALSE)/SUMIFS($K$6:$K$85,$C$6:$C$85,$C20),0)))</f>
        <v/>
      </c>
      <c r="N20" s="16" t="str">
        <f t="shared" si="4"/>
        <v/>
      </c>
      <c r="O20" s="16" t="str">
        <f>IF($B20="","",Einstellungen!$B$11)</f>
        <v/>
      </c>
      <c r="P20" s="16" t="str">
        <f t="shared" si="5"/>
        <v/>
      </c>
      <c r="Q20" s="16" t="str">
        <f>IF($B20="","",IF(Einstellungen!$B$7="Tatsächliche Stromkosten",$N20,IF(Einstellungen!$B$7="Vereinfachter Strompreis",$P20,"")))</f>
        <v/>
      </c>
      <c r="R20" s="12"/>
      <c r="S20" s="9" t="str">
        <f t="shared" si="6"/>
        <v/>
      </c>
    </row>
    <row r="21" spans="1:19" x14ac:dyDescent="0.25">
      <c r="A21" s="9" t="str">
        <f t="shared" si="0"/>
        <v/>
      </c>
      <c r="B21" s="10"/>
      <c r="C21" s="11" t="str">
        <f t="shared" si="1"/>
        <v/>
      </c>
      <c r="D21" s="12"/>
      <c r="E21" s="12"/>
      <c r="F21" s="12"/>
      <c r="G21" s="13"/>
      <c r="H21" s="13"/>
      <c r="I21" s="14" t="str">
        <f t="shared" si="2"/>
        <v/>
      </c>
      <c r="J21" s="15"/>
      <c r="K21" s="14" t="str">
        <f t="shared" si="3"/>
        <v/>
      </c>
      <c r="L21" s="16" t="str">
        <f>IF($B21="","",Einstellungen!$B$9)</f>
        <v/>
      </c>
      <c r="M21" s="16" t="str">
        <f>IF($B21="","",IF($K21=0,0,IFERROR($K21*VLOOKUP($C21,Einstellungen!$A$15:$B$26,2,FALSE)/SUMIFS($K$6:$K$85,$C$6:$C$85,$C21),0)))</f>
        <v/>
      </c>
      <c r="N21" s="16" t="str">
        <f t="shared" si="4"/>
        <v/>
      </c>
      <c r="O21" s="16" t="str">
        <f>IF($B21="","",Einstellungen!$B$11)</f>
        <v/>
      </c>
      <c r="P21" s="16" t="str">
        <f t="shared" si="5"/>
        <v/>
      </c>
      <c r="Q21" s="16" t="str">
        <f>IF($B21="","",IF(Einstellungen!$B$7="Tatsächliche Stromkosten",$N21,IF(Einstellungen!$B$7="Vereinfachter Strompreis",$P21,"")))</f>
        <v/>
      </c>
      <c r="R21" s="12"/>
      <c r="S21" s="9" t="str">
        <f t="shared" si="6"/>
        <v/>
      </c>
    </row>
    <row r="22" spans="1:19" x14ac:dyDescent="0.25">
      <c r="A22" s="9" t="str">
        <f t="shared" si="0"/>
        <v/>
      </c>
      <c r="B22" s="10"/>
      <c r="C22" s="11" t="str">
        <f t="shared" si="1"/>
        <v/>
      </c>
      <c r="D22" s="12"/>
      <c r="E22" s="12"/>
      <c r="F22" s="12"/>
      <c r="G22" s="13"/>
      <c r="H22" s="13"/>
      <c r="I22" s="14" t="str">
        <f t="shared" si="2"/>
        <v/>
      </c>
      <c r="J22" s="15"/>
      <c r="K22" s="14" t="str">
        <f t="shared" si="3"/>
        <v/>
      </c>
      <c r="L22" s="16" t="str">
        <f>IF($B22="","",Einstellungen!$B$9)</f>
        <v/>
      </c>
      <c r="M22" s="16" t="str">
        <f>IF($B22="","",IF($K22=0,0,IFERROR($K22*VLOOKUP($C22,Einstellungen!$A$15:$B$26,2,FALSE)/SUMIFS($K$6:$K$85,$C$6:$C$85,$C22),0)))</f>
        <v/>
      </c>
      <c r="N22" s="16" t="str">
        <f t="shared" si="4"/>
        <v/>
      </c>
      <c r="O22" s="16" t="str">
        <f>IF($B22="","",Einstellungen!$B$11)</f>
        <v/>
      </c>
      <c r="P22" s="16" t="str">
        <f t="shared" si="5"/>
        <v/>
      </c>
      <c r="Q22" s="16" t="str">
        <f>IF($B22="","",IF(Einstellungen!$B$7="Tatsächliche Stromkosten",$N22,IF(Einstellungen!$B$7="Vereinfachter Strompreis",$P22,"")))</f>
        <v/>
      </c>
      <c r="R22" s="12"/>
      <c r="S22" s="9" t="str">
        <f t="shared" si="6"/>
        <v/>
      </c>
    </row>
    <row r="23" spans="1:19" x14ac:dyDescent="0.25">
      <c r="A23" s="9" t="str">
        <f t="shared" si="0"/>
        <v/>
      </c>
      <c r="B23" s="10"/>
      <c r="C23" s="11" t="str">
        <f t="shared" si="1"/>
        <v/>
      </c>
      <c r="D23" s="12"/>
      <c r="E23" s="12"/>
      <c r="F23" s="12"/>
      <c r="G23" s="13"/>
      <c r="H23" s="13"/>
      <c r="I23" s="14" t="str">
        <f t="shared" si="2"/>
        <v/>
      </c>
      <c r="J23" s="15"/>
      <c r="K23" s="14" t="str">
        <f t="shared" si="3"/>
        <v/>
      </c>
      <c r="L23" s="16" t="str">
        <f>IF($B23="","",Einstellungen!$B$9)</f>
        <v/>
      </c>
      <c r="M23" s="16" t="str">
        <f>IF($B23="","",IF($K23=0,0,IFERROR($K23*VLOOKUP($C23,Einstellungen!$A$15:$B$26,2,FALSE)/SUMIFS($K$6:$K$85,$C$6:$C$85,$C23),0)))</f>
        <v/>
      </c>
      <c r="N23" s="16" t="str">
        <f t="shared" si="4"/>
        <v/>
      </c>
      <c r="O23" s="16" t="str">
        <f>IF($B23="","",Einstellungen!$B$11)</f>
        <v/>
      </c>
      <c r="P23" s="16" t="str">
        <f t="shared" si="5"/>
        <v/>
      </c>
      <c r="Q23" s="16" t="str">
        <f>IF($B23="","",IF(Einstellungen!$B$7="Tatsächliche Stromkosten",$N23,IF(Einstellungen!$B$7="Vereinfachter Strompreis",$P23,"")))</f>
        <v/>
      </c>
      <c r="R23" s="12"/>
      <c r="S23" s="9" t="str">
        <f t="shared" si="6"/>
        <v/>
      </c>
    </row>
    <row r="24" spans="1:19" x14ac:dyDescent="0.25">
      <c r="A24" s="9" t="str">
        <f t="shared" si="0"/>
        <v/>
      </c>
      <c r="B24" s="10"/>
      <c r="C24" s="11" t="str">
        <f t="shared" si="1"/>
        <v/>
      </c>
      <c r="D24" s="12"/>
      <c r="E24" s="12"/>
      <c r="F24" s="12"/>
      <c r="G24" s="13"/>
      <c r="H24" s="13"/>
      <c r="I24" s="14" t="str">
        <f t="shared" si="2"/>
        <v/>
      </c>
      <c r="J24" s="15"/>
      <c r="K24" s="14" t="str">
        <f t="shared" si="3"/>
        <v/>
      </c>
      <c r="L24" s="16" t="str">
        <f>IF($B24="","",Einstellungen!$B$9)</f>
        <v/>
      </c>
      <c r="M24" s="16" t="str">
        <f>IF($B24="","",IF($K24=0,0,IFERROR($K24*VLOOKUP($C24,Einstellungen!$A$15:$B$26,2,FALSE)/SUMIFS($K$6:$K$85,$C$6:$C$85,$C24),0)))</f>
        <v/>
      </c>
      <c r="N24" s="16" t="str">
        <f t="shared" si="4"/>
        <v/>
      </c>
      <c r="O24" s="16" t="str">
        <f>IF($B24="","",Einstellungen!$B$11)</f>
        <v/>
      </c>
      <c r="P24" s="16" t="str">
        <f t="shared" si="5"/>
        <v/>
      </c>
      <c r="Q24" s="16" t="str">
        <f>IF($B24="","",IF(Einstellungen!$B$7="Tatsächliche Stromkosten",$N24,IF(Einstellungen!$B$7="Vereinfachter Strompreis",$P24,"")))</f>
        <v/>
      </c>
      <c r="R24" s="12"/>
      <c r="S24" s="9" t="str">
        <f t="shared" si="6"/>
        <v/>
      </c>
    </row>
    <row r="25" spans="1:19" x14ac:dyDescent="0.25">
      <c r="A25" s="9" t="str">
        <f t="shared" si="0"/>
        <v/>
      </c>
      <c r="B25" s="10"/>
      <c r="C25" s="11" t="str">
        <f t="shared" si="1"/>
        <v/>
      </c>
      <c r="D25" s="12"/>
      <c r="E25" s="12"/>
      <c r="F25" s="12"/>
      <c r="G25" s="13"/>
      <c r="H25" s="13"/>
      <c r="I25" s="14" t="str">
        <f t="shared" si="2"/>
        <v/>
      </c>
      <c r="J25" s="15"/>
      <c r="K25" s="14" t="str">
        <f t="shared" si="3"/>
        <v/>
      </c>
      <c r="L25" s="16" t="str">
        <f>IF($B25="","",Einstellungen!$B$9)</f>
        <v/>
      </c>
      <c r="M25" s="16" t="str">
        <f>IF($B25="","",IF($K25=0,0,IFERROR($K25*VLOOKUP($C25,Einstellungen!$A$15:$B$26,2,FALSE)/SUMIFS($K$6:$K$85,$C$6:$C$85,$C25),0)))</f>
        <v/>
      </c>
      <c r="N25" s="16" t="str">
        <f t="shared" si="4"/>
        <v/>
      </c>
      <c r="O25" s="16" t="str">
        <f>IF($B25="","",Einstellungen!$B$11)</f>
        <v/>
      </c>
      <c r="P25" s="16" t="str">
        <f t="shared" si="5"/>
        <v/>
      </c>
      <c r="Q25" s="16" t="str">
        <f>IF($B25="","",IF(Einstellungen!$B$7="Tatsächliche Stromkosten",$N25,IF(Einstellungen!$B$7="Vereinfachter Strompreis",$P25,"")))</f>
        <v/>
      </c>
      <c r="R25" s="12"/>
      <c r="S25" s="9" t="str">
        <f t="shared" si="6"/>
        <v/>
      </c>
    </row>
    <row r="26" spans="1:19" x14ac:dyDescent="0.25">
      <c r="A26" s="9" t="str">
        <f t="shared" si="0"/>
        <v/>
      </c>
      <c r="B26" s="10"/>
      <c r="C26" s="11" t="str">
        <f t="shared" si="1"/>
        <v/>
      </c>
      <c r="D26" s="12"/>
      <c r="E26" s="12"/>
      <c r="F26" s="12"/>
      <c r="G26" s="13"/>
      <c r="H26" s="13"/>
      <c r="I26" s="14" t="str">
        <f t="shared" si="2"/>
        <v/>
      </c>
      <c r="J26" s="15"/>
      <c r="K26" s="14" t="str">
        <f t="shared" si="3"/>
        <v/>
      </c>
      <c r="L26" s="16" t="str">
        <f>IF($B26="","",Einstellungen!$B$9)</f>
        <v/>
      </c>
      <c r="M26" s="16" t="str">
        <f>IF($B26="","",IF($K26=0,0,IFERROR($K26*VLOOKUP($C26,Einstellungen!$A$15:$B$26,2,FALSE)/SUMIFS($K$6:$K$85,$C$6:$C$85,$C26),0)))</f>
        <v/>
      </c>
      <c r="N26" s="16" t="str">
        <f t="shared" si="4"/>
        <v/>
      </c>
      <c r="O26" s="16" t="str">
        <f>IF($B26="","",Einstellungen!$B$11)</f>
        <v/>
      </c>
      <c r="P26" s="16" t="str">
        <f t="shared" si="5"/>
        <v/>
      </c>
      <c r="Q26" s="16" t="str">
        <f>IF($B26="","",IF(Einstellungen!$B$7="Tatsächliche Stromkosten",$N26,IF(Einstellungen!$B$7="Vereinfachter Strompreis",$P26,"")))</f>
        <v/>
      </c>
      <c r="R26" s="12"/>
      <c r="S26" s="9" t="str">
        <f t="shared" si="6"/>
        <v/>
      </c>
    </row>
    <row r="27" spans="1:19" x14ac:dyDescent="0.25">
      <c r="A27" s="9" t="str">
        <f t="shared" si="0"/>
        <v/>
      </c>
      <c r="B27" s="10"/>
      <c r="C27" s="11" t="str">
        <f t="shared" si="1"/>
        <v/>
      </c>
      <c r="D27" s="12"/>
      <c r="E27" s="12"/>
      <c r="F27" s="12"/>
      <c r="G27" s="13"/>
      <c r="H27" s="13"/>
      <c r="I27" s="14" t="str">
        <f t="shared" si="2"/>
        <v/>
      </c>
      <c r="J27" s="15"/>
      <c r="K27" s="14" t="str">
        <f t="shared" si="3"/>
        <v/>
      </c>
      <c r="L27" s="16" t="str">
        <f>IF($B27="","",Einstellungen!$B$9)</f>
        <v/>
      </c>
      <c r="M27" s="16" t="str">
        <f>IF($B27="","",IF($K27=0,0,IFERROR($K27*VLOOKUP($C27,Einstellungen!$A$15:$B$26,2,FALSE)/SUMIFS($K$6:$K$85,$C$6:$C$85,$C27),0)))</f>
        <v/>
      </c>
      <c r="N27" s="16" t="str">
        <f t="shared" si="4"/>
        <v/>
      </c>
      <c r="O27" s="16" t="str">
        <f>IF($B27="","",Einstellungen!$B$11)</f>
        <v/>
      </c>
      <c r="P27" s="16" t="str">
        <f t="shared" si="5"/>
        <v/>
      </c>
      <c r="Q27" s="16" t="str">
        <f>IF($B27="","",IF(Einstellungen!$B$7="Tatsächliche Stromkosten",$N27,IF(Einstellungen!$B$7="Vereinfachter Strompreis",$P27,"")))</f>
        <v/>
      </c>
      <c r="R27" s="12"/>
      <c r="S27" s="9" t="str">
        <f t="shared" si="6"/>
        <v/>
      </c>
    </row>
    <row r="28" spans="1:19" x14ac:dyDescent="0.25">
      <c r="A28" s="9" t="str">
        <f t="shared" si="0"/>
        <v/>
      </c>
      <c r="B28" s="10"/>
      <c r="C28" s="11" t="str">
        <f t="shared" si="1"/>
        <v/>
      </c>
      <c r="D28" s="12"/>
      <c r="E28" s="12"/>
      <c r="F28" s="12"/>
      <c r="G28" s="13"/>
      <c r="H28" s="13"/>
      <c r="I28" s="14" t="str">
        <f t="shared" si="2"/>
        <v/>
      </c>
      <c r="J28" s="15"/>
      <c r="K28" s="14" t="str">
        <f t="shared" si="3"/>
        <v/>
      </c>
      <c r="L28" s="16" t="str">
        <f>IF($B28="","",Einstellungen!$B$9)</f>
        <v/>
      </c>
      <c r="M28" s="16" t="str">
        <f>IF($B28="","",IF($K28=0,0,IFERROR($K28*VLOOKUP($C28,Einstellungen!$A$15:$B$26,2,FALSE)/SUMIFS($K$6:$K$85,$C$6:$C$85,$C28),0)))</f>
        <v/>
      </c>
      <c r="N28" s="16" t="str">
        <f t="shared" si="4"/>
        <v/>
      </c>
      <c r="O28" s="16" t="str">
        <f>IF($B28="","",Einstellungen!$B$11)</f>
        <v/>
      </c>
      <c r="P28" s="16" t="str">
        <f t="shared" si="5"/>
        <v/>
      </c>
      <c r="Q28" s="16" t="str">
        <f>IF($B28="","",IF(Einstellungen!$B$7="Tatsächliche Stromkosten",$N28,IF(Einstellungen!$B$7="Vereinfachter Strompreis",$P28,"")))</f>
        <v/>
      </c>
      <c r="R28" s="12"/>
      <c r="S28" s="9" t="str">
        <f t="shared" si="6"/>
        <v/>
      </c>
    </row>
    <row r="29" spans="1:19" x14ac:dyDescent="0.25">
      <c r="A29" s="9" t="str">
        <f t="shared" si="0"/>
        <v/>
      </c>
      <c r="B29" s="10"/>
      <c r="C29" s="11" t="str">
        <f t="shared" si="1"/>
        <v/>
      </c>
      <c r="D29" s="12"/>
      <c r="E29" s="12"/>
      <c r="F29" s="12"/>
      <c r="G29" s="13"/>
      <c r="H29" s="13"/>
      <c r="I29" s="14" t="str">
        <f t="shared" si="2"/>
        <v/>
      </c>
      <c r="J29" s="15"/>
      <c r="K29" s="14" t="str">
        <f t="shared" si="3"/>
        <v/>
      </c>
      <c r="L29" s="16" t="str">
        <f>IF($B29="","",Einstellungen!$B$9)</f>
        <v/>
      </c>
      <c r="M29" s="16" t="str">
        <f>IF($B29="","",IF($K29=0,0,IFERROR($K29*VLOOKUP($C29,Einstellungen!$A$15:$B$26,2,FALSE)/SUMIFS($K$6:$K$85,$C$6:$C$85,$C29),0)))</f>
        <v/>
      </c>
      <c r="N29" s="16" t="str">
        <f t="shared" si="4"/>
        <v/>
      </c>
      <c r="O29" s="16" t="str">
        <f>IF($B29="","",Einstellungen!$B$11)</f>
        <v/>
      </c>
      <c r="P29" s="16" t="str">
        <f t="shared" si="5"/>
        <v/>
      </c>
      <c r="Q29" s="16" t="str">
        <f>IF($B29="","",IF(Einstellungen!$B$7="Tatsächliche Stromkosten",$N29,IF(Einstellungen!$B$7="Vereinfachter Strompreis",$P29,"")))</f>
        <v/>
      </c>
      <c r="R29" s="12"/>
      <c r="S29" s="9" t="str">
        <f t="shared" si="6"/>
        <v/>
      </c>
    </row>
    <row r="30" spans="1:19" x14ac:dyDescent="0.25">
      <c r="A30" s="9" t="str">
        <f t="shared" si="0"/>
        <v/>
      </c>
      <c r="B30" s="10"/>
      <c r="C30" s="11" t="str">
        <f t="shared" si="1"/>
        <v/>
      </c>
      <c r="D30" s="12"/>
      <c r="E30" s="12"/>
      <c r="F30" s="12"/>
      <c r="G30" s="13"/>
      <c r="H30" s="13"/>
      <c r="I30" s="14" t="str">
        <f t="shared" si="2"/>
        <v/>
      </c>
      <c r="J30" s="15"/>
      <c r="K30" s="14" t="str">
        <f t="shared" si="3"/>
        <v/>
      </c>
      <c r="L30" s="16" t="str">
        <f>IF($B30="","",Einstellungen!$B$9)</f>
        <v/>
      </c>
      <c r="M30" s="16" t="str">
        <f>IF($B30="","",IF($K30=0,0,IFERROR($K30*VLOOKUP($C30,Einstellungen!$A$15:$B$26,2,FALSE)/SUMIFS($K$6:$K$85,$C$6:$C$85,$C30),0)))</f>
        <v/>
      </c>
      <c r="N30" s="16" t="str">
        <f t="shared" si="4"/>
        <v/>
      </c>
      <c r="O30" s="16" t="str">
        <f>IF($B30="","",Einstellungen!$B$11)</f>
        <v/>
      </c>
      <c r="P30" s="16" t="str">
        <f t="shared" si="5"/>
        <v/>
      </c>
      <c r="Q30" s="16" t="str">
        <f>IF($B30="","",IF(Einstellungen!$B$7="Tatsächliche Stromkosten",$N30,IF(Einstellungen!$B$7="Vereinfachter Strompreis",$P30,"")))</f>
        <v/>
      </c>
      <c r="R30" s="12"/>
      <c r="S30" s="9" t="str">
        <f t="shared" si="6"/>
        <v/>
      </c>
    </row>
    <row r="31" spans="1:19" x14ac:dyDescent="0.25">
      <c r="A31" s="9" t="str">
        <f t="shared" si="0"/>
        <v/>
      </c>
      <c r="B31" s="10"/>
      <c r="C31" s="11" t="str">
        <f t="shared" si="1"/>
        <v/>
      </c>
      <c r="D31" s="12"/>
      <c r="E31" s="12"/>
      <c r="F31" s="12"/>
      <c r="G31" s="13"/>
      <c r="H31" s="13"/>
      <c r="I31" s="14" t="str">
        <f t="shared" si="2"/>
        <v/>
      </c>
      <c r="J31" s="15"/>
      <c r="K31" s="14" t="str">
        <f t="shared" si="3"/>
        <v/>
      </c>
      <c r="L31" s="16" t="str">
        <f>IF($B31="","",Einstellungen!$B$9)</f>
        <v/>
      </c>
      <c r="M31" s="16" t="str">
        <f>IF($B31="","",IF($K31=0,0,IFERROR($K31*VLOOKUP($C31,Einstellungen!$A$15:$B$26,2,FALSE)/SUMIFS($K$6:$K$85,$C$6:$C$85,$C31),0)))</f>
        <v/>
      </c>
      <c r="N31" s="16" t="str">
        <f t="shared" si="4"/>
        <v/>
      </c>
      <c r="O31" s="16" t="str">
        <f>IF($B31="","",Einstellungen!$B$11)</f>
        <v/>
      </c>
      <c r="P31" s="16" t="str">
        <f t="shared" si="5"/>
        <v/>
      </c>
      <c r="Q31" s="16" t="str">
        <f>IF($B31="","",IF(Einstellungen!$B$7="Tatsächliche Stromkosten",$N31,IF(Einstellungen!$B$7="Vereinfachter Strompreis",$P31,"")))</f>
        <v/>
      </c>
      <c r="R31" s="12"/>
      <c r="S31" s="9" t="str">
        <f t="shared" si="6"/>
        <v/>
      </c>
    </row>
    <row r="32" spans="1:19" x14ac:dyDescent="0.25">
      <c r="A32" s="9" t="str">
        <f t="shared" si="0"/>
        <v/>
      </c>
      <c r="B32" s="10"/>
      <c r="C32" s="11" t="str">
        <f t="shared" si="1"/>
        <v/>
      </c>
      <c r="D32" s="12"/>
      <c r="E32" s="12"/>
      <c r="F32" s="12"/>
      <c r="G32" s="13"/>
      <c r="H32" s="13"/>
      <c r="I32" s="14" t="str">
        <f t="shared" si="2"/>
        <v/>
      </c>
      <c r="J32" s="15"/>
      <c r="K32" s="14" t="str">
        <f t="shared" si="3"/>
        <v/>
      </c>
      <c r="L32" s="16" t="str">
        <f>IF($B32="","",Einstellungen!$B$9)</f>
        <v/>
      </c>
      <c r="M32" s="16" t="str">
        <f>IF($B32="","",IF($K32=0,0,IFERROR($K32*VLOOKUP($C32,Einstellungen!$A$15:$B$26,2,FALSE)/SUMIFS($K$6:$K$85,$C$6:$C$85,$C32),0)))</f>
        <v/>
      </c>
      <c r="N32" s="16" t="str">
        <f t="shared" si="4"/>
        <v/>
      </c>
      <c r="O32" s="16" t="str">
        <f>IF($B32="","",Einstellungen!$B$11)</f>
        <v/>
      </c>
      <c r="P32" s="16" t="str">
        <f t="shared" si="5"/>
        <v/>
      </c>
      <c r="Q32" s="16" t="str">
        <f>IF($B32="","",IF(Einstellungen!$B$7="Tatsächliche Stromkosten",$N32,IF(Einstellungen!$B$7="Vereinfachter Strompreis",$P32,"")))</f>
        <v/>
      </c>
      <c r="R32" s="12"/>
      <c r="S32" s="9" t="str">
        <f t="shared" si="6"/>
        <v/>
      </c>
    </row>
    <row r="33" spans="1:19" x14ac:dyDescent="0.25">
      <c r="A33" s="9" t="str">
        <f t="shared" si="0"/>
        <v/>
      </c>
      <c r="B33" s="10"/>
      <c r="C33" s="11" t="str">
        <f t="shared" si="1"/>
        <v/>
      </c>
      <c r="D33" s="12"/>
      <c r="E33" s="12"/>
      <c r="F33" s="12"/>
      <c r="G33" s="13"/>
      <c r="H33" s="13"/>
      <c r="I33" s="14" t="str">
        <f t="shared" si="2"/>
        <v/>
      </c>
      <c r="J33" s="15"/>
      <c r="K33" s="14" t="str">
        <f t="shared" si="3"/>
        <v/>
      </c>
      <c r="L33" s="16" t="str">
        <f>IF($B33="","",Einstellungen!$B$9)</f>
        <v/>
      </c>
      <c r="M33" s="16" t="str">
        <f>IF($B33="","",IF($K33=0,0,IFERROR($K33*VLOOKUP($C33,Einstellungen!$A$15:$B$26,2,FALSE)/SUMIFS($K$6:$K$85,$C$6:$C$85,$C33),0)))</f>
        <v/>
      </c>
      <c r="N33" s="16" t="str">
        <f t="shared" si="4"/>
        <v/>
      </c>
      <c r="O33" s="16" t="str">
        <f>IF($B33="","",Einstellungen!$B$11)</f>
        <v/>
      </c>
      <c r="P33" s="16" t="str">
        <f t="shared" si="5"/>
        <v/>
      </c>
      <c r="Q33" s="16" t="str">
        <f>IF($B33="","",IF(Einstellungen!$B$7="Tatsächliche Stromkosten",$N33,IF(Einstellungen!$B$7="Vereinfachter Strompreis",$P33,"")))</f>
        <v/>
      </c>
      <c r="R33" s="12"/>
      <c r="S33" s="9" t="str">
        <f t="shared" si="6"/>
        <v/>
      </c>
    </row>
    <row r="34" spans="1:19" x14ac:dyDescent="0.25">
      <c r="A34" s="9" t="str">
        <f t="shared" si="0"/>
        <v/>
      </c>
      <c r="B34" s="10"/>
      <c r="C34" s="11" t="str">
        <f t="shared" si="1"/>
        <v/>
      </c>
      <c r="D34" s="12"/>
      <c r="E34" s="12"/>
      <c r="F34" s="12"/>
      <c r="G34" s="13"/>
      <c r="H34" s="13"/>
      <c r="I34" s="14" t="str">
        <f t="shared" si="2"/>
        <v/>
      </c>
      <c r="J34" s="15"/>
      <c r="K34" s="14" t="str">
        <f t="shared" si="3"/>
        <v/>
      </c>
      <c r="L34" s="16" t="str">
        <f>IF($B34="","",Einstellungen!$B$9)</f>
        <v/>
      </c>
      <c r="M34" s="16" t="str">
        <f>IF($B34="","",IF($K34=0,0,IFERROR($K34*VLOOKUP($C34,Einstellungen!$A$15:$B$26,2,FALSE)/SUMIFS($K$6:$K$85,$C$6:$C$85,$C34),0)))</f>
        <v/>
      </c>
      <c r="N34" s="16" t="str">
        <f t="shared" si="4"/>
        <v/>
      </c>
      <c r="O34" s="16" t="str">
        <f>IF($B34="","",Einstellungen!$B$11)</f>
        <v/>
      </c>
      <c r="P34" s="16" t="str">
        <f t="shared" si="5"/>
        <v/>
      </c>
      <c r="Q34" s="16" t="str">
        <f>IF($B34="","",IF(Einstellungen!$B$7="Tatsächliche Stromkosten",$N34,IF(Einstellungen!$B$7="Vereinfachter Strompreis",$P34,"")))</f>
        <v/>
      </c>
      <c r="R34" s="12"/>
      <c r="S34" s="9" t="str">
        <f t="shared" si="6"/>
        <v/>
      </c>
    </row>
    <row r="35" spans="1:19" x14ac:dyDescent="0.25">
      <c r="A35" s="9" t="str">
        <f t="shared" si="0"/>
        <v/>
      </c>
      <c r="B35" s="10"/>
      <c r="C35" s="11" t="str">
        <f t="shared" si="1"/>
        <v/>
      </c>
      <c r="D35" s="12"/>
      <c r="E35" s="12"/>
      <c r="F35" s="12"/>
      <c r="G35" s="13"/>
      <c r="H35" s="13"/>
      <c r="I35" s="14" t="str">
        <f t="shared" si="2"/>
        <v/>
      </c>
      <c r="J35" s="15"/>
      <c r="K35" s="14" t="str">
        <f t="shared" si="3"/>
        <v/>
      </c>
      <c r="L35" s="16" t="str">
        <f>IF($B35="","",Einstellungen!$B$9)</f>
        <v/>
      </c>
      <c r="M35" s="16" t="str">
        <f>IF($B35="","",IF($K35=0,0,IFERROR($K35*VLOOKUP($C35,Einstellungen!$A$15:$B$26,2,FALSE)/SUMIFS($K$6:$K$85,$C$6:$C$85,$C35),0)))</f>
        <v/>
      </c>
      <c r="N35" s="16" t="str">
        <f t="shared" si="4"/>
        <v/>
      </c>
      <c r="O35" s="16" t="str">
        <f>IF($B35="","",Einstellungen!$B$11)</f>
        <v/>
      </c>
      <c r="P35" s="16" t="str">
        <f t="shared" si="5"/>
        <v/>
      </c>
      <c r="Q35" s="16" t="str">
        <f>IF($B35="","",IF(Einstellungen!$B$7="Tatsächliche Stromkosten",$N35,IF(Einstellungen!$B$7="Vereinfachter Strompreis",$P35,"")))</f>
        <v/>
      </c>
      <c r="R35" s="12"/>
      <c r="S35" s="9" t="str">
        <f t="shared" si="6"/>
        <v/>
      </c>
    </row>
    <row r="36" spans="1:19" x14ac:dyDescent="0.25">
      <c r="A36" s="9" t="str">
        <f t="shared" si="0"/>
        <v/>
      </c>
      <c r="B36" s="10"/>
      <c r="C36" s="11" t="str">
        <f t="shared" si="1"/>
        <v/>
      </c>
      <c r="D36" s="12"/>
      <c r="E36" s="12"/>
      <c r="F36" s="12"/>
      <c r="G36" s="13"/>
      <c r="H36" s="13"/>
      <c r="I36" s="14" t="str">
        <f t="shared" si="2"/>
        <v/>
      </c>
      <c r="J36" s="15"/>
      <c r="K36" s="14" t="str">
        <f t="shared" si="3"/>
        <v/>
      </c>
      <c r="L36" s="16" t="str">
        <f>IF($B36="","",Einstellungen!$B$9)</f>
        <v/>
      </c>
      <c r="M36" s="16" t="str">
        <f>IF($B36="","",IF($K36=0,0,IFERROR($K36*VLOOKUP($C36,Einstellungen!$A$15:$B$26,2,FALSE)/SUMIFS($K$6:$K$85,$C$6:$C$85,$C36),0)))</f>
        <v/>
      </c>
      <c r="N36" s="16" t="str">
        <f t="shared" si="4"/>
        <v/>
      </c>
      <c r="O36" s="16" t="str">
        <f>IF($B36="","",Einstellungen!$B$11)</f>
        <v/>
      </c>
      <c r="P36" s="16" t="str">
        <f t="shared" si="5"/>
        <v/>
      </c>
      <c r="Q36" s="16" t="str">
        <f>IF($B36="","",IF(Einstellungen!$B$7="Tatsächliche Stromkosten",$N36,IF(Einstellungen!$B$7="Vereinfachter Strompreis",$P36,"")))</f>
        <v/>
      </c>
      <c r="R36" s="12"/>
      <c r="S36" s="9" t="str">
        <f t="shared" si="6"/>
        <v/>
      </c>
    </row>
    <row r="37" spans="1:19" x14ac:dyDescent="0.25">
      <c r="A37" s="9" t="str">
        <f t="shared" si="0"/>
        <v/>
      </c>
      <c r="B37" s="10"/>
      <c r="C37" s="11" t="str">
        <f t="shared" si="1"/>
        <v/>
      </c>
      <c r="D37" s="12"/>
      <c r="E37" s="12"/>
      <c r="F37" s="12"/>
      <c r="G37" s="13"/>
      <c r="H37" s="13"/>
      <c r="I37" s="14" t="str">
        <f t="shared" si="2"/>
        <v/>
      </c>
      <c r="J37" s="15"/>
      <c r="K37" s="14" t="str">
        <f t="shared" si="3"/>
        <v/>
      </c>
      <c r="L37" s="16" t="str">
        <f>IF($B37="","",Einstellungen!$B$9)</f>
        <v/>
      </c>
      <c r="M37" s="16" t="str">
        <f>IF($B37="","",IF($K37=0,0,IFERROR($K37*VLOOKUP($C37,Einstellungen!$A$15:$B$26,2,FALSE)/SUMIFS($K$6:$K$85,$C$6:$C$85,$C37),0)))</f>
        <v/>
      </c>
      <c r="N37" s="16" t="str">
        <f t="shared" si="4"/>
        <v/>
      </c>
      <c r="O37" s="16" t="str">
        <f>IF($B37="","",Einstellungen!$B$11)</f>
        <v/>
      </c>
      <c r="P37" s="16" t="str">
        <f t="shared" si="5"/>
        <v/>
      </c>
      <c r="Q37" s="16" t="str">
        <f>IF($B37="","",IF(Einstellungen!$B$7="Tatsächliche Stromkosten",$N37,IF(Einstellungen!$B$7="Vereinfachter Strompreis",$P37,"")))</f>
        <v/>
      </c>
      <c r="R37" s="12"/>
      <c r="S37" s="9" t="str">
        <f t="shared" si="6"/>
        <v/>
      </c>
    </row>
    <row r="38" spans="1:19" x14ac:dyDescent="0.25">
      <c r="A38" s="9" t="str">
        <f t="shared" ref="A38:A69" si="7">IF($B38="","","LV-"&amp;TEXT(ROW()-5,"0000"))</f>
        <v/>
      </c>
      <c r="B38" s="10"/>
      <c r="C38" s="11" t="str">
        <f t="shared" ref="C38:C69" si="8">IF($B38="","",DATE(YEAR($B38),MONTH($B38),1))</f>
        <v/>
      </c>
      <c r="D38" s="12"/>
      <c r="E38" s="12"/>
      <c r="F38" s="12"/>
      <c r="G38" s="13"/>
      <c r="H38" s="13"/>
      <c r="I38" s="14" t="str">
        <f t="shared" ref="I38:I69" si="9">IF(OR($G38="",$H38=""),"",IF($H38&lt;$G38,"",$H38-$G38))</f>
        <v/>
      </c>
      <c r="J38" s="15"/>
      <c r="K38" s="14" t="str">
        <f t="shared" ref="K38:K69" si="10">IF(OR($I38="",$J38=""),"",ROUND($I38*$J38,2))</f>
        <v/>
      </c>
      <c r="L38" s="16" t="str">
        <f>IF($B38="","",Einstellungen!$B$9)</f>
        <v/>
      </c>
      <c r="M38" s="16" t="str">
        <f>IF($B38="","",IF($K38=0,0,IFERROR($K38*VLOOKUP($C38,Einstellungen!$A$15:$B$26,2,FALSE)/SUMIFS($K$6:$K$85,$C$6:$C$85,$C38),0)))</f>
        <v/>
      </c>
      <c r="N38" s="16" t="str">
        <f t="shared" ref="N38:N69" si="11">IF($K38="","",ROUND($K38*$L38+$M38,2))</f>
        <v/>
      </c>
      <c r="O38" s="16" t="str">
        <f>IF($B38="","",Einstellungen!$B$11)</f>
        <v/>
      </c>
      <c r="P38" s="16" t="str">
        <f t="shared" ref="P38:P69" si="12">IF($K38="","",ROUND($K38*$O38,2))</f>
        <v/>
      </c>
      <c r="Q38" s="16" t="str">
        <f>IF($B38="","",IF(Einstellungen!$B$7="Tatsächliche Stromkosten",$N38,IF(Einstellungen!$B$7="Vereinfachter Strompreis",$P38,"")))</f>
        <v/>
      </c>
      <c r="R38" s="12"/>
      <c r="S38" s="9" t="str">
        <f t="shared" ref="S38:S69" si="13">IF(COUNTA($B38,$D38,$E38,$F38,$G38,$H38,$J38,$R38)=0,"",IF($B38="","Datum fehlt",IF(OR($G38="",$H38=""),"Werte fehlen",IF($H38&lt;$G38,"Ende kleiner als Start",IF(OR($J38="",$J38&lt;0,$J38&gt;1),"Anteil prüfen","OK")))))</f>
        <v/>
      </c>
    </row>
    <row r="39" spans="1:19" x14ac:dyDescent="0.25">
      <c r="A39" s="9" t="str">
        <f t="shared" si="7"/>
        <v/>
      </c>
      <c r="B39" s="10"/>
      <c r="C39" s="11" t="str">
        <f t="shared" si="8"/>
        <v/>
      </c>
      <c r="D39" s="12"/>
      <c r="E39" s="12"/>
      <c r="F39" s="12"/>
      <c r="G39" s="13"/>
      <c r="H39" s="13"/>
      <c r="I39" s="14" t="str">
        <f t="shared" si="9"/>
        <v/>
      </c>
      <c r="J39" s="15"/>
      <c r="K39" s="14" t="str">
        <f t="shared" si="10"/>
        <v/>
      </c>
      <c r="L39" s="16" t="str">
        <f>IF($B39="","",Einstellungen!$B$9)</f>
        <v/>
      </c>
      <c r="M39" s="16" t="str">
        <f>IF($B39="","",IF($K39=0,0,IFERROR($K39*VLOOKUP($C39,Einstellungen!$A$15:$B$26,2,FALSE)/SUMIFS($K$6:$K$85,$C$6:$C$85,$C39),0)))</f>
        <v/>
      </c>
      <c r="N39" s="16" t="str">
        <f t="shared" si="11"/>
        <v/>
      </c>
      <c r="O39" s="16" t="str">
        <f>IF($B39="","",Einstellungen!$B$11)</f>
        <v/>
      </c>
      <c r="P39" s="16" t="str">
        <f t="shared" si="12"/>
        <v/>
      </c>
      <c r="Q39" s="16" t="str">
        <f>IF($B39="","",IF(Einstellungen!$B$7="Tatsächliche Stromkosten",$N39,IF(Einstellungen!$B$7="Vereinfachter Strompreis",$P39,"")))</f>
        <v/>
      </c>
      <c r="R39" s="12"/>
      <c r="S39" s="9" t="str">
        <f t="shared" si="13"/>
        <v/>
      </c>
    </row>
    <row r="40" spans="1:19" x14ac:dyDescent="0.25">
      <c r="A40" s="9" t="str">
        <f t="shared" si="7"/>
        <v/>
      </c>
      <c r="B40" s="10"/>
      <c r="C40" s="11" t="str">
        <f t="shared" si="8"/>
        <v/>
      </c>
      <c r="D40" s="12"/>
      <c r="E40" s="12"/>
      <c r="F40" s="12"/>
      <c r="G40" s="13"/>
      <c r="H40" s="13"/>
      <c r="I40" s="14" t="str">
        <f t="shared" si="9"/>
        <v/>
      </c>
      <c r="J40" s="15"/>
      <c r="K40" s="14" t="str">
        <f t="shared" si="10"/>
        <v/>
      </c>
      <c r="L40" s="16" t="str">
        <f>IF($B40="","",Einstellungen!$B$9)</f>
        <v/>
      </c>
      <c r="M40" s="16" t="str">
        <f>IF($B40="","",IF($K40=0,0,IFERROR($K40*VLOOKUP($C40,Einstellungen!$A$15:$B$26,2,FALSE)/SUMIFS($K$6:$K$85,$C$6:$C$85,$C40),0)))</f>
        <v/>
      </c>
      <c r="N40" s="16" t="str">
        <f t="shared" si="11"/>
        <v/>
      </c>
      <c r="O40" s="16" t="str">
        <f>IF($B40="","",Einstellungen!$B$11)</f>
        <v/>
      </c>
      <c r="P40" s="16" t="str">
        <f t="shared" si="12"/>
        <v/>
      </c>
      <c r="Q40" s="16" t="str">
        <f>IF($B40="","",IF(Einstellungen!$B$7="Tatsächliche Stromkosten",$N40,IF(Einstellungen!$B$7="Vereinfachter Strompreis",$P40,"")))</f>
        <v/>
      </c>
      <c r="R40" s="12"/>
      <c r="S40" s="9" t="str">
        <f t="shared" si="13"/>
        <v/>
      </c>
    </row>
    <row r="41" spans="1:19" x14ac:dyDescent="0.25">
      <c r="A41" s="9" t="str">
        <f t="shared" si="7"/>
        <v/>
      </c>
      <c r="B41" s="10"/>
      <c r="C41" s="11" t="str">
        <f t="shared" si="8"/>
        <v/>
      </c>
      <c r="D41" s="12"/>
      <c r="E41" s="12"/>
      <c r="F41" s="12"/>
      <c r="G41" s="13"/>
      <c r="H41" s="13"/>
      <c r="I41" s="14" t="str">
        <f t="shared" si="9"/>
        <v/>
      </c>
      <c r="J41" s="15"/>
      <c r="K41" s="14" t="str">
        <f t="shared" si="10"/>
        <v/>
      </c>
      <c r="L41" s="16" t="str">
        <f>IF($B41="","",Einstellungen!$B$9)</f>
        <v/>
      </c>
      <c r="M41" s="16" t="str">
        <f>IF($B41="","",IF($K41=0,0,IFERROR($K41*VLOOKUP($C41,Einstellungen!$A$15:$B$26,2,FALSE)/SUMIFS($K$6:$K$85,$C$6:$C$85,$C41),0)))</f>
        <v/>
      </c>
      <c r="N41" s="16" t="str">
        <f t="shared" si="11"/>
        <v/>
      </c>
      <c r="O41" s="16" t="str">
        <f>IF($B41="","",Einstellungen!$B$11)</f>
        <v/>
      </c>
      <c r="P41" s="16" t="str">
        <f t="shared" si="12"/>
        <v/>
      </c>
      <c r="Q41" s="16" t="str">
        <f>IF($B41="","",IF(Einstellungen!$B$7="Tatsächliche Stromkosten",$N41,IF(Einstellungen!$B$7="Vereinfachter Strompreis",$P41,"")))</f>
        <v/>
      </c>
      <c r="R41" s="12"/>
      <c r="S41" s="9" t="str">
        <f t="shared" si="13"/>
        <v/>
      </c>
    </row>
    <row r="42" spans="1:19" x14ac:dyDescent="0.25">
      <c r="A42" s="9" t="str">
        <f t="shared" si="7"/>
        <v/>
      </c>
      <c r="B42" s="10"/>
      <c r="C42" s="11" t="str">
        <f t="shared" si="8"/>
        <v/>
      </c>
      <c r="D42" s="12"/>
      <c r="E42" s="12"/>
      <c r="F42" s="12"/>
      <c r="G42" s="13"/>
      <c r="H42" s="13"/>
      <c r="I42" s="14" t="str">
        <f t="shared" si="9"/>
        <v/>
      </c>
      <c r="J42" s="15"/>
      <c r="K42" s="14" t="str">
        <f t="shared" si="10"/>
        <v/>
      </c>
      <c r="L42" s="16" t="str">
        <f>IF($B42="","",Einstellungen!$B$9)</f>
        <v/>
      </c>
      <c r="M42" s="16" t="str">
        <f>IF($B42="","",IF($K42=0,0,IFERROR($K42*VLOOKUP($C42,Einstellungen!$A$15:$B$26,2,FALSE)/SUMIFS($K$6:$K$85,$C$6:$C$85,$C42),0)))</f>
        <v/>
      </c>
      <c r="N42" s="16" t="str">
        <f t="shared" si="11"/>
        <v/>
      </c>
      <c r="O42" s="16" t="str">
        <f>IF($B42="","",Einstellungen!$B$11)</f>
        <v/>
      </c>
      <c r="P42" s="16" t="str">
        <f t="shared" si="12"/>
        <v/>
      </c>
      <c r="Q42" s="16" t="str">
        <f>IF($B42="","",IF(Einstellungen!$B$7="Tatsächliche Stromkosten",$N42,IF(Einstellungen!$B$7="Vereinfachter Strompreis",$P42,"")))</f>
        <v/>
      </c>
      <c r="R42" s="12"/>
      <c r="S42" s="9" t="str">
        <f t="shared" si="13"/>
        <v/>
      </c>
    </row>
    <row r="43" spans="1:19" x14ac:dyDescent="0.25">
      <c r="A43" s="9" t="str">
        <f t="shared" si="7"/>
        <v/>
      </c>
      <c r="B43" s="10"/>
      <c r="C43" s="11" t="str">
        <f t="shared" si="8"/>
        <v/>
      </c>
      <c r="D43" s="12"/>
      <c r="E43" s="12"/>
      <c r="F43" s="12"/>
      <c r="G43" s="13"/>
      <c r="H43" s="13"/>
      <c r="I43" s="14" t="str">
        <f t="shared" si="9"/>
        <v/>
      </c>
      <c r="J43" s="15"/>
      <c r="K43" s="14" t="str">
        <f t="shared" si="10"/>
        <v/>
      </c>
      <c r="L43" s="16" t="str">
        <f>IF($B43="","",Einstellungen!$B$9)</f>
        <v/>
      </c>
      <c r="M43" s="16" t="str">
        <f>IF($B43="","",IF($K43=0,0,IFERROR($K43*VLOOKUP($C43,Einstellungen!$A$15:$B$26,2,FALSE)/SUMIFS($K$6:$K$85,$C$6:$C$85,$C43),0)))</f>
        <v/>
      </c>
      <c r="N43" s="16" t="str">
        <f t="shared" si="11"/>
        <v/>
      </c>
      <c r="O43" s="16" t="str">
        <f>IF($B43="","",Einstellungen!$B$11)</f>
        <v/>
      </c>
      <c r="P43" s="16" t="str">
        <f t="shared" si="12"/>
        <v/>
      </c>
      <c r="Q43" s="16" t="str">
        <f>IF($B43="","",IF(Einstellungen!$B$7="Tatsächliche Stromkosten",$N43,IF(Einstellungen!$B$7="Vereinfachter Strompreis",$P43,"")))</f>
        <v/>
      </c>
      <c r="R43" s="12"/>
      <c r="S43" s="9" t="str">
        <f t="shared" si="13"/>
        <v/>
      </c>
    </row>
    <row r="44" spans="1:19" x14ac:dyDescent="0.25">
      <c r="A44" s="9" t="str">
        <f t="shared" si="7"/>
        <v/>
      </c>
      <c r="B44" s="10"/>
      <c r="C44" s="11" t="str">
        <f t="shared" si="8"/>
        <v/>
      </c>
      <c r="D44" s="12"/>
      <c r="E44" s="12"/>
      <c r="F44" s="12"/>
      <c r="G44" s="13"/>
      <c r="H44" s="13"/>
      <c r="I44" s="14" t="str">
        <f t="shared" si="9"/>
        <v/>
      </c>
      <c r="J44" s="15"/>
      <c r="K44" s="14" t="str">
        <f t="shared" si="10"/>
        <v/>
      </c>
      <c r="L44" s="16" t="str">
        <f>IF($B44="","",Einstellungen!$B$9)</f>
        <v/>
      </c>
      <c r="M44" s="16" t="str">
        <f>IF($B44="","",IF($K44=0,0,IFERROR($K44*VLOOKUP($C44,Einstellungen!$A$15:$B$26,2,FALSE)/SUMIFS($K$6:$K$85,$C$6:$C$85,$C44),0)))</f>
        <v/>
      </c>
      <c r="N44" s="16" t="str">
        <f t="shared" si="11"/>
        <v/>
      </c>
      <c r="O44" s="16" t="str">
        <f>IF($B44="","",Einstellungen!$B$11)</f>
        <v/>
      </c>
      <c r="P44" s="16" t="str">
        <f t="shared" si="12"/>
        <v/>
      </c>
      <c r="Q44" s="16" t="str">
        <f>IF($B44="","",IF(Einstellungen!$B$7="Tatsächliche Stromkosten",$N44,IF(Einstellungen!$B$7="Vereinfachter Strompreis",$P44,"")))</f>
        <v/>
      </c>
      <c r="R44" s="12"/>
      <c r="S44" s="9" t="str">
        <f t="shared" si="13"/>
        <v/>
      </c>
    </row>
    <row r="45" spans="1:19" x14ac:dyDescent="0.25">
      <c r="A45" s="9" t="str">
        <f t="shared" si="7"/>
        <v/>
      </c>
      <c r="B45" s="10"/>
      <c r="C45" s="11" t="str">
        <f t="shared" si="8"/>
        <v/>
      </c>
      <c r="D45" s="12"/>
      <c r="E45" s="12"/>
      <c r="F45" s="12"/>
      <c r="G45" s="13"/>
      <c r="H45" s="13"/>
      <c r="I45" s="14" t="str">
        <f t="shared" si="9"/>
        <v/>
      </c>
      <c r="J45" s="15"/>
      <c r="K45" s="14" t="str">
        <f t="shared" si="10"/>
        <v/>
      </c>
      <c r="L45" s="16" t="str">
        <f>IF($B45="","",Einstellungen!$B$9)</f>
        <v/>
      </c>
      <c r="M45" s="16" t="str">
        <f>IF($B45="","",IF($K45=0,0,IFERROR($K45*VLOOKUP($C45,Einstellungen!$A$15:$B$26,2,FALSE)/SUMIFS($K$6:$K$85,$C$6:$C$85,$C45),0)))</f>
        <v/>
      </c>
      <c r="N45" s="16" t="str">
        <f t="shared" si="11"/>
        <v/>
      </c>
      <c r="O45" s="16" t="str">
        <f>IF($B45="","",Einstellungen!$B$11)</f>
        <v/>
      </c>
      <c r="P45" s="16" t="str">
        <f t="shared" si="12"/>
        <v/>
      </c>
      <c r="Q45" s="16" t="str">
        <f>IF($B45="","",IF(Einstellungen!$B$7="Tatsächliche Stromkosten",$N45,IF(Einstellungen!$B$7="Vereinfachter Strompreis",$P45,"")))</f>
        <v/>
      </c>
      <c r="R45" s="12"/>
      <c r="S45" s="9" t="str">
        <f t="shared" si="13"/>
        <v/>
      </c>
    </row>
    <row r="46" spans="1:19" x14ac:dyDescent="0.25">
      <c r="A46" s="9" t="str">
        <f t="shared" si="7"/>
        <v/>
      </c>
      <c r="B46" s="10"/>
      <c r="C46" s="11" t="str">
        <f t="shared" si="8"/>
        <v/>
      </c>
      <c r="D46" s="12"/>
      <c r="E46" s="12"/>
      <c r="F46" s="12"/>
      <c r="G46" s="13"/>
      <c r="H46" s="13"/>
      <c r="I46" s="14" t="str">
        <f t="shared" si="9"/>
        <v/>
      </c>
      <c r="J46" s="15"/>
      <c r="K46" s="14" t="str">
        <f t="shared" si="10"/>
        <v/>
      </c>
      <c r="L46" s="16" t="str">
        <f>IF($B46="","",Einstellungen!$B$9)</f>
        <v/>
      </c>
      <c r="M46" s="16" t="str">
        <f>IF($B46="","",IF($K46=0,0,IFERROR($K46*VLOOKUP($C46,Einstellungen!$A$15:$B$26,2,FALSE)/SUMIFS($K$6:$K$85,$C$6:$C$85,$C46),0)))</f>
        <v/>
      </c>
      <c r="N46" s="16" t="str">
        <f t="shared" si="11"/>
        <v/>
      </c>
      <c r="O46" s="16" t="str">
        <f>IF($B46="","",Einstellungen!$B$11)</f>
        <v/>
      </c>
      <c r="P46" s="16" t="str">
        <f t="shared" si="12"/>
        <v/>
      </c>
      <c r="Q46" s="16" t="str">
        <f>IF($B46="","",IF(Einstellungen!$B$7="Tatsächliche Stromkosten",$N46,IF(Einstellungen!$B$7="Vereinfachter Strompreis",$P46,"")))</f>
        <v/>
      </c>
      <c r="R46" s="12"/>
      <c r="S46" s="9" t="str">
        <f t="shared" si="13"/>
        <v/>
      </c>
    </row>
    <row r="47" spans="1:19" x14ac:dyDescent="0.25">
      <c r="A47" s="9" t="str">
        <f t="shared" si="7"/>
        <v/>
      </c>
      <c r="B47" s="10"/>
      <c r="C47" s="11" t="str">
        <f t="shared" si="8"/>
        <v/>
      </c>
      <c r="D47" s="12"/>
      <c r="E47" s="12"/>
      <c r="F47" s="12"/>
      <c r="G47" s="13"/>
      <c r="H47" s="13"/>
      <c r="I47" s="14" t="str">
        <f t="shared" si="9"/>
        <v/>
      </c>
      <c r="J47" s="15"/>
      <c r="K47" s="14" t="str">
        <f t="shared" si="10"/>
        <v/>
      </c>
      <c r="L47" s="16" t="str">
        <f>IF($B47="","",Einstellungen!$B$9)</f>
        <v/>
      </c>
      <c r="M47" s="16" t="str">
        <f>IF($B47="","",IF($K47=0,0,IFERROR($K47*VLOOKUP($C47,Einstellungen!$A$15:$B$26,2,FALSE)/SUMIFS($K$6:$K$85,$C$6:$C$85,$C47),0)))</f>
        <v/>
      </c>
      <c r="N47" s="16" t="str">
        <f t="shared" si="11"/>
        <v/>
      </c>
      <c r="O47" s="16" t="str">
        <f>IF($B47="","",Einstellungen!$B$11)</f>
        <v/>
      </c>
      <c r="P47" s="16" t="str">
        <f t="shared" si="12"/>
        <v/>
      </c>
      <c r="Q47" s="16" t="str">
        <f>IF($B47="","",IF(Einstellungen!$B$7="Tatsächliche Stromkosten",$N47,IF(Einstellungen!$B$7="Vereinfachter Strompreis",$P47,"")))</f>
        <v/>
      </c>
      <c r="R47" s="12"/>
      <c r="S47" s="9" t="str">
        <f t="shared" si="13"/>
        <v/>
      </c>
    </row>
    <row r="48" spans="1:19" x14ac:dyDescent="0.25">
      <c r="A48" s="9" t="str">
        <f t="shared" si="7"/>
        <v/>
      </c>
      <c r="B48" s="10"/>
      <c r="C48" s="11" t="str">
        <f t="shared" si="8"/>
        <v/>
      </c>
      <c r="D48" s="12"/>
      <c r="E48" s="12"/>
      <c r="F48" s="12"/>
      <c r="G48" s="13"/>
      <c r="H48" s="13"/>
      <c r="I48" s="14" t="str">
        <f t="shared" si="9"/>
        <v/>
      </c>
      <c r="J48" s="15"/>
      <c r="K48" s="14" t="str">
        <f t="shared" si="10"/>
        <v/>
      </c>
      <c r="L48" s="16" t="str">
        <f>IF($B48="","",Einstellungen!$B$9)</f>
        <v/>
      </c>
      <c r="M48" s="16" t="str">
        <f>IF($B48="","",IF($K48=0,0,IFERROR($K48*VLOOKUP($C48,Einstellungen!$A$15:$B$26,2,FALSE)/SUMIFS($K$6:$K$85,$C$6:$C$85,$C48),0)))</f>
        <v/>
      </c>
      <c r="N48" s="16" t="str">
        <f t="shared" si="11"/>
        <v/>
      </c>
      <c r="O48" s="16" t="str">
        <f>IF($B48="","",Einstellungen!$B$11)</f>
        <v/>
      </c>
      <c r="P48" s="16" t="str">
        <f t="shared" si="12"/>
        <v/>
      </c>
      <c r="Q48" s="16" t="str">
        <f>IF($B48="","",IF(Einstellungen!$B$7="Tatsächliche Stromkosten",$N48,IF(Einstellungen!$B$7="Vereinfachter Strompreis",$P48,"")))</f>
        <v/>
      </c>
      <c r="R48" s="12"/>
      <c r="S48" s="9" t="str">
        <f t="shared" si="13"/>
        <v/>
      </c>
    </row>
    <row r="49" spans="1:19" x14ac:dyDescent="0.25">
      <c r="A49" s="9" t="str">
        <f t="shared" si="7"/>
        <v/>
      </c>
      <c r="B49" s="10"/>
      <c r="C49" s="11" t="str">
        <f t="shared" si="8"/>
        <v/>
      </c>
      <c r="D49" s="12"/>
      <c r="E49" s="12"/>
      <c r="F49" s="12"/>
      <c r="G49" s="13"/>
      <c r="H49" s="13"/>
      <c r="I49" s="14" t="str">
        <f t="shared" si="9"/>
        <v/>
      </c>
      <c r="J49" s="15"/>
      <c r="K49" s="14" t="str">
        <f t="shared" si="10"/>
        <v/>
      </c>
      <c r="L49" s="16" t="str">
        <f>IF($B49="","",Einstellungen!$B$9)</f>
        <v/>
      </c>
      <c r="M49" s="16" t="str">
        <f>IF($B49="","",IF($K49=0,0,IFERROR($K49*VLOOKUP($C49,Einstellungen!$A$15:$B$26,2,FALSE)/SUMIFS($K$6:$K$85,$C$6:$C$85,$C49),0)))</f>
        <v/>
      </c>
      <c r="N49" s="16" t="str">
        <f t="shared" si="11"/>
        <v/>
      </c>
      <c r="O49" s="16" t="str">
        <f>IF($B49="","",Einstellungen!$B$11)</f>
        <v/>
      </c>
      <c r="P49" s="16" t="str">
        <f t="shared" si="12"/>
        <v/>
      </c>
      <c r="Q49" s="16" t="str">
        <f>IF($B49="","",IF(Einstellungen!$B$7="Tatsächliche Stromkosten",$N49,IF(Einstellungen!$B$7="Vereinfachter Strompreis",$P49,"")))</f>
        <v/>
      </c>
      <c r="R49" s="12"/>
      <c r="S49" s="9" t="str">
        <f t="shared" si="13"/>
        <v/>
      </c>
    </row>
    <row r="50" spans="1:19" x14ac:dyDescent="0.25">
      <c r="A50" s="9" t="str">
        <f t="shared" si="7"/>
        <v/>
      </c>
      <c r="B50" s="10"/>
      <c r="C50" s="11" t="str">
        <f t="shared" si="8"/>
        <v/>
      </c>
      <c r="D50" s="12"/>
      <c r="E50" s="12"/>
      <c r="F50" s="12"/>
      <c r="G50" s="13"/>
      <c r="H50" s="13"/>
      <c r="I50" s="14" t="str">
        <f t="shared" si="9"/>
        <v/>
      </c>
      <c r="J50" s="15"/>
      <c r="K50" s="14" t="str">
        <f t="shared" si="10"/>
        <v/>
      </c>
      <c r="L50" s="16" t="str">
        <f>IF($B50="","",Einstellungen!$B$9)</f>
        <v/>
      </c>
      <c r="M50" s="16" t="str">
        <f>IF($B50="","",IF($K50=0,0,IFERROR($K50*VLOOKUP($C50,Einstellungen!$A$15:$B$26,2,FALSE)/SUMIFS($K$6:$K$85,$C$6:$C$85,$C50),0)))</f>
        <v/>
      </c>
      <c r="N50" s="16" t="str">
        <f t="shared" si="11"/>
        <v/>
      </c>
      <c r="O50" s="16" t="str">
        <f>IF($B50="","",Einstellungen!$B$11)</f>
        <v/>
      </c>
      <c r="P50" s="16" t="str">
        <f t="shared" si="12"/>
        <v/>
      </c>
      <c r="Q50" s="16" t="str">
        <f>IF($B50="","",IF(Einstellungen!$B$7="Tatsächliche Stromkosten",$N50,IF(Einstellungen!$B$7="Vereinfachter Strompreis",$P50,"")))</f>
        <v/>
      </c>
      <c r="R50" s="12"/>
      <c r="S50" s="9" t="str">
        <f t="shared" si="13"/>
        <v/>
      </c>
    </row>
    <row r="51" spans="1:19" x14ac:dyDescent="0.25">
      <c r="A51" s="9" t="str">
        <f t="shared" si="7"/>
        <v/>
      </c>
      <c r="B51" s="10"/>
      <c r="C51" s="11" t="str">
        <f t="shared" si="8"/>
        <v/>
      </c>
      <c r="D51" s="12"/>
      <c r="E51" s="12"/>
      <c r="F51" s="12"/>
      <c r="G51" s="13"/>
      <c r="H51" s="13"/>
      <c r="I51" s="14" t="str">
        <f t="shared" si="9"/>
        <v/>
      </c>
      <c r="J51" s="15"/>
      <c r="K51" s="14" t="str">
        <f t="shared" si="10"/>
        <v/>
      </c>
      <c r="L51" s="16" t="str">
        <f>IF($B51="","",Einstellungen!$B$9)</f>
        <v/>
      </c>
      <c r="M51" s="16" t="str">
        <f>IF($B51="","",IF($K51=0,0,IFERROR($K51*VLOOKUP($C51,Einstellungen!$A$15:$B$26,2,FALSE)/SUMIFS($K$6:$K$85,$C$6:$C$85,$C51),0)))</f>
        <v/>
      </c>
      <c r="N51" s="16" t="str">
        <f t="shared" si="11"/>
        <v/>
      </c>
      <c r="O51" s="16" t="str">
        <f>IF($B51="","",Einstellungen!$B$11)</f>
        <v/>
      </c>
      <c r="P51" s="16" t="str">
        <f t="shared" si="12"/>
        <v/>
      </c>
      <c r="Q51" s="16" t="str">
        <f>IF($B51="","",IF(Einstellungen!$B$7="Tatsächliche Stromkosten",$N51,IF(Einstellungen!$B$7="Vereinfachter Strompreis",$P51,"")))</f>
        <v/>
      </c>
      <c r="R51" s="12"/>
      <c r="S51" s="9" t="str">
        <f t="shared" si="13"/>
        <v/>
      </c>
    </row>
    <row r="52" spans="1:19" x14ac:dyDescent="0.25">
      <c r="A52" s="9" t="str">
        <f t="shared" si="7"/>
        <v/>
      </c>
      <c r="B52" s="10"/>
      <c r="C52" s="11" t="str">
        <f t="shared" si="8"/>
        <v/>
      </c>
      <c r="D52" s="12"/>
      <c r="E52" s="12"/>
      <c r="F52" s="12"/>
      <c r="G52" s="13"/>
      <c r="H52" s="13"/>
      <c r="I52" s="14" t="str">
        <f t="shared" si="9"/>
        <v/>
      </c>
      <c r="J52" s="15"/>
      <c r="K52" s="14" t="str">
        <f t="shared" si="10"/>
        <v/>
      </c>
      <c r="L52" s="16" t="str">
        <f>IF($B52="","",Einstellungen!$B$9)</f>
        <v/>
      </c>
      <c r="M52" s="16" t="str">
        <f>IF($B52="","",IF($K52=0,0,IFERROR($K52*VLOOKUP($C52,Einstellungen!$A$15:$B$26,2,FALSE)/SUMIFS($K$6:$K$85,$C$6:$C$85,$C52),0)))</f>
        <v/>
      </c>
      <c r="N52" s="16" t="str">
        <f t="shared" si="11"/>
        <v/>
      </c>
      <c r="O52" s="16" t="str">
        <f>IF($B52="","",Einstellungen!$B$11)</f>
        <v/>
      </c>
      <c r="P52" s="16" t="str">
        <f t="shared" si="12"/>
        <v/>
      </c>
      <c r="Q52" s="16" t="str">
        <f>IF($B52="","",IF(Einstellungen!$B$7="Tatsächliche Stromkosten",$N52,IF(Einstellungen!$B$7="Vereinfachter Strompreis",$P52,"")))</f>
        <v/>
      </c>
      <c r="R52" s="12"/>
      <c r="S52" s="9" t="str">
        <f t="shared" si="13"/>
        <v/>
      </c>
    </row>
    <row r="53" spans="1:19" x14ac:dyDescent="0.25">
      <c r="A53" s="9" t="str">
        <f t="shared" si="7"/>
        <v/>
      </c>
      <c r="B53" s="10"/>
      <c r="C53" s="11" t="str">
        <f t="shared" si="8"/>
        <v/>
      </c>
      <c r="D53" s="12"/>
      <c r="E53" s="12"/>
      <c r="F53" s="12"/>
      <c r="G53" s="13"/>
      <c r="H53" s="13"/>
      <c r="I53" s="14" t="str">
        <f t="shared" si="9"/>
        <v/>
      </c>
      <c r="J53" s="15"/>
      <c r="K53" s="14" t="str">
        <f t="shared" si="10"/>
        <v/>
      </c>
      <c r="L53" s="16" t="str">
        <f>IF($B53="","",Einstellungen!$B$9)</f>
        <v/>
      </c>
      <c r="M53" s="16" t="str">
        <f>IF($B53="","",IF($K53=0,0,IFERROR($K53*VLOOKUP($C53,Einstellungen!$A$15:$B$26,2,FALSE)/SUMIFS($K$6:$K$85,$C$6:$C$85,$C53),0)))</f>
        <v/>
      </c>
      <c r="N53" s="16" t="str">
        <f t="shared" si="11"/>
        <v/>
      </c>
      <c r="O53" s="16" t="str">
        <f>IF($B53="","",Einstellungen!$B$11)</f>
        <v/>
      </c>
      <c r="P53" s="16" t="str">
        <f t="shared" si="12"/>
        <v/>
      </c>
      <c r="Q53" s="16" t="str">
        <f>IF($B53="","",IF(Einstellungen!$B$7="Tatsächliche Stromkosten",$N53,IF(Einstellungen!$B$7="Vereinfachter Strompreis",$P53,"")))</f>
        <v/>
      </c>
      <c r="R53" s="12"/>
      <c r="S53" s="9" t="str">
        <f t="shared" si="13"/>
        <v/>
      </c>
    </row>
    <row r="54" spans="1:19" x14ac:dyDescent="0.25">
      <c r="A54" s="9" t="str">
        <f t="shared" si="7"/>
        <v/>
      </c>
      <c r="B54" s="10"/>
      <c r="C54" s="11" t="str">
        <f t="shared" si="8"/>
        <v/>
      </c>
      <c r="D54" s="12"/>
      <c r="E54" s="12"/>
      <c r="F54" s="12"/>
      <c r="G54" s="13"/>
      <c r="H54" s="13"/>
      <c r="I54" s="14" t="str">
        <f t="shared" si="9"/>
        <v/>
      </c>
      <c r="J54" s="15"/>
      <c r="K54" s="14" t="str">
        <f t="shared" si="10"/>
        <v/>
      </c>
      <c r="L54" s="16" t="str">
        <f>IF($B54="","",Einstellungen!$B$9)</f>
        <v/>
      </c>
      <c r="M54" s="16" t="str">
        <f>IF($B54="","",IF($K54=0,0,IFERROR($K54*VLOOKUP($C54,Einstellungen!$A$15:$B$26,2,FALSE)/SUMIFS($K$6:$K$85,$C$6:$C$85,$C54),0)))</f>
        <v/>
      </c>
      <c r="N54" s="16" t="str">
        <f t="shared" si="11"/>
        <v/>
      </c>
      <c r="O54" s="16" t="str">
        <f>IF($B54="","",Einstellungen!$B$11)</f>
        <v/>
      </c>
      <c r="P54" s="16" t="str">
        <f t="shared" si="12"/>
        <v/>
      </c>
      <c r="Q54" s="16" t="str">
        <f>IF($B54="","",IF(Einstellungen!$B$7="Tatsächliche Stromkosten",$N54,IF(Einstellungen!$B$7="Vereinfachter Strompreis",$P54,"")))</f>
        <v/>
      </c>
      <c r="R54" s="12"/>
      <c r="S54" s="9" t="str">
        <f t="shared" si="13"/>
        <v/>
      </c>
    </row>
    <row r="55" spans="1:19" x14ac:dyDescent="0.25">
      <c r="A55" s="9" t="str">
        <f t="shared" si="7"/>
        <v/>
      </c>
      <c r="B55" s="10"/>
      <c r="C55" s="11" t="str">
        <f t="shared" si="8"/>
        <v/>
      </c>
      <c r="D55" s="12"/>
      <c r="E55" s="12"/>
      <c r="F55" s="12"/>
      <c r="G55" s="13"/>
      <c r="H55" s="13"/>
      <c r="I55" s="14" t="str">
        <f t="shared" si="9"/>
        <v/>
      </c>
      <c r="J55" s="15"/>
      <c r="K55" s="14" t="str">
        <f t="shared" si="10"/>
        <v/>
      </c>
      <c r="L55" s="16" t="str">
        <f>IF($B55="","",Einstellungen!$B$9)</f>
        <v/>
      </c>
      <c r="M55" s="16" t="str">
        <f>IF($B55="","",IF($K55=0,0,IFERROR($K55*VLOOKUP($C55,Einstellungen!$A$15:$B$26,2,FALSE)/SUMIFS($K$6:$K$85,$C$6:$C$85,$C55),0)))</f>
        <v/>
      </c>
      <c r="N55" s="16" t="str">
        <f t="shared" si="11"/>
        <v/>
      </c>
      <c r="O55" s="16" t="str">
        <f>IF($B55="","",Einstellungen!$B$11)</f>
        <v/>
      </c>
      <c r="P55" s="16" t="str">
        <f t="shared" si="12"/>
        <v/>
      </c>
      <c r="Q55" s="16" t="str">
        <f>IF($B55="","",IF(Einstellungen!$B$7="Tatsächliche Stromkosten",$N55,IF(Einstellungen!$B$7="Vereinfachter Strompreis",$P55,"")))</f>
        <v/>
      </c>
      <c r="R55" s="12"/>
      <c r="S55" s="9" t="str">
        <f t="shared" si="13"/>
        <v/>
      </c>
    </row>
    <row r="56" spans="1:19" x14ac:dyDescent="0.25">
      <c r="A56" s="9" t="str">
        <f t="shared" si="7"/>
        <v/>
      </c>
      <c r="B56" s="10"/>
      <c r="C56" s="11" t="str">
        <f t="shared" si="8"/>
        <v/>
      </c>
      <c r="D56" s="12"/>
      <c r="E56" s="12"/>
      <c r="F56" s="12"/>
      <c r="G56" s="13"/>
      <c r="H56" s="13"/>
      <c r="I56" s="14" t="str">
        <f t="shared" si="9"/>
        <v/>
      </c>
      <c r="J56" s="15"/>
      <c r="K56" s="14" t="str">
        <f t="shared" si="10"/>
        <v/>
      </c>
      <c r="L56" s="16" t="str">
        <f>IF($B56="","",Einstellungen!$B$9)</f>
        <v/>
      </c>
      <c r="M56" s="16" t="str">
        <f>IF($B56="","",IF($K56=0,0,IFERROR($K56*VLOOKUP($C56,Einstellungen!$A$15:$B$26,2,FALSE)/SUMIFS($K$6:$K$85,$C$6:$C$85,$C56),0)))</f>
        <v/>
      </c>
      <c r="N56" s="16" t="str">
        <f t="shared" si="11"/>
        <v/>
      </c>
      <c r="O56" s="16" t="str">
        <f>IF($B56="","",Einstellungen!$B$11)</f>
        <v/>
      </c>
      <c r="P56" s="16" t="str">
        <f t="shared" si="12"/>
        <v/>
      </c>
      <c r="Q56" s="16" t="str">
        <f>IF($B56="","",IF(Einstellungen!$B$7="Tatsächliche Stromkosten",$N56,IF(Einstellungen!$B$7="Vereinfachter Strompreis",$P56,"")))</f>
        <v/>
      </c>
      <c r="R56" s="12"/>
      <c r="S56" s="9" t="str">
        <f t="shared" si="13"/>
        <v/>
      </c>
    </row>
    <row r="57" spans="1:19" x14ac:dyDescent="0.25">
      <c r="A57" s="9" t="str">
        <f t="shared" si="7"/>
        <v/>
      </c>
      <c r="B57" s="10"/>
      <c r="C57" s="11" t="str">
        <f t="shared" si="8"/>
        <v/>
      </c>
      <c r="D57" s="12"/>
      <c r="E57" s="12"/>
      <c r="F57" s="12"/>
      <c r="G57" s="13"/>
      <c r="H57" s="13"/>
      <c r="I57" s="14" t="str">
        <f t="shared" si="9"/>
        <v/>
      </c>
      <c r="J57" s="15"/>
      <c r="K57" s="14" t="str">
        <f t="shared" si="10"/>
        <v/>
      </c>
      <c r="L57" s="16" t="str">
        <f>IF($B57="","",Einstellungen!$B$9)</f>
        <v/>
      </c>
      <c r="M57" s="16" t="str">
        <f>IF($B57="","",IF($K57=0,0,IFERROR($K57*VLOOKUP($C57,Einstellungen!$A$15:$B$26,2,FALSE)/SUMIFS($K$6:$K$85,$C$6:$C$85,$C57),0)))</f>
        <v/>
      </c>
      <c r="N57" s="16" t="str">
        <f t="shared" si="11"/>
        <v/>
      </c>
      <c r="O57" s="16" t="str">
        <f>IF($B57="","",Einstellungen!$B$11)</f>
        <v/>
      </c>
      <c r="P57" s="16" t="str">
        <f t="shared" si="12"/>
        <v/>
      </c>
      <c r="Q57" s="16" t="str">
        <f>IF($B57="","",IF(Einstellungen!$B$7="Tatsächliche Stromkosten",$N57,IF(Einstellungen!$B$7="Vereinfachter Strompreis",$P57,"")))</f>
        <v/>
      </c>
      <c r="R57" s="12"/>
      <c r="S57" s="9" t="str">
        <f t="shared" si="13"/>
        <v/>
      </c>
    </row>
    <row r="58" spans="1:19" x14ac:dyDescent="0.25">
      <c r="A58" s="9" t="str">
        <f t="shared" si="7"/>
        <v/>
      </c>
      <c r="B58" s="10"/>
      <c r="C58" s="11" t="str">
        <f t="shared" si="8"/>
        <v/>
      </c>
      <c r="D58" s="12"/>
      <c r="E58" s="12"/>
      <c r="F58" s="12"/>
      <c r="G58" s="13"/>
      <c r="H58" s="13"/>
      <c r="I58" s="14" t="str">
        <f t="shared" si="9"/>
        <v/>
      </c>
      <c r="J58" s="15"/>
      <c r="K58" s="14" t="str">
        <f t="shared" si="10"/>
        <v/>
      </c>
      <c r="L58" s="16" t="str">
        <f>IF($B58="","",Einstellungen!$B$9)</f>
        <v/>
      </c>
      <c r="M58" s="16" t="str">
        <f>IF($B58="","",IF($K58=0,0,IFERROR($K58*VLOOKUP($C58,Einstellungen!$A$15:$B$26,2,FALSE)/SUMIFS($K$6:$K$85,$C$6:$C$85,$C58),0)))</f>
        <v/>
      </c>
      <c r="N58" s="16" t="str">
        <f t="shared" si="11"/>
        <v/>
      </c>
      <c r="O58" s="16" t="str">
        <f>IF($B58="","",Einstellungen!$B$11)</f>
        <v/>
      </c>
      <c r="P58" s="16" t="str">
        <f t="shared" si="12"/>
        <v/>
      </c>
      <c r="Q58" s="16" t="str">
        <f>IF($B58="","",IF(Einstellungen!$B$7="Tatsächliche Stromkosten",$N58,IF(Einstellungen!$B$7="Vereinfachter Strompreis",$P58,"")))</f>
        <v/>
      </c>
      <c r="R58" s="12"/>
      <c r="S58" s="9" t="str">
        <f t="shared" si="13"/>
        <v/>
      </c>
    </row>
    <row r="59" spans="1:19" x14ac:dyDescent="0.25">
      <c r="A59" s="9" t="str">
        <f t="shared" si="7"/>
        <v/>
      </c>
      <c r="B59" s="10"/>
      <c r="C59" s="11" t="str">
        <f t="shared" si="8"/>
        <v/>
      </c>
      <c r="D59" s="12"/>
      <c r="E59" s="12"/>
      <c r="F59" s="12"/>
      <c r="G59" s="13"/>
      <c r="H59" s="13"/>
      <c r="I59" s="14" t="str">
        <f t="shared" si="9"/>
        <v/>
      </c>
      <c r="J59" s="15"/>
      <c r="K59" s="14" t="str">
        <f t="shared" si="10"/>
        <v/>
      </c>
      <c r="L59" s="16" t="str">
        <f>IF($B59="","",Einstellungen!$B$9)</f>
        <v/>
      </c>
      <c r="M59" s="16" t="str">
        <f>IF($B59="","",IF($K59=0,0,IFERROR($K59*VLOOKUP($C59,Einstellungen!$A$15:$B$26,2,FALSE)/SUMIFS($K$6:$K$85,$C$6:$C$85,$C59),0)))</f>
        <v/>
      </c>
      <c r="N59" s="16" t="str">
        <f t="shared" si="11"/>
        <v/>
      </c>
      <c r="O59" s="16" t="str">
        <f>IF($B59="","",Einstellungen!$B$11)</f>
        <v/>
      </c>
      <c r="P59" s="16" t="str">
        <f t="shared" si="12"/>
        <v/>
      </c>
      <c r="Q59" s="16" t="str">
        <f>IF($B59="","",IF(Einstellungen!$B$7="Tatsächliche Stromkosten",$N59,IF(Einstellungen!$B$7="Vereinfachter Strompreis",$P59,"")))</f>
        <v/>
      </c>
      <c r="R59" s="12"/>
      <c r="S59" s="9" t="str">
        <f t="shared" si="13"/>
        <v/>
      </c>
    </row>
    <row r="60" spans="1:19" x14ac:dyDescent="0.25">
      <c r="A60" s="9" t="str">
        <f t="shared" si="7"/>
        <v/>
      </c>
      <c r="B60" s="10"/>
      <c r="C60" s="11" t="str">
        <f t="shared" si="8"/>
        <v/>
      </c>
      <c r="D60" s="12"/>
      <c r="E60" s="12"/>
      <c r="F60" s="12"/>
      <c r="G60" s="13"/>
      <c r="H60" s="13"/>
      <c r="I60" s="14" t="str">
        <f t="shared" si="9"/>
        <v/>
      </c>
      <c r="J60" s="15"/>
      <c r="K60" s="14" t="str">
        <f t="shared" si="10"/>
        <v/>
      </c>
      <c r="L60" s="16" t="str">
        <f>IF($B60="","",Einstellungen!$B$9)</f>
        <v/>
      </c>
      <c r="M60" s="16" t="str">
        <f>IF($B60="","",IF($K60=0,0,IFERROR($K60*VLOOKUP($C60,Einstellungen!$A$15:$B$26,2,FALSE)/SUMIFS($K$6:$K$85,$C$6:$C$85,$C60),0)))</f>
        <v/>
      </c>
      <c r="N60" s="16" t="str">
        <f t="shared" si="11"/>
        <v/>
      </c>
      <c r="O60" s="16" t="str">
        <f>IF($B60="","",Einstellungen!$B$11)</f>
        <v/>
      </c>
      <c r="P60" s="16" t="str">
        <f t="shared" si="12"/>
        <v/>
      </c>
      <c r="Q60" s="16" t="str">
        <f>IF($B60="","",IF(Einstellungen!$B$7="Tatsächliche Stromkosten",$N60,IF(Einstellungen!$B$7="Vereinfachter Strompreis",$P60,"")))</f>
        <v/>
      </c>
      <c r="R60" s="12"/>
      <c r="S60" s="9" t="str">
        <f t="shared" si="13"/>
        <v/>
      </c>
    </row>
    <row r="61" spans="1:19" x14ac:dyDescent="0.25">
      <c r="A61" s="9" t="str">
        <f t="shared" si="7"/>
        <v/>
      </c>
      <c r="B61" s="10"/>
      <c r="C61" s="11" t="str">
        <f t="shared" si="8"/>
        <v/>
      </c>
      <c r="D61" s="12"/>
      <c r="E61" s="12"/>
      <c r="F61" s="12"/>
      <c r="G61" s="13"/>
      <c r="H61" s="13"/>
      <c r="I61" s="14" t="str">
        <f t="shared" si="9"/>
        <v/>
      </c>
      <c r="J61" s="15"/>
      <c r="K61" s="14" t="str">
        <f t="shared" si="10"/>
        <v/>
      </c>
      <c r="L61" s="16" t="str">
        <f>IF($B61="","",Einstellungen!$B$9)</f>
        <v/>
      </c>
      <c r="M61" s="16" t="str">
        <f>IF($B61="","",IF($K61=0,0,IFERROR($K61*VLOOKUP($C61,Einstellungen!$A$15:$B$26,2,FALSE)/SUMIFS($K$6:$K$85,$C$6:$C$85,$C61),0)))</f>
        <v/>
      </c>
      <c r="N61" s="16" t="str">
        <f t="shared" si="11"/>
        <v/>
      </c>
      <c r="O61" s="16" t="str">
        <f>IF($B61="","",Einstellungen!$B$11)</f>
        <v/>
      </c>
      <c r="P61" s="16" t="str">
        <f t="shared" si="12"/>
        <v/>
      </c>
      <c r="Q61" s="16" t="str">
        <f>IF($B61="","",IF(Einstellungen!$B$7="Tatsächliche Stromkosten",$N61,IF(Einstellungen!$B$7="Vereinfachter Strompreis",$P61,"")))</f>
        <v/>
      </c>
      <c r="R61" s="12"/>
      <c r="S61" s="9" t="str">
        <f t="shared" si="13"/>
        <v/>
      </c>
    </row>
    <row r="62" spans="1:19" x14ac:dyDescent="0.25">
      <c r="A62" s="9" t="str">
        <f t="shared" si="7"/>
        <v/>
      </c>
      <c r="B62" s="10"/>
      <c r="C62" s="11" t="str">
        <f t="shared" si="8"/>
        <v/>
      </c>
      <c r="D62" s="12"/>
      <c r="E62" s="12"/>
      <c r="F62" s="12"/>
      <c r="G62" s="13"/>
      <c r="H62" s="13"/>
      <c r="I62" s="14" t="str">
        <f t="shared" si="9"/>
        <v/>
      </c>
      <c r="J62" s="15"/>
      <c r="K62" s="14" t="str">
        <f t="shared" si="10"/>
        <v/>
      </c>
      <c r="L62" s="16" t="str">
        <f>IF($B62="","",Einstellungen!$B$9)</f>
        <v/>
      </c>
      <c r="M62" s="16" t="str">
        <f>IF($B62="","",IF($K62=0,0,IFERROR($K62*VLOOKUP($C62,Einstellungen!$A$15:$B$26,2,FALSE)/SUMIFS($K$6:$K$85,$C$6:$C$85,$C62),0)))</f>
        <v/>
      </c>
      <c r="N62" s="16" t="str">
        <f t="shared" si="11"/>
        <v/>
      </c>
      <c r="O62" s="16" t="str">
        <f>IF($B62="","",Einstellungen!$B$11)</f>
        <v/>
      </c>
      <c r="P62" s="16" t="str">
        <f t="shared" si="12"/>
        <v/>
      </c>
      <c r="Q62" s="16" t="str">
        <f>IF($B62="","",IF(Einstellungen!$B$7="Tatsächliche Stromkosten",$N62,IF(Einstellungen!$B$7="Vereinfachter Strompreis",$P62,"")))</f>
        <v/>
      </c>
      <c r="R62" s="12"/>
      <c r="S62" s="9" t="str">
        <f t="shared" si="13"/>
        <v/>
      </c>
    </row>
    <row r="63" spans="1:19" x14ac:dyDescent="0.25">
      <c r="A63" s="9" t="str">
        <f t="shared" si="7"/>
        <v/>
      </c>
      <c r="B63" s="10"/>
      <c r="C63" s="11" t="str">
        <f t="shared" si="8"/>
        <v/>
      </c>
      <c r="D63" s="12"/>
      <c r="E63" s="12"/>
      <c r="F63" s="12"/>
      <c r="G63" s="13"/>
      <c r="H63" s="13"/>
      <c r="I63" s="14" t="str">
        <f t="shared" si="9"/>
        <v/>
      </c>
      <c r="J63" s="15"/>
      <c r="K63" s="14" t="str">
        <f t="shared" si="10"/>
        <v/>
      </c>
      <c r="L63" s="16" t="str">
        <f>IF($B63="","",Einstellungen!$B$9)</f>
        <v/>
      </c>
      <c r="M63" s="16" t="str">
        <f>IF($B63="","",IF($K63=0,0,IFERROR($K63*VLOOKUP($C63,Einstellungen!$A$15:$B$26,2,FALSE)/SUMIFS($K$6:$K$85,$C$6:$C$85,$C63),0)))</f>
        <v/>
      </c>
      <c r="N63" s="16" t="str">
        <f t="shared" si="11"/>
        <v/>
      </c>
      <c r="O63" s="16" t="str">
        <f>IF($B63="","",Einstellungen!$B$11)</f>
        <v/>
      </c>
      <c r="P63" s="16" t="str">
        <f t="shared" si="12"/>
        <v/>
      </c>
      <c r="Q63" s="16" t="str">
        <f>IF($B63="","",IF(Einstellungen!$B$7="Tatsächliche Stromkosten",$N63,IF(Einstellungen!$B$7="Vereinfachter Strompreis",$P63,"")))</f>
        <v/>
      </c>
      <c r="R63" s="12"/>
      <c r="S63" s="9" t="str">
        <f t="shared" si="13"/>
        <v/>
      </c>
    </row>
    <row r="64" spans="1:19" x14ac:dyDescent="0.25">
      <c r="A64" s="9" t="str">
        <f t="shared" si="7"/>
        <v/>
      </c>
      <c r="B64" s="10"/>
      <c r="C64" s="11" t="str">
        <f t="shared" si="8"/>
        <v/>
      </c>
      <c r="D64" s="12"/>
      <c r="E64" s="12"/>
      <c r="F64" s="12"/>
      <c r="G64" s="13"/>
      <c r="H64" s="13"/>
      <c r="I64" s="14" t="str">
        <f t="shared" si="9"/>
        <v/>
      </c>
      <c r="J64" s="15"/>
      <c r="K64" s="14" t="str">
        <f t="shared" si="10"/>
        <v/>
      </c>
      <c r="L64" s="16" t="str">
        <f>IF($B64="","",Einstellungen!$B$9)</f>
        <v/>
      </c>
      <c r="M64" s="16" t="str">
        <f>IF($B64="","",IF($K64=0,0,IFERROR($K64*VLOOKUP($C64,Einstellungen!$A$15:$B$26,2,FALSE)/SUMIFS($K$6:$K$85,$C$6:$C$85,$C64),0)))</f>
        <v/>
      </c>
      <c r="N64" s="16" t="str">
        <f t="shared" si="11"/>
        <v/>
      </c>
      <c r="O64" s="16" t="str">
        <f>IF($B64="","",Einstellungen!$B$11)</f>
        <v/>
      </c>
      <c r="P64" s="16" t="str">
        <f t="shared" si="12"/>
        <v/>
      </c>
      <c r="Q64" s="16" t="str">
        <f>IF($B64="","",IF(Einstellungen!$B$7="Tatsächliche Stromkosten",$N64,IF(Einstellungen!$B$7="Vereinfachter Strompreis",$P64,"")))</f>
        <v/>
      </c>
      <c r="R64" s="12"/>
      <c r="S64" s="9" t="str">
        <f t="shared" si="13"/>
        <v/>
      </c>
    </row>
    <row r="65" spans="1:19" x14ac:dyDescent="0.25">
      <c r="A65" s="9" t="str">
        <f t="shared" si="7"/>
        <v/>
      </c>
      <c r="B65" s="10"/>
      <c r="C65" s="11" t="str">
        <f t="shared" si="8"/>
        <v/>
      </c>
      <c r="D65" s="12"/>
      <c r="E65" s="12"/>
      <c r="F65" s="12"/>
      <c r="G65" s="13"/>
      <c r="H65" s="13"/>
      <c r="I65" s="14" t="str">
        <f t="shared" si="9"/>
        <v/>
      </c>
      <c r="J65" s="15"/>
      <c r="K65" s="14" t="str">
        <f t="shared" si="10"/>
        <v/>
      </c>
      <c r="L65" s="16" t="str">
        <f>IF($B65="","",Einstellungen!$B$9)</f>
        <v/>
      </c>
      <c r="M65" s="16" t="str">
        <f>IF($B65="","",IF($K65=0,0,IFERROR($K65*VLOOKUP($C65,Einstellungen!$A$15:$B$26,2,FALSE)/SUMIFS($K$6:$K$85,$C$6:$C$85,$C65),0)))</f>
        <v/>
      </c>
      <c r="N65" s="16" t="str">
        <f t="shared" si="11"/>
        <v/>
      </c>
      <c r="O65" s="16" t="str">
        <f>IF($B65="","",Einstellungen!$B$11)</f>
        <v/>
      </c>
      <c r="P65" s="16" t="str">
        <f t="shared" si="12"/>
        <v/>
      </c>
      <c r="Q65" s="16" t="str">
        <f>IF($B65="","",IF(Einstellungen!$B$7="Tatsächliche Stromkosten",$N65,IF(Einstellungen!$B$7="Vereinfachter Strompreis",$P65,"")))</f>
        <v/>
      </c>
      <c r="R65" s="12"/>
      <c r="S65" s="9" t="str">
        <f t="shared" si="13"/>
        <v/>
      </c>
    </row>
    <row r="66" spans="1:19" x14ac:dyDescent="0.25">
      <c r="A66" s="9" t="str">
        <f t="shared" si="7"/>
        <v/>
      </c>
      <c r="B66" s="10"/>
      <c r="C66" s="11" t="str">
        <f t="shared" si="8"/>
        <v/>
      </c>
      <c r="D66" s="12"/>
      <c r="E66" s="12"/>
      <c r="F66" s="12"/>
      <c r="G66" s="13"/>
      <c r="H66" s="13"/>
      <c r="I66" s="14" t="str">
        <f t="shared" si="9"/>
        <v/>
      </c>
      <c r="J66" s="15"/>
      <c r="K66" s="14" t="str">
        <f t="shared" si="10"/>
        <v/>
      </c>
      <c r="L66" s="16" t="str">
        <f>IF($B66="","",Einstellungen!$B$9)</f>
        <v/>
      </c>
      <c r="M66" s="16" t="str">
        <f>IF($B66="","",IF($K66=0,0,IFERROR($K66*VLOOKUP($C66,Einstellungen!$A$15:$B$26,2,FALSE)/SUMIFS($K$6:$K$85,$C$6:$C$85,$C66),0)))</f>
        <v/>
      </c>
      <c r="N66" s="16" t="str">
        <f t="shared" si="11"/>
        <v/>
      </c>
      <c r="O66" s="16" t="str">
        <f>IF($B66="","",Einstellungen!$B$11)</f>
        <v/>
      </c>
      <c r="P66" s="16" t="str">
        <f t="shared" si="12"/>
        <v/>
      </c>
      <c r="Q66" s="16" t="str">
        <f>IF($B66="","",IF(Einstellungen!$B$7="Tatsächliche Stromkosten",$N66,IF(Einstellungen!$B$7="Vereinfachter Strompreis",$P66,"")))</f>
        <v/>
      </c>
      <c r="R66" s="12"/>
      <c r="S66" s="9" t="str">
        <f t="shared" si="13"/>
        <v/>
      </c>
    </row>
    <row r="67" spans="1:19" x14ac:dyDescent="0.25">
      <c r="A67" s="9" t="str">
        <f t="shared" si="7"/>
        <v/>
      </c>
      <c r="B67" s="10"/>
      <c r="C67" s="11" t="str">
        <f t="shared" si="8"/>
        <v/>
      </c>
      <c r="D67" s="12"/>
      <c r="E67" s="12"/>
      <c r="F67" s="12"/>
      <c r="G67" s="13"/>
      <c r="H67" s="13"/>
      <c r="I67" s="14" t="str">
        <f t="shared" si="9"/>
        <v/>
      </c>
      <c r="J67" s="15"/>
      <c r="K67" s="14" t="str">
        <f t="shared" si="10"/>
        <v/>
      </c>
      <c r="L67" s="16" t="str">
        <f>IF($B67="","",Einstellungen!$B$9)</f>
        <v/>
      </c>
      <c r="M67" s="16" t="str">
        <f>IF($B67="","",IF($K67=0,0,IFERROR($K67*VLOOKUP($C67,Einstellungen!$A$15:$B$26,2,FALSE)/SUMIFS($K$6:$K$85,$C$6:$C$85,$C67),0)))</f>
        <v/>
      </c>
      <c r="N67" s="16" t="str">
        <f t="shared" si="11"/>
        <v/>
      </c>
      <c r="O67" s="16" t="str">
        <f>IF($B67="","",Einstellungen!$B$11)</f>
        <v/>
      </c>
      <c r="P67" s="16" t="str">
        <f t="shared" si="12"/>
        <v/>
      </c>
      <c r="Q67" s="16" t="str">
        <f>IF($B67="","",IF(Einstellungen!$B$7="Tatsächliche Stromkosten",$N67,IF(Einstellungen!$B$7="Vereinfachter Strompreis",$P67,"")))</f>
        <v/>
      </c>
      <c r="R67" s="12"/>
      <c r="S67" s="9" t="str">
        <f t="shared" si="13"/>
        <v/>
      </c>
    </row>
    <row r="68" spans="1:19" x14ac:dyDescent="0.25">
      <c r="A68" s="9" t="str">
        <f t="shared" si="7"/>
        <v/>
      </c>
      <c r="B68" s="10"/>
      <c r="C68" s="11" t="str">
        <f t="shared" si="8"/>
        <v/>
      </c>
      <c r="D68" s="12"/>
      <c r="E68" s="12"/>
      <c r="F68" s="12"/>
      <c r="G68" s="13"/>
      <c r="H68" s="13"/>
      <c r="I68" s="14" t="str">
        <f t="shared" si="9"/>
        <v/>
      </c>
      <c r="J68" s="15"/>
      <c r="K68" s="14" t="str">
        <f t="shared" si="10"/>
        <v/>
      </c>
      <c r="L68" s="16" t="str">
        <f>IF($B68="","",Einstellungen!$B$9)</f>
        <v/>
      </c>
      <c r="M68" s="16" t="str">
        <f>IF($B68="","",IF($K68=0,0,IFERROR($K68*VLOOKUP($C68,Einstellungen!$A$15:$B$26,2,FALSE)/SUMIFS($K$6:$K$85,$C$6:$C$85,$C68),0)))</f>
        <v/>
      </c>
      <c r="N68" s="16" t="str">
        <f t="shared" si="11"/>
        <v/>
      </c>
      <c r="O68" s="16" t="str">
        <f>IF($B68="","",Einstellungen!$B$11)</f>
        <v/>
      </c>
      <c r="P68" s="16" t="str">
        <f t="shared" si="12"/>
        <v/>
      </c>
      <c r="Q68" s="16" t="str">
        <f>IF($B68="","",IF(Einstellungen!$B$7="Tatsächliche Stromkosten",$N68,IF(Einstellungen!$B$7="Vereinfachter Strompreis",$P68,"")))</f>
        <v/>
      </c>
      <c r="R68" s="12"/>
      <c r="S68" s="9" t="str">
        <f t="shared" si="13"/>
        <v/>
      </c>
    </row>
    <row r="69" spans="1:19" x14ac:dyDescent="0.25">
      <c r="A69" s="9" t="str">
        <f t="shared" si="7"/>
        <v/>
      </c>
      <c r="B69" s="10"/>
      <c r="C69" s="11" t="str">
        <f t="shared" si="8"/>
        <v/>
      </c>
      <c r="D69" s="12"/>
      <c r="E69" s="12"/>
      <c r="F69" s="12"/>
      <c r="G69" s="13"/>
      <c r="H69" s="13"/>
      <c r="I69" s="14" t="str">
        <f t="shared" si="9"/>
        <v/>
      </c>
      <c r="J69" s="15"/>
      <c r="K69" s="14" t="str">
        <f t="shared" si="10"/>
        <v/>
      </c>
      <c r="L69" s="16" t="str">
        <f>IF($B69="","",Einstellungen!$B$9)</f>
        <v/>
      </c>
      <c r="M69" s="16" t="str">
        <f>IF($B69="","",IF($K69=0,0,IFERROR($K69*VLOOKUP($C69,Einstellungen!$A$15:$B$26,2,FALSE)/SUMIFS($K$6:$K$85,$C$6:$C$85,$C69),0)))</f>
        <v/>
      </c>
      <c r="N69" s="16" t="str">
        <f t="shared" si="11"/>
        <v/>
      </c>
      <c r="O69" s="16" t="str">
        <f>IF($B69="","",Einstellungen!$B$11)</f>
        <v/>
      </c>
      <c r="P69" s="16" t="str">
        <f t="shared" si="12"/>
        <v/>
      </c>
      <c r="Q69" s="16" t="str">
        <f>IF($B69="","",IF(Einstellungen!$B$7="Tatsächliche Stromkosten",$N69,IF(Einstellungen!$B$7="Vereinfachter Strompreis",$P69,"")))</f>
        <v/>
      </c>
      <c r="R69" s="12"/>
      <c r="S69" s="9" t="str">
        <f t="shared" si="13"/>
        <v/>
      </c>
    </row>
    <row r="70" spans="1:19" x14ac:dyDescent="0.25">
      <c r="A70" s="9" t="str">
        <f t="shared" ref="A70:A85" si="14">IF($B70="","","LV-"&amp;TEXT(ROW()-5,"0000"))</f>
        <v/>
      </c>
      <c r="B70" s="10"/>
      <c r="C70" s="11" t="str">
        <f t="shared" ref="C70:C85" si="15">IF($B70="","",DATE(YEAR($B70),MONTH($B70),1))</f>
        <v/>
      </c>
      <c r="D70" s="12"/>
      <c r="E70" s="12"/>
      <c r="F70" s="12"/>
      <c r="G70" s="13"/>
      <c r="H70" s="13"/>
      <c r="I70" s="14" t="str">
        <f t="shared" ref="I70:I85" si="16">IF(OR($G70="",$H70=""),"",IF($H70&lt;$G70,"",$H70-$G70))</f>
        <v/>
      </c>
      <c r="J70" s="15"/>
      <c r="K70" s="14" t="str">
        <f t="shared" ref="K70:K85" si="17">IF(OR($I70="",$J70=""),"",ROUND($I70*$J70,2))</f>
        <v/>
      </c>
      <c r="L70" s="16" t="str">
        <f>IF($B70="","",Einstellungen!$B$9)</f>
        <v/>
      </c>
      <c r="M70" s="16" t="str">
        <f>IF($B70="","",IF($K70=0,0,IFERROR($K70*VLOOKUP($C70,Einstellungen!$A$15:$B$26,2,FALSE)/SUMIFS($K$6:$K$85,$C$6:$C$85,$C70),0)))</f>
        <v/>
      </c>
      <c r="N70" s="16" t="str">
        <f t="shared" ref="N70:N85" si="18">IF($K70="","",ROUND($K70*$L70+$M70,2))</f>
        <v/>
      </c>
      <c r="O70" s="16" t="str">
        <f>IF($B70="","",Einstellungen!$B$11)</f>
        <v/>
      </c>
      <c r="P70" s="16" t="str">
        <f t="shared" ref="P70:P85" si="19">IF($K70="","",ROUND($K70*$O70,2))</f>
        <v/>
      </c>
      <c r="Q70" s="16" t="str">
        <f>IF($B70="","",IF(Einstellungen!$B$7="Tatsächliche Stromkosten",$N70,IF(Einstellungen!$B$7="Vereinfachter Strompreis",$P70,"")))</f>
        <v/>
      </c>
      <c r="R70" s="12"/>
      <c r="S70" s="9" t="str">
        <f t="shared" ref="S70:S85" si="20">IF(COUNTA($B70,$D70,$E70,$F70,$G70,$H70,$J70,$R70)=0,"",IF($B70="","Datum fehlt",IF(OR($G70="",$H70=""),"Werte fehlen",IF($H70&lt;$G70,"Ende kleiner als Start",IF(OR($J70="",$J70&lt;0,$J70&gt;1),"Anteil prüfen","OK")))))</f>
        <v/>
      </c>
    </row>
    <row r="71" spans="1:19" x14ac:dyDescent="0.25">
      <c r="A71" s="9" t="str">
        <f t="shared" si="14"/>
        <v/>
      </c>
      <c r="B71" s="10"/>
      <c r="C71" s="11" t="str">
        <f t="shared" si="15"/>
        <v/>
      </c>
      <c r="D71" s="12"/>
      <c r="E71" s="12"/>
      <c r="F71" s="12"/>
      <c r="G71" s="13"/>
      <c r="H71" s="13"/>
      <c r="I71" s="14" t="str">
        <f t="shared" si="16"/>
        <v/>
      </c>
      <c r="J71" s="15"/>
      <c r="K71" s="14" t="str">
        <f t="shared" si="17"/>
        <v/>
      </c>
      <c r="L71" s="16" t="str">
        <f>IF($B71="","",Einstellungen!$B$9)</f>
        <v/>
      </c>
      <c r="M71" s="16" t="str">
        <f>IF($B71="","",IF($K71=0,0,IFERROR($K71*VLOOKUP($C71,Einstellungen!$A$15:$B$26,2,FALSE)/SUMIFS($K$6:$K$85,$C$6:$C$85,$C71),0)))</f>
        <v/>
      </c>
      <c r="N71" s="16" t="str">
        <f t="shared" si="18"/>
        <v/>
      </c>
      <c r="O71" s="16" t="str">
        <f>IF($B71="","",Einstellungen!$B$11)</f>
        <v/>
      </c>
      <c r="P71" s="16" t="str">
        <f t="shared" si="19"/>
        <v/>
      </c>
      <c r="Q71" s="16" t="str">
        <f>IF($B71="","",IF(Einstellungen!$B$7="Tatsächliche Stromkosten",$N71,IF(Einstellungen!$B$7="Vereinfachter Strompreis",$P71,"")))</f>
        <v/>
      </c>
      <c r="R71" s="12"/>
      <c r="S71" s="9" t="str">
        <f t="shared" si="20"/>
        <v/>
      </c>
    </row>
    <row r="72" spans="1:19" x14ac:dyDescent="0.25">
      <c r="A72" s="9" t="str">
        <f t="shared" si="14"/>
        <v/>
      </c>
      <c r="B72" s="10"/>
      <c r="C72" s="11" t="str">
        <f t="shared" si="15"/>
        <v/>
      </c>
      <c r="D72" s="12"/>
      <c r="E72" s="12"/>
      <c r="F72" s="12"/>
      <c r="G72" s="13"/>
      <c r="H72" s="13"/>
      <c r="I72" s="14" t="str">
        <f t="shared" si="16"/>
        <v/>
      </c>
      <c r="J72" s="15"/>
      <c r="K72" s="14" t="str">
        <f t="shared" si="17"/>
        <v/>
      </c>
      <c r="L72" s="16" t="str">
        <f>IF($B72="","",Einstellungen!$B$9)</f>
        <v/>
      </c>
      <c r="M72" s="16" t="str">
        <f>IF($B72="","",IF($K72=0,0,IFERROR($K72*VLOOKUP($C72,Einstellungen!$A$15:$B$26,2,FALSE)/SUMIFS($K$6:$K$85,$C$6:$C$85,$C72),0)))</f>
        <v/>
      </c>
      <c r="N72" s="16" t="str">
        <f t="shared" si="18"/>
        <v/>
      </c>
      <c r="O72" s="16" t="str">
        <f>IF($B72="","",Einstellungen!$B$11)</f>
        <v/>
      </c>
      <c r="P72" s="16" t="str">
        <f t="shared" si="19"/>
        <v/>
      </c>
      <c r="Q72" s="16" t="str">
        <f>IF($B72="","",IF(Einstellungen!$B$7="Tatsächliche Stromkosten",$N72,IF(Einstellungen!$B$7="Vereinfachter Strompreis",$P72,"")))</f>
        <v/>
      </c>
      <c r="R72" s="12"/>
      <c r="S72" s="9" t="str">
        <f t="shared" si="20"/>
        <v/>
      </c>
    </row>
    <row r="73" spans="1:19" x14ac:dyDescent="0.25">
      <c r="A73" s="9" t="str">
        <f t="shared" si="14"/>
        <v/>
      </c>
      <c r="B73" s="10"/>
      <c r="C73" s="11" t="str">
        <f t="shared" si="15"/>
        <v/>
      </c>
      <c r="D73" s="12"/>
      <c r="E73" s="12"/>
      <c r="F73" s="12"/>
      <c r="G73" s="13"/>
      <c r="H73" s="13"/>
      <c r="I73" s="14" t="str">
        <f t="shared" si="16"/>
        <v/>
      </c>
      <c r="J73" s="15"/>
      <c r="K73" s="14" t="str">
        <f t="shared" si="17"/>
        <v/>
      </c>
      <c r="L73" s="16" t="str">
        <f>IF($B73="","",Einstellungen!$B$9)</f>
        <v/>
      </c>
      <c r="M73" s="16" t="str">
        <f>IF($B73="","",IF($K73=0,0,IFERROR($K73*VLOOKUP($C73,Einstellungen!$A$15:$B$26,2,FALSE)/SUMIFS($K$6:$K$85,$C$6:$C$85,$C73),0)))</f>
        <v/>
      </c>
      <c r="N73" s="16" t="str">
        <f t="shared" si="18"/>
        <v/>
      </c>
      <c r="O73" s="16" t="str">
        <f>IF($B73="","",Einstellungen!$B$11)</f>
        <v/>
      </c>
      <c r="P73" s="16" t="str">
        <f t="shared" si="19"/>
        <v/>
      </c>
      <c r="Q73" s="16" t="str">
        <f>IF($B73="","",IF(Einstellungen!$B$7="Tatsächliche Stromkosten",$N73,IF(Einstellungen!$B$7="Vereinfachter Strompreis",$P73,"")))</f>
        <v/>
      </c>
      <c r="R73" s="12"/>
      <c r="S73" s="9" t="str">
        <f t="shared" si="20"/>
        <v/>
      </c>
    </row>
    <row r="74" spans="1:19" x14ac:dyDescent="0.25">
      <c r="A74" s="9" t="str">
        <f t="shared" si="14"/>
        <v/>
      </c>
      <c r="B74" s="10"/>
      <c r="C74" s="11" t="str">
        <f t="shared" si="15"/>
        <v/>
      </c>
      <c r="D74" s="12"/>
      <c r="E74" s="12"/>
      <c r="F74" s="12"/>
      <c r="G74" s="13"/>
      <c r="H74" s="13"/>
      <c r="I74" s="14" t="str">
        <f t="shared" si="16"/>
        <v/>
      </c>
      <c r="J74" s="15"/>
      <c r="K74" s="14" t="str">
        <f t="shared" si="17"/>
        <v/>
      </c>
      <c r="L74" s="16" t="str">
        <f>IF($B74="","",Einstellungen!$B$9)</f>
        <v/>
      </c>
      <c r="M74" s="16" t="str">
        <f>IF($B74="","",IF($K74=0,0,IFERROR($K74*VLOOKUP($C74,Einstellungen!$A$15:$B$26,2,FALSE)/SUMIFS($K$6:$K$85,$C$6:$C$85,$C74),0)))</f>
        <v/>
      </c>
      <c r="N74" s="16" t="str">
        <f t="shared" si="18"/>
        <v/>
      </c>
      <c r="O74" s="16" t="str">
        <f>IF($B74="","",Einstellungen!$B$11)</f>
        <v/>
      </c>
      <c r="P74" s="16" t="str">
        <f t="shared" si="19"/>
        <v/>
      </c>
      <c r="Q74" s="16" t="str">
        <f>IF($B74="","",IF(Einstellungen!$B$7="Tatsächliche Stromkosten",$N74,IF(Einstellungen!$B$7="Vereinfachter Strompreis",$P74,"")))</f>
        <v/>
      </c>
      <c r="R74" s="12"/>
      <c r="S74" s="9" t="str">
        <f t="shared" si="20"/>
        <v/>
      </c>
    </row>
    <row r="75" spans="1:19" x14ac:dyDescent="0.25">
      <c r="A75" s="9" t="str">
        <f t="shared" si="14"/>
        <v/>
      </c>
      <c r="B75" s="10"/>
      <c r="C75" s="11" t="str">
        <f t="shared" si="15"/>
        <v/>
      </c>
      <c r="D75" s="12"/>
      <c r="E75" s="12"/>
      <c r="F75" s="12"/>
      <c r="G75" s="13"/>
      <c r="H75" s="13"/>
      <c r="I75" s="14" t="str">
        <f t="shared" si="16"/>
        <v/>
      </c>
      <c r="J75" s="15"/>
      <c r="K75" s="14" t="str">
        <f t="shared" si="17"/>
        <v/>
      </c>
      <c r="L75" s="16" t="str">
        <f>IF($B75="","",Einstellungen!$B$9)</f>
        <v/>
      </c>
      <c r="M75" s="16" t="str">
        <f>IF($B75="","",IF($K75=0,0,IFERROR($K75*VLOOKUP($C75,Einstellungen!$A$15:$B$26,2,FALSE)/SUMIFS($K$6:$K$85,$C$6:$C$85,$C75),0)))</f>
        <v/>
      </c>
      <c r="N75" s="16" t="str">
        <f t="shared" si="18"/>
        <v/>
      </c>
      <c r="O75" s="16" t="str">
        <f>IF($B75="","",Einstellungen!$B$11)</f>
        <v/>
      </c>
      <c r="P75" s="16" t="str">
        <f t="shared" si="19"/>
        <v/>
      </c>
      <c r="Q75" s="16" t="str">
        <f>IF($B75="","",IF(Einstellungen!$B$7="Tatsächliche Stromkosten",$N75,IF(Einstellungen!$B$7="Vereinfachter Strompreis",$P75,"")))</f>
        <v/>
      </c>
      <c r="R75" s="12"/>
      <c r="S75" s="9" t="str">
        <f t="shared" si="20"/>
        <v/>
      </c>
    </row>
    <row r="76" spans="1:19" x14ac:dyDescent="0.25">
      <c r="A76" s="9" t="str">
        <f t="shared" si="14"/>
        <v/>
      </c>
      <c r="B76" s="10"/>
      <c r="C76" s="11" t="str">
        <f t="shared" si="15"/>
        <v/>
      </c>
      <c r="D76" s="12"/>
      <c r="E76" s="12"/>
      <c r="F76" s="12"/>
      <c r="G76" s="13"/>
      <c r="H76" s="13"/>
      <c r="I76" s="14" t="str">
        <f t="shared" si="16"/>
        <v/>
      </c>
      <c r="J76" s="15"/>
      <c r="K76" s="14" t="str">
        <f t="shared" si="17"/>
        <v/>
      </c>
      <c r="L76" s="16" t="str">
        <f>IF($B76="","",Einstellungen!$B$9)</f>
        <v/>
      </c>
      <c r="M76" s="16" t="str">
        <f>IF($B76="","",IF($K76=0,0,IFERROR($K76*VLOOKUP($C76,Einstellungen!$A$15:$B$26,2,FALSE)/SUMIFS($K$6:$K$85,$C$6:$C$85,$C76),0)))</f>
        <v/>
      </c>
      <c r="N76" s="16" t="str">
        <f t="shared" si="18"/>
        <v/>
      </c>
      <c r="O76" s="16" t="str">
        <f>IF($B76="","",Einstellungen!$B$11)</f>
        <v/>
      </c>
      <c r="P76" s="16" t="str">
        <f t="shared" si="19"/>
        <v/>
      </c>
      <c r="Q76" s="16" t="str">
        <f>IF($B76="","",IF(Einstellungen!$B$7="Tatsächliche Stromkosten",$N76,IF(Einstellungen!$B$7="Vereinfachter Strompreis",$P76,"")))</f>
        <v/>
      </c>
      <c r="R76" s="12"/>
      <c r="S76" s="9" t="str">
        <f t="shared" si="20"/>
        <v/>
      </c>
    </row>
    <row r="77" spans="1:19" x14ac:dyDescent="0.25">
      <c r="A77" s="9" t="str">
        <f t="shared" si="14"/>
        <v/>
      </c>
      <c r="B77" s="10"/>
      <c r="C77" s="11" t="str">
        <f t="shared" si="15"/>
        <v/>
      </c>
      <c r="D77" s="12"/>
      <c r="E77" s="12"/>
      <c r="F77" s="12"/>
      <c r="G77" s="13"/>
      <c r="H77" s="13"/>
      <c r="I77" s="14" t="str">
        <f t="shared" si="16"/>
        <v/>
      </c>
      <c r="J77" s="15"/>
      <c r="K77" s="14" t="str">
        <f t="shared" si="17"/>
        <v/>
      </c>
      <c r="L77" s="16" t="str">
        <f>IF($B77="","",Einstellungen!$B$9)</f>
        <v/>
      </c>
      <c r="M77" s="16" t="str">
        <f>IF($B77="","",IF($K77=0,0,IFERROR($K77*VLOOKUP($C77,Einstellungen!$A$15:$B$26,2,FALSE)/SUMIFS($K$6:$K$85,$C$6:$C$85,$C77),0)))</f>
        <v/>
      </c>
      <c r="N77" s="16" t="str">
        <f t="shared" si="18"/>
        <v/>
      </c>
      <c r="O77" s="16" t="str">
        <f>IF($B77="","",Einstellungen!$B$11)</f>
        <v/>
      </c>
      <c r="P77" s="16" t="str">
        <f t="shared" si="19"/>
        <v/>
      </c>
      <c r="Q77" s="16" t="str">
        <f>IF($B77="","",IF(Einstellungen!$B$7="Tatsächliche Stromkosten",$N77,IF(Einstellungen!$B$7="Vereinfachter Strompreis",$P77,"")))</f>
        <v/>
      </c>
      <c r="R77" s="12"/>
      <c r="S77" s="9" t="str">
        <f t="shared" si="20"/>
        <v/>
      </c>
    </row>
    <row r="78" spans="1:19" x14ac:dyDescent="0.25">
      <c r="A78" s="9" t="str">
        <f t="shared" si="14"/>
        <v/>
      </c>
      <c r="B78" s="10"/>
      <c r="C78" s="11" t="str">
        <f t="shared" si="15"/>
        <v/>
      </c>
      <c r="D78" s="12"/>
      <c r="E78" s="12"/>
      <c r="F78" s="12"/>
      <c r="G78" s="13"/>
      <c r="H78" s="13"/>
      <c r="I78" s="14" t="str">
        <f t="shared" si="16"/>
        <v/>
      </c>
      <c r="J78" s="15"/>
      <c r="K78" s="14" t="str">
        <f t="shared" si="17"/>
        <v/>
      </c>
      <c r="L78" s="16" t="str">
        <f>IF($B78="","",Einstellungen!$B$9)</f>
        <v/>
      </c>
      <c r="M78" s="16" t="str">
        <f>IF($B78="","",IF($K78=0,0,IFERROR($K78*VLOOKUP($C78,Einstellungen!$A$15:$B$26,2,FALSE)/SUMIFS($K$6:$K$85,$C$6:$C$85,$C78),0)))</f>
        <v/>
      </c>
      <c r="N78" s="16" t="str">
        <f t="shared" si="18"/>
        <v/>
      </c>
      <c r="O78" s="16" t="str">
        <f>IF($B78="","",Einstellungen!$B$11)</f>
        <v/>
      </c>
      <c r="P78" s="16" t="str">
        <f t="shared" si="19"/>
        <v/>
      </c>
      <c r="Q78" s="16" t="str">
        <f>IF($B78="","",IF(Einstellungen!$B$7="Tatsächliche Stromkosten",$N78,IF(Einstellungen!$B$7="Vereinfachter Strompreis",$P78,"")))</f>
        <v/>
      </c>
      <c r="R78" s="12"/>
      <c r="S78" s="9" t="str">
        <f t="shared" si="20"/>
        <v/>
      </c>
    </row>
    <row r="79" spans="1:19" x14ac:dyDescent="0.25">
      <c r="A79" s="9" t="str">
        <f t="shared" si="14"/>
        <v/>
      </c>
      <c r="B79" s="10"/>
      <c r="C79" s="11" t="str">
        <f t="shared" si="15"/>
        <v/>
      </c>
      <c r="D79" s="12"/>
      <c r="E79" s="12"/>
      <c r="F79" s="12"/>
      <c r="G79" s="13"/>
      <c r="H79" s="13"/>
      <c r="I79" s="14" t="str">
        <f t="shared" si="16"/>
        <v/>
      </c>
      <c r="J79" s="15"/>
      <c r="K79" s="14" t="str">
        <f t="shared" si="17"/>
        <v/>
      </c>
      <c r="L79" s="16" t="str">
        <f>IF($B79="","",Einstellungen!$B$9)</f>
        <v/>
      </c>
      <c r="M79" s="16" t="str">
        <f>IF($B79="","",IF($K79=0,0,IFERROR($K79*VLOOKUP($C79,Einstellungen!$A$15:$B$26,2,FALSE)/SUMIFS($K$6:$K$85,$C$6:$C$85,$C79),0)))</f>
        <v/>
      </c>
      <c r="N79" s="16" t="str">
        <f t="shared" si="18"/>
        <v/>
      </c>
      <c r="O79" s="16" t="str">
        <f>IF($B79="","",Einstellungen!$B$11)</f>
        <v/>
      </c>
      <c r="P79" s="16" t="str">
        <f t="shared" si="19"/>
        <v/>
      </c>
      <c r="Q79" s="16" t="str">
        <f>IF($B79="","",IF(Einstellungen!$B$7="Tatsächliche Stromkosten",$N79,IF(Einstellungen!$B$7="Vereinfachter Strompreis",$P79,"")))</f>
        <v/>
      </c>
      <c r="R79" s="12"/>
      <c r="S79" s="9" t="str">
        <f t="shared" si="20"/>
        <v/>
      </c>
    </row>
    <row r="80" spans="1:19" x14ac:dyDescent="0.25">
      <c r="A80" s="9" t="str">
        <f t="shared" si="14"/>
        <v/>
      </c>
      <c r="B80" s="10"/>
      <c r="C80" s="11" t="str">
        <f t="shared" si="15"/>
        <v/>
      </c>
      <c r="D80" s="12"/>
      <c r="E80" s="12"/>
      <c r="F80" s="12"/>
      <c r="G80" s="13"/>
      <c r="H80" s="13"/>
      <c r="I80" s="14" t="str">
        <f t="shared" si="16"/>
        <v/>
      </c>
      <c r="J80" s="15"/>
      <c r="K80" s="14" t="str">
        <f t="shared" si="17"/>
        <v/>
      </c>
      <c r="L80" s="16" t="str">
        <f>IF($B80="","",Einstellungen!$B$9)</f>
        <v/>
      </c>
      <c r="M80" s="16" t="str">
        <f>IF($B80="","",IF($K80=0,0,IFERROR($K80*VLOOKUP($C80,Einstellungen!$A$15:$B$26,2,FALSE)/SUMIFS($K$6:$K$85,$C$6:$C$85,$C80),0)))</f>
        <v/>
      </c>
      <c r="N80" s="16" t="str">
        <f t="shared" si="18"/>
        <v/>
      </c>
      <c r="O80" s="16" t="str">
        <f>IF($B80="","",Einstellungen!$B$11)</f>
        <v/>
      </c>
      <c r="P80" s="16" t="str">
        <f t="shared" si="19"/>
        <v/>
      </c>
      <c r="Q80" s="16" t="str">
        <f>IF($B80="","",IF(Einstellungen!$B$7="Tatsächliche Stromkosten",$N80,IF(Einstellungen!$B$7="Vereinfachter Strompreis",$P80,"")))</f>
        <v/>
      </c>
      <c r="R80" s="12"/>
      <c r="S80" s="9" t="str">
        <f t="shared" si="20"/>
        <v/>
      </c>
    </row>
    <row r="81" spans="1:19" x14ac:dyDescent="0.25">
      <c r="A81" s="9" t="str">
        <f t="shared" si="14"/>
        <v/>
      </c>
      <c r="B81" s="10"/>
      <c r="C81" s="11" t="str">
        <f t="shared" si="15"/>
        <v/>
      </c>
      <c r="D81" s="12"/>
      <c r="E81" s="12"/>
      <c r="F81" s="12"/>
      <c r="G81" s="13"/>
      <c r="H81" s="13"/>
      <c r="I81" s="14" t="str">
        <f t="shared" si="16"/>
        <v/>
      </c>
      <c r="J81" s="15"/>
      <c r="K81" s="14" t="str">
        <f t="shared" si="17"/>
        <v/>
      </c>
      <c r="L81" s="16" t="str">
        <f>IF($B81="","",Einstellungen!$B$9)</f>
        <v/>
      </c>
      <c r="M81" s="16" t="str">
        <f>IF($B81="","",IF($K81=0,0,IFERROR($K81*VLOOKUP($C81,Einstellungen!$A$15:$B$26,2,FALSE)/SUMIFS($K$6:$K$85,$C$6:$C$85,$C81),0)))</f>
        <v/>
      </c>
      <c r="N81" s="16" t="str">
        <f t="shared" si="18"/>
        <v/>
      </c>
      <c r="O81" s="16" t="str">
        <f>IF($B81="","",Einstellungen!$B$11)</f>
        <v/>
      </c>
      <c r="P81" s="16" t="str">
        <f t="shared" si="19"/>
        <v/>
      </c>
      <c r="Q81" s="16" t="str">
        <f>IF($B81="","",IF(Einstellungen!$B$7="Tatsächliche Stromkosten",$N81,IF(Einstellungen!$B$7="Vereinfachter Strompreis",$P81,"")))</f>
        <v/>
      </c>
      <c r="R81" s="12"/>
      <c r="S81" s="9" t="str">
        <f t="shared" si="20"/>
        <v/>
      </c>
    </row>
    <row r="82" spans="1:19" x14ac:dyDescent="0.25">
      <c r="A82" s="9" t="str">
        <f t="shared" si="14"/>
        <v/>
      </c>
      <c r="B82" s="10"/>
      <c r="C82" s="11" t="str">
        <f t="shared" si="15"/>
        <v/>
      </c>
      <c r="D82" s="12"/>
      <c r="E82" s="12"/>
      <c r="F82" s="12"/>
      <c r="G82" s="13"/>
      <c r="H82" s="13"/>
      <c r="I82" s="14" t="str">
        <f t="shared" si="16"/>
        <v/>
      </c>
      <c r="J82" s="15"/>
      <c r="K82" s="14" t="str">
        <f t="shared" si="17"/>
        <v/>
      </c>
      <c r="L82" s="16" t="str">
        <f>IF($B82="","",Einstellungen!$B$9)</f>
        <v/>
      </c>
      <c r="M82" s="16" t="str">
        <f>IF($B82="","",IF($K82=0,0,IFERROR($K82*VLOOKUP($C82,Einstellungen!$A$15:$B$26,2,FALSE)/SUMIFS($K$6:$K$85,$C$6:$C$85,$C82),0)))</f>
        <v/>
      </c>
      <c r="N82" s="16" t="str">
        <f t="shared" si="18"/>
        <v/>
      </c>
      <c r="O82" s="16" t="str">
        <f>IF($B82="","",Einstellungen!$B$11)</f>
        <v/>
      </c>
      <c r="P82" s="16" t="str">
        <f t="shared" si="19"/>
        <v/>
      </c>
      <c r="Q82" s="16" t="str">
        <f>IF($B82="","",IF(Einstellungen!$B$7="Tatsächliche Stromkosten",$N82,IF(Einstellungen!$B$7="Vereinfachter Strompreis",$P82,"")))</f>
        <v/>
      </c>
      <c r="R82" s="12"/>
      <c r="S82" s="9" t="str">
        <f t="shared" si="20"/>
        <v/>
      </c>
    </row>
    <row r="83" spans="1:19" x14ac:dyDescent="0.25">
      <c r="A83" s="9" t="str">
        <f t="shared" si="14"/>
        <v/>
      </c>
      <c r="B83" s="10"/>
      <c r="C83" s="11" t="str">
        <f t="shared" si="15"/>
        <v/>
      </c>
      <c r="D83" s="12"/>
      <c r="E83" s="12"/>
      <c r="F83" s="12"/>
      <c r="G83" s="13"/>
      <c r="H83" s="13"/>
      <c r="I83" s="14" t="str">
        <f t="shared" si="16"/>
        <v/>
      </c>
      <c r="J83" s="15"/>
      <c r="K83" s="14" t="str">
        <f t="shared" si="17"/>
        <v/>
      </c>
      <c r="L83" s="16" t="str">
        <f>IF($B83="","",Einstellungen!$B$9)</f>
        <v/>
      </c>
      <c r="M83" s="16" t="str">
        <f>IF($B83="","",IF($K83=0,0,IFERROR($K83*VLOOKUP($C83,Einstellungen!$A$15:$B$26,2,FALSE)/SUMIFS($K$6:$K$85,$C$6:$C$85,$C83),0)))</f>
        <v/>
      </c>
      <c r="N83" s="16" t="str">
        <f t="shared" si="18"/>
        <v/>
      </c>
      <c r="O83" s="16" t="str">
        <f>IF($B83="","",Einstellungen!$B$11)</f>
        <v/>
      </c>
      <c r="P83" s="16" t="str">
        <f t="shared" si="19"/>
        <v/>
      </c>
      <c r="Q83" s="16" t="str">
        <f>IF($B83="","",IF(Einstellungen!$B$7="Tatsächliche Stromkosten",$N83,IF(Einstellungen!$B$7="Vereinfachter Strompreis",$P83,"")))</f>
        <v/>
      </c>
      <c r="R83" s="12"/>
      <c r="S83" s="9" t="str">
        <f t="shared" si="20"/>
        <v/>
      </c>
    </row>
    <row r="84" spans="1:19" x14ac:dyDescent="0.25">
      <c r="A84" s="9" t="str">
        <f t="shared" si="14"/>
        <v/>
      </c>
      <c r="B84" s="10"/>
      <c r="C84" s="11" t="str">
        <f t="shared" si="15"/>
        <v/>
      </c>
      <c r="D84" s="12"/>
      <c r="E84" s="12"/>
      <c r="F84" s="12"/>
      <c r="G84" s="13"/>
      <c r="H84" s="13"/>
      <c r="I84" s="14" t="str">
        <f t="shared" si="16"/>
        <v/>
      </c>
      <c r="J84" s="15"/>
      <c r="K84" s="14" t="str">
        <f t="shared" si="17"/>
        <v/>
      </c>
      <c r="L84" s="16" t="str">
        <f>IF($B84="","",Einstellungen!$B$9)</f>
        <v/>
      </c>
      <c r="M84" s="16" t="str">
        <f>IF($B84="","",IF($K84=0,0,IFERROR($K84*VLOOKUP($C84,Einstellungen!$A$15:$B$26,2,FALSE)/SUMIFS($K$6:$K$85,$C$6:$C$85,$C84),0)))</f>
        <v/>
      </c>
      <c r="N84" s="16" t="str">
        <f t="shared" si="18"/>
        <v/>
      </c>
      <c r="O84" s="16" t="str">
        <f>IF($B84="","",Einstellungen!$B$11)</f>
        <v/>
      </c>
      <c r="P84" s="16" t="str">
        <f t="shared" si="19"/>
        <v/>
      </c>
      <c r="Q84" s="16" t="str">
        <f>IF($B84="","",IF(Einstellungen!$B$7="Tatsächliche Stromkosten",$N84,IF(Einstellungen!$B$7="Vereinfachter Strompreis",$P84,"")))</f>
        <v/>
      </c>
      <c r="R84" s="12"/>
      <c r="S84" s="9" t="str">
        <f t="shared" si="20"/>
        <v/>
      </c>
    </row>
    <row r="85" spans="1:19" x14ac:dyDescent="0.25">
      <c r="A85" s="9" t="str">
        <f t="shared" si="14"/>
        <v/>
      </c>
      <c r="B85" s="10"/>
      <c r="C85" s="11" t="str">
        <f t="shared" si="15"/>
        <v/>
      </c>
      <c r="D85" s="12"/>
      <c r="E85" s="12"/>
      <c r="F85" s="12"/>
      <c r="G85" s="13"/>
      <c r="H85" s="13"/>
      <c r="I85" s="14" t="str">
        <f t="shared" si="16"/>
        <v/>
      </c>
      <c r="J85" s="15"/>
      <c r="K85" s="14" t="str">
        <f t="shared" si="17"/>
        <v/>
      </c>
      <c r="L85" s="16" t="str">
        <f>IF($B85="","",Einstellungen!$B$9)</f>
        <v/>
      </c>
      <c r="M85" s="16" t="str">
        <f>IF($B85="","",IF($K85=0,0,IFERROR($K85*VLOOKUP($C85,Einstellungen!$A$15:$B$26,2,FALSE)/SUMIFS($K$6:$K$85,$C$6:$C$85,$C85),0)))</f>
        <v/>
      </c>
      <c r="N85" s="16" t="str">
        <f t="shared" si="18"/>
        <v/>
      </c>
      <c r="O85" s="16" t="str">
        <f>IF($B85="","",Einstellungen!$B$11)</f>
        <v/>
      </c>
      <c r="P85" s="16" t="str">
        <f t="shared" si="19"/>
        <v/>
      </c>
      <c r="Q85" s="16" t="str">
        <f>IF($B85="","",IF(Einstellungen!$B$7="Tatsächliche Stromkosten",$N85,IF(Einstellungen!$B$7="Vereinfachter Strompreis",$P85,"")))</f>
        <v/>
      </c>
      <c r="R85" s="12"/>
      <c r="S85" s="9" t="str">
        <f t="shared" si="20"/>
        <v/>
      </c>
    </row>
  </sheetData>
  <mergeCells count="2">
    <mergeCell ref="A1:S1"/>
    <mergeCell ref="B3:H3"/>
  </mergeCells>
  <conditionalFormatting sqref="S6:S85">
    <cfRule type="expression" dxfId="2" priority="4">
      <formula>$S6="OK"</formula>
    </cfRule>
    <cfRule type="expression" dxfId="1" priority="5">
      <formula>ISNUMBER(SEARCH("fehlt",$S6))</formula>
    </cfRule>
    <cfRule type="expression" dxfId="0" priority="6">
      <formula>OR(ISNUMBER(SEARCH("prüfen",$S6)),ISNUMBER(SEARCH("kleiner",$S6)))</formula>
    </cfRule>
  </conditionalFormatting>
  <dataValidations count="4">
    <dataValidation type="list" allowBlank="1" sqref="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xr:uid="{00000000-0002-0000-0100-000000000000}">
      <formula1>"Wallbox,Zwischenzähler,Fahrzeugdaten,Sonstiges"</formula1>
    </dataValidation>
    <dataValidation type="decimal" allowBlank="1" sqref="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xr:uid="{00000000-0002-0000-0100-000001000000}">
      <formula1>0</formula1>
      <formula2>1</formula2>
    </dataValidation>
    <dataValidation type="decimal" operator="greaterThanOrEqual" allowBlank="1" sqref="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xr:uid="{00000000-0002-0000-0100-000002000000}">
      <formula1>0</formula1>
    </dataValidation>
    <dataValidation type="date" allowBlank="1" sqref="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xr:uid="{00000000-0002-0000-0100-000003000000}">
      <formula1>DATE(2024,1,1)</formula1>
      <formula2>DATE(2035,12,31)</formula2>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Einstellungen</vt:lpstr>
      <vt:lpstr>Ladevorgänge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Jiménez Canales</dc:creator>
  <cp:lastModifiedBy>Sergio Jiménez Canales</cp:lastModifiedBy>
  <dcterms:modified xsi:type="dcterms:W3CDTF">2026-04-01T06:56:16Z</dcterms:modified>
</cp:coreProperties>
</file>