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6ADA2A1A-86DA-4443-BDAC-6E1261B018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aufstellung" sheetId="1" r:id="rId1"/>
    <sheet name="Stammdat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R125" i="1"/>
  <c r="P125" i="1"/>
  <c r="O125" i="1"/>
  <c r="N125" i="1"/>
  <c r="A125" i="1"/>
  <c r="R124" i="1"/>
  <c r="P124" i="1"/>
  <c r="O124" i="1"/>
  <c r="N124" i="1"/>
  <c r="A124" i="1"/>
  <c r="R123" i="1"/>
  <c r="P123" i="1"/>
  <c r="O123" i="1"/>
  <c r="N123" i="1"/>
  <c r="A123" i="1"/>
  <c r="R122" i="1"/>
  <c r="P122" i="1"/>
  <c r="O122" i="1"/>
  <c r="N122" i="1"/>
  <c r="A122" i="1"/>
  <c r="R121" i="1"/>
  <c r="P121" i="1"/>
  <c r="O121" i="1"/>
  <c r="N121" i="1"/>
  <c r="A121" i="1"/>
  <c r="R120" i="1"/>
  <c r="P120" i="1"/>
  <c r="O120" i="1"/>
  <c r="N120" i="1"/>
  <c r="A120" i="1"/>
  <c r="R119" i="1"/>
  <c r="P119" i="1"/>
  <c r="O119" i="1"/>
  <c r="N119" i="1"/>
  <c r="A119" i="1"/>
  <c r="R118" i="1"/>
  <c r="P118" i="1"/>
  <c r="O118" i="1"/>
  <c r="N118" i="1"/>
  <c r="A118" i="1"/>
  <c r="R117" i="1"/>
  <c r="P117" i="1"/>
  <c r="O117" i="1"/>
  <c r="N117" i="1"/>
  <c r="A117" i="1"/>
  <c r="R116" i="1"/>
  <c r="P116" i="1"/>
  <c r="O116" i="1"/>
  <c r="N116" i="1"/>
  <c r="A116" i="1"/>
  <c r="R115" i="1"/>
  <c r="P115" i="1"/>
  <c r="O115" i="1"/>
  <c r="N115" i="1"/>
  <c r="A115" i="1"/>
  <c r="R114" i="1"/>
  <c r="P114" i="1"/>
  <c r="O114" i="1"/>
  <c r="N114" i="1"/>
  <c r="A114" i="1"/>
  <c r="R113" i="1"/>
  <c r="P113" i="1"/>
  <c r="O113" i="1"/>
  <c r="N113" i="1"/>
  <c r="A113" i="1"/>
  <c r="R112" i="1"/>
  <c r="P112" i="1"/>
  <c r="O112" i="1"/>
  <c r="N112" i="1"/>
  <c r="A112" i="1"/>
  <c r="R111" i="1"/>
  <c r="P111" i="1"/>
  <c r="O111" i="1"/>
  <c r="N111" i="1"/>
  <c r="A111" i="1"/>
  <c r="R110" i="1"/>
  <c r="P110" i="1"/>
  <c r="O110" i="1"/>
  <c r="N110" i="1"/>
  <c r="A110" i="1"/>
  <c r="R109" i="1"/>
  <c r="P109" i="1"/>
  <c r="O109" i="1"/>
  <c r="N109" i="1"/>
  <c r="A109" i="1"/>
  <c r="R108" i="1"/>
  <c r="P108" i="1"/>
  <c r="O108" i="1"/>
  <c r="N108" i="1"/>
  <c r="A108" i="1"/>
  <c r="R107" i="1"/>
  <c r="P107" i="1"/>
  <c r="O107" i="1"/>
  <c r="N107" i="1"/>
  <c r="A107" i="1"/>
  <c r="R106" i="1"/>
  <c r="P106" i="1"/>
  <c r="O106" i="1"/>
  <c r="N106" i="1"/>
  <c r="A106" i="1"/>
  <c r="R105" i="1"/>
  <c r="P105" i="1"/>
  <c r="O105" i="1"/>
  <c r="N105" i="1"/>
  <c r="A105" i="1"/>
  <c r="R104" i="1"/>
  <c r="P104" i="1"/>
  <c r="O104" i="1"/>
  <c r="N104" i="1"/>
  <c r="A104" i="1"/>
  <c r="R103" i="1"/>
  <c r="P103" i="1"/>
  <c r="O103" i="1"/>
  <c r="N103" i="1"/>
  <c r="A103" i="1"/>
  <c r="R102" i="1"/>
  <c r="P102" i="1"/>
  <c r="O102" i="1"/>
  <c r="N102" i="1"/>
  <c r="A102" i="1"/>
  <c r="R101" i="1"/>
  <c r="P101" i="1"/>
  <c r="O101" i="1"/>
  <c r="N101" i="1"/>
  <c r="A101" i="1"/>
  <c r="R100" i="1"/>
  <c r="P100" i="1"/>
  <c r="O100" i="1"/>
  <c r="N100" i="1"/>
  <c r="A100" i="1"/>
  <c r="R99" i="1"/>
  <c r="P99" i="1"/>
  <c r="O99" i="1"/>
  <c r="N99" i="1"/>
  <c r="A99" i="1"/>
  <c r="R98" i="1"/>
  <c r="P98" i="1"/>
  <c r="O98" i="1"/>
  <c r="N98" i="1"/>
  <c r="A98" i="1"/>
  <c r="R97" i="1"/>
  <c r="P97" i="1"/>
  <c r="O97" i="1"/>
  <c r="N97" i="1"/>
  <c r="A97" i="1"/>
  <c r="R96" i="1"/>
  <c r="P96" i="1"/>
  <c r="O96" i="1"/>
  <c r="N96" i="1"/>
  <c r="A96" i="1"/>
  <c r="R95" i="1"/>
  <c r="P95" i="1"/>
  <c r="O95" i="1"/>
  <c r="N95" i="1"/>
  <c r="A95" i="1"/>
  <c r="R94" i="1"/>
  <c r="P94" i="1"/>
  <c r="O94" i="1"/>
  <c r="N94" i="1"/>
  <c r="A94" i="1"/>
  <c r="R93" i="1"/>
  <c r="P93" i="1"/>
  <c r="O93" i="1"/>
  <c r="N93" i="1"/>
  <c r="A93" i="1"/>
  <c r="R92" i="1"/>
  <c r="P92" i="1"/>
  <c r="O92" i="1"/>
  <c r="N92" i="1"/>
  <c r="A92" i="1"/>
  <c r="R91" i="1"/>
  <c r="P91" i="1"/>
  <c r="O91" i="1"/>
  <c r="N91" i="1"/>
  <c r="A91" i="1"/>
  <c r="R90" i="1"/>
  <c r="P90" i="1"/>
  <c r="O90" i="1"/>
  <c r="N90" i="1"/>
  <c r="A90" i="1"/>
  <c r="R89" i="1"/>
  <c r="P89" i="1"/>
  <c r="O89" i="1"/>
  <c r="N89" i="1"/>
  <c r="A89" i="1"/>
  <c r="R88" i="1"/>
  <c r="P88" i="1"/>
  <c r="O88" i="1"/>
  <c r="N88" i="1"/>
  <c r="A88" i="1"/>
  <c r="R87" i="1"/>
  <c r="P87" i="1"/>
  <c r="O87" i="1"/>
  <c r="N87" i="1"/>
  <c r="A87" i="1"/>
  <c r="R86" i="1"/>
  <c r="P86" i="1"/>
  <c r="O86" i="1"/>
  <c r="N86" i="1"/>
  <c r="A86" i="1"/>
  <c r="R85" i="1"/>
  <c r="P85" i="1"/>
  <c r="O85" i="1"/>
  <c r="N85" i="1"/>
  <c r="A85" i="1"/>
  <c r="R84" i="1"/>
  <c r="P84" i="1"/>
  <c r="O84" i="1"/>
  <c r="N84" i="1"/>
  <c r="A84" i="1"/>
  <c r="R83" i="1"/>
  <c r="P83" i="1"/>
  <c r="O83" i="1"/>
  <c r="N83" i="1"/>
  <c r="A83" i="1"/>
  <c r="R82" i="1"/>
  <c r="P82" i="1"/>
  <c r="O82" i="1"/>
  <c r="N82" i="1"/>
  <c r="A82" i="1"/>
  <c r="R81" i="1"/>
  <c r="P81" i="1"/>
  <c r="O81" i="1"/>
  <c r="N81" i="1"/>
  <c r="A81" i="1"/>
  <c r="R80" i="1"/>
  <c r="P80" i="1"/>
  <c r="O80" i="1"/>
  <c r="N80" i="1"/>
  <c r="A80" i="1"/>
  <c r="R79" i="1"/>
  <c r="P79" i="1"/>
  <c r="O79" i="1"/>
  <c r="N79" i="1"/>
  <c r="A79" i="1"/>
  <c r="R78" i="1"/>
  <c r="P78" i="1"/>
  <c r="O78" i="1"/>
  <c r="N78" i="1"/>
  <c r="A78" i="1"/>
  <c r="R77" i="1"/>
  <c r="P77" i="1"/>
  <c r="O77" i="1"/>
  <c r="N77" i="1"/>
  <c r="A77" i="1"/>
  <c r="R76" i="1"/>
  <c r="P76" i="1"/>
  <c r="O76" i="1"/>
  <c r="N76" i="1"/>
  <c r="A76" i="1"/>
  <c r="R75" i="1"/>
  <c r="P75" i="1"/>
  <c r="O75" i="1"/>
  <c r="N75" i="1"/>
  <c r="A75" i="1"/>
  <c r="R74" i="1"/>
  <c r="P74" i="1"/>
  <c r="O74" i="1"/>
  <c r="N74" i="1"/>
  <c r="A74" i="1"/>
  <c r="R73" i="1"/>
  <c r="P73" i="1"/>
  <c r="O73" i="1"/>
  <c r="N73" i="1"/>
  <c r="A73" i="1"/>
  <c r="R72" i="1"/>
  <c r="P72" i="1"/>
  <c r="O72" i="1"/>
  <c r="N72" i="1"/>
  <c r="A72" i="1"/>
  <c r="R71" i="1"/>
  <c r="P71" i="1"/>
  <c r="O71" i="1"/>
  <c r="N71" i="1"/>
  <c r="A71" i="1"/>
  <c r="R70" i="1"/>
  <c r="P70" i="1"/>
  <c r="O70" i="1"/>
  <c r="N70" i="1"/>
  <c r="A70" i="1"/>
  <c r="R69" i="1"/>
  <c r="P69" i="1"/>
  <c r="O69" i="1"/>
  <c r="N69" i="1"/>
  <c r="A69" i="1"/>
  <c r="R68" i="1"/>
  <c r="P68" i="1"/>
  <c r="O68" i="1"/>
  <c r="N68" i="1"/>
  <c r="A68" i="1"/>
  <c r="R67" i="1"/>
  <c r="P67" i="1"/>
  <c r="O67" i="1"/>
  <c r="N67" i="1"/>
  <c r="A67" i="1"/>
  <c r="R66" i="1"/>
  <c r="P66" i="1"/>
  <c r="O66" i="1"/>
  <c r="N66" i="1"/>
  <c r="A66" i="1"/>
  <c r="R65" i="1"/>
  <c r="P65" i="1"/>
  <c r="O65" i="1"/>
  <c r="N65" i="1"/>
  <c r="A65" i="1"/>
  <c r="R64" i="1"/>
  <c r="P64" i="1"/>
  <c r="O64" i="1"/>
  <c r="N64" i="1"/>
  <c r="A64" i="1"/>
  <c r="R63" i="1"/>
  <c r="P63" i="1"/>
  <c r="O63" i="1"/>
  <c r="N63" i="1"/>
  <c r="A63" i="1"/>
  <c r="R62" i="1"/>
  <c r="P62" i="1"/>
  <c r="O62" i="1"/>
  <c r="N62" i="1"/>
  <c r="A62" i="1"/>
  <c r="R61" i="1"/>
  <c r="P61" i="1"/>
  <c r="O61" i="1"/>
  <c r="N61" i="1"/>
  <c r="A61" i="1"/>
  <c r="R60" i="1"/>
  <c r="P60" i="1"/>
  <c r="O60" i="1"/>
  <c r="N60" i="1"/>
  <c r="A60" i="1"/>
  <c r="R59" i="1"/>
  <c r="P59" i="1"/>
  <c r="O59" i="1"/>
  <c r="N59" i="1"/>
  <c r="A59" i="1"/>
  <c r="R58" i="1"/>
  <c r="P58" i="1"/>
  <c r="O58" i="1"/>
  <c r="N58" i="1"/>
  <c r="A58" i="1"/>
  <c r="R57" i="1"/>
  <c r="P57" i="1"/>
  <c r="O57" i="1"/>
  <c r="N57" i="1"/>
  <c r="A57" i="1"/>
  <c r="R56" i="1"/>
  <c r="P56" i="1"/>
  <c r="O56" i="1"/>
  <c r="N56" i="1"/>
  <c r="A56" i="1"/>
  <c r="R55" i="1"/>
  <c r="P55" i="1"/>
  <c r="O55" i="1"/>
  <c r="N55" i="1"/>
  <c r="A55" i="1"/>
  <c r="R54" i="1"/>
  <c r="P54" i="1"/>
  <c r="O54" i="1"/>
  <c r="N54" i="1"/>
  <c r="A54" i="1"/>
  <c r="R53" i="1"/>
  <c r="P53" i="1"/>
  <c r="O53" i="1"/>
  <c r="N53" i="1"/>
  <c r="A53" i="1"/>
  <c r="R52" i="1"/>
  <c r="P52" i="1"/>
  <c r="O52" i="1"/>
  <c r="N52" i="1"/>
  <c r="A52" i="1"/>
  <c r="R51" i="1"/>
  <c r="P51" i="1"/>
  <c r="O51" i="1"/>
  <c r="N51" i="1"/>
  <c r="A51" i="1"/>
  <c r="R50" i="1"/>
  <c r="P50" i="1"/>
  <c r="O50" i="1"/>
  <c r="N50" i="1"/>
  <c r="A50" i="1"/>
  <c r="R49" i="1"/>
  <c r="P49" i="1"/>
  <c r="O49" i="1"/>
  <c r="N49" i="1"/>
  <c r="A49" i="1"/>
  <c r="R48" i="1"/>
  <c r="P48" i="1"/>
  <c r="O48" i="1"/>
  <c r="N48" i="1"/>
  <c r="A48" i="1"/>
  <c r="R47" i="1"/>
  <c r="P47" i="1"/>
  <c r="O47" i="1"/>
  <c r="N47" i="1"/>
  <c r="A47" i="1"/>
  <c r="R46" i="1"/>
  <c r="P46" i="1"/>
  <c r="O46" i="1"/>
  <c r="N46" i="1"/>
  <c r="A46" i="1"/>
  <c r="R45" i="1"/>
  <c r="P45" i="1"/>
  <c r="O45" i="1"/>
  <c r="N45" i="1"/>
  <c r="A45" i="1"/>
  <c r="R44" i="1"/>
  <c r="P44" i="1"/>
  <c r="O44" i="1"/>
  <c r="N44" i="1"/>
  <c r="A44" i="1"/>
  <c r="N43" i="1"/>
  <c r="A43" i="1"/>
  <c r="R42" i="1"/>
  <c r="N42" i="1"/>
  <c r="A42" i="1"/>
  <c r="N41" i="1"/>
  <c r="A41" i="1"/>
  <c r="N40" i="1"/>
  <c r="A40" i="1"/>
  <c r="N39" i="1"/>
  <c r="A39" i="1"/>
  <c r="R38" i="1"/>
  <c r="O38" i="1"/>
  <c r="P38" i="1" s="1"/>
  <c r="N38" i="1"/>
  <c r="A38" i="1"/>
  <c r="N37" i="1"/>
  <c r="A37" i="1"/>
  <c r="N36" i="1"/>
  <c r="A36" i="1"/>
  <c r="N35" i="1"/>
  <c r="A35" i="1"/>
  <c r="N34" i="1"/>
  <c r="A34" i="1"/>
  <c r="R33" i="1"/>
  <c r="N33" i="1"/>
  <c r="A33" i="1"/>
  <c r="N32" i="1"/>
  <c r="O32" i="1" s="1"/>
  <c r="P32" i="1" s="1"/>
  <c r="R32" i="1" s="1"/>
  <c r="A32" i="1"/>
  <c r="R31" i="1"/>
  <c r="N31" i="1"/>
  <c r="A31" i="1"/>
  <c r="R30" i="1"/>
  <c r="N30" i="1"/>
  <c r="A30" i="1"/>
  <c r="N29" i="1"/>
  <c r="A29" i="1"/>
  <c r="R28" i="1"/>
  <c r="N28" i="1"/>
  <c r="A28" i="1"/>
  <c r="N27" i="1"/>
  <c r="A27" i="1"/>
  <c r="R26" i="1"/>
  <c r="N26" i="1"/>
  <c r="O26" i="1" s="1"/>
  <c r="A26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7" i="1"/>
  <c r="H5" i="1"/>
  <c r="H4" i="1"/>
  <c r="E4" i="1"/>
  <c r="O43" i="1" l="1"/>
  <c r="P43" i="1" s="1"/>
  <c r="R43" i="1" s="1"/>
  <c r="O42" i="1"/>
  <c r="P42" i="1" s="1"/>
  <c r="O41" i="1"/>
  <c r="O40" i="1"/>
  <c r="P40" i="1"/>
  <c r="R40" i="1" s="1"/>
  <c r="O39" i="1"/>
  <c r="P39" i="1" s="1"/>
  <c r="R39" i="1" s="1"/>
  <c r="O37" i="1"/>
  <c r="P37" i="1"/>
  <c r="R37" i="1" s="1"/>
  <c r="O36" i="1"/>
  <c r="P36" i="1" s="1"/>
  <c r="R36" i="1" s="1"/>
  <c r="O35" i="1"/>
  <c r="P35" i="1" s="1"/>
  <c r="O34" i="1"/>
  <c r="P34" i="1"/>
  <c r="R34" i="1" s="1"/>
  <c r="O33" i="1"/>
  <c r="P33" i="1"/>
  <c r="O31" i="1"/>
  <c r="P31" i="1"/>
  <c r="O30" i="1"/>
  <c r="P30" i="1" s="1"/>
  <c r="C14" i="1" s="1"/>
  <c r="G14" i="1" s="1"/>
  <c r="O29" i="1"/>
  <c r="P29" i="1"/>
  <c r="R29" i="1" s="1"/>
  <c r="O28" i="1"/>
  <c r="P28" i="1"/>
  <c r="O27" i="1"/>
  <c r="P27" i="1" s="1"/>
  <c r="P26" i="1"/>
  <c r="D19" i="1"/>
  <c r="C19" i="1"/>
  <c r="G19" i="1" s="1"/>
  <c r="D18" i="1"/>
  <c r="C18" i="1"/>
  <c r="B21" i="1"/>
  <c r="D14" i="1"/>
  <c r="D13" i="1"/>
  <c r="C13" i="1"/>
  <c r="G13" i="1" s="1"/>
  <c r="E19" i="1" l="1"/>
  <c r="F19" i="1" s="1"/>
  <c r="H19" i="1"/>
  <c r="E18" i="1"/>
  <c r="F18" i="1" s="1"/>
  <c r="G18" i="1"/>
  <c r="H18" i="1"/>
  <c r="E14" i="1"/>
  <c r="F14" i="1" s="1"/>
  <c r="H14" i="1"/>
  <c r="E13" i="1"/>
  <c r="F13" i="1" s="1"/>
  <c r="H13" i="1"/>
  <c r="C15" i="1"/>
  <c r="E9" i="1"/>
  <c r="P41" i="1"/>
  <c r="C17" i="1"/>
  <c r="R35" i="1"/>
  <c r="D17" i="1" s="1"/>
  <c r="C16" i="1"/>
  <c r="E5" i="1"/>
  <c r="R27" i="1"/>
  <c r="D15" i="1"/>
  <c r="E15" i="1" l="1"/>
  <c r="F15" i="1" s="1"/>
  <c r="H15" i="1"/>
  <c r="G15" i="1"/>
  <c r="C20" i="1"/>
  <c r="R41" i="1"/>
  <c r="E17" i="1"/>
  <c r="F17" i="1" s="1"/>
  <c r="H17" i="1"/>
  <c r="G17" i="1"/>
  <c r="E16" i="1"/>
  <c r="F16" i="1" s="1"/>
  <c r="H16" i="1"/>
  <c r="G16" i="1"/>
  <c r="H9" i="1"/>
  <c r="E8" i="1"/>
  <c r="H8" i="1" s="1"/>
  <c r="E7" i="1"/>
  <c r="H6" i="1"/>
  <c r="D16" i="1"/>
  <c r="H20" i="1" l="1"/>
  <c r="E20" i="1"/>
  <c r="F20" i="1" s="1"/>
  <c r="G20" i="1"/>
  <c r="C21" i="1"/>
  <c r="H7" i="1"/>
  <c r="D20" i="1"/>
  <c r="D21" i="1" s="1"/>
  <c r="E6" i="1"/>
  <c r="G21" i="1" l="1"/>
  <c r="H21" i="1"/>
  <c r="E21" i="1"/>
  <c r="F21" i="1" s="1"/>
</calcChain>
</file>

<file path=xl/sharedStrings.xml><?xml version="1.0" encoding="utf-8"?>
<sst xmlns="http://schemas.openxmlformats.org/spreadsheetml/2006/main" count="270" uniqueCount="156">
  <si>
    <t>Kostenaufstellung – Projektbudget &amp; Kostenkontrolle</t>
  </si>
  <si>
    <t>Beispieldaten: Mobiler Fahrradservice · Gelbe Felder = Eingaben · Graue Felder = Formeln · Dropdowns kommen aus „Stammdaten“.</t>
  </si>
  <si>
    <t>Projektname</t>
  </si>
  <si>
    <t>Mobiler Fahrradservice 2026</t>
  </si>
  <si>
    <t>Gesamtbudget brutto</t>
  </si>
  <si>
    <t>Positionen</t>
  </si>
  <si>
    <t>Projektleitung</t>
  </si>
  <si>
    <t>Mara Schneider</t>
  </si>
  <si>
    <t>Istkosten brutto</t>
  </si>
  <si>
    <t>Bezahlte Positionen</t>
  </si>
  <si>
    <t>Zeitraum</t>
  </si>
  <si>
    <t>01.03.2026 – 31.05.2026</t>
  </si>
  <si>
    <t>Offene Kosten</t>
  </si>
  <si>
    <t>Überfällige offene Kosten</t>
  </si>
  <si>
    <t>Stand</t>
  </si>
  <si>
    <t>Restbudget</t>
  </si>
  <si>
    <t>Größte Kategorie</t>
  </si>
  <si>
    <t>Währung</t>
  </si>
  <si>
    <t>EUR</t>
  </si>
  <si>
    <t>Budgetnutzung</t>
  </si>
  <si>
    <t>Status</t>
  </si>
  <si>
    <t>Hinweis</t>
  </si>
  <si>
    <t>Beispieldaten ersetzen; Formeln nicht überschreiben.</t>
  </si>
  <si>
    <t>MwSt. gesamt</t>
  </si>
  <si>
    <t>Ø Brutto je Position</t>
  </si>
  <si>
    <t>Kategorie</t>
  </si>
  <si>
    <t>Budget brutto</t>
  </si>
  <si>
    <t>Offen</t>
  </si>
  <si>
    <t>Abweichung</t>
  </si>
  <si>
    <t>Abweichung %</t>
  </si>
  <si>
    <t>Tipp: Neue Kosten in die Tabelle eintragen; Kategorie, Status, Einheit, MwSt. und Budgetrelevanz per Dropdown wählen. Die Auswertung aktualisiert sich automatisch.</t>
  </si>
  <si>
    <t>Kostenerfassung</t>
  </si>
  <si>
    <t>Pos.</t>
  </si>
  <si>
    <t>Datum</t>
  </si>
  <si>
    <t>Kostenstelle</t>
  </si>
  <si>
    <t>Kostenart</t>
  </si>
  <si>
    <t>Beschreibung</t>
  </si>
  <si>
    <t>Lieferant</t>
  </si>
  <si>
    <t>Menge</t>
  </si>
  <si>
    <t>Einheit</t>
  </si>
  <si>
    <t>Einzelpreis netto</t>
  </si>
  <si>
    <t>MwSt.-Satz</t>
  </si>
  <si>
    <t>Rabatt</t>
  </si>
  <si>
    <t>Nettobetrag</t>
  </si>
  <si>
    <t>MwSt.-Betrag</t>
  </si>
  <si>
    <t>Bruttobetrag</t>
  </si>
  <si>
    <t>Fällig am</t>
  </si>
  <si>
    <t>Budgetrelevant</t>
  </si>
  <si>
    <t>Notiz</t>
  </si>
  <si>
    <t>Vorbereitung</t>
  </si>
  <si>
    <t>Marketing</t>
  </si>
  <si>
    <t>Lokale Flyer-Kampagne</t>
  </si>
  <si>
    <t>Gestaltung und Druck von 4.000 Flyern</t>
  </si>
  <si>
    <t>Druckerei Nordbogen</t>
  </si>
  <si>
    <t>Bezahlt</t>
  </si>
  <si>
    <t>Pauschal</t>
  </si>
  <si>
    <t>Ja</t>
  </si>
  <si>
    <t>Erste Verteilung an Partnercafés</t>
  </si>
  <si>
    <t>Social-Media-Anzeigen</t>
  </si>
  <si>
    <t>Startkampagne für Online-Buchungen</t>
  </si>
  <si>
    <t>MediaPilot Agentur</t>
  </si>
  <si>
    <t>Bestellt</t>
  </si>
  <si>
    <t>Rabatt wegen Paketbuchung</t>
  </si>
  <si>
    <t>Ausstattung</t>
  </si>
  <si>
    <t>Mobile Montageständer</t>
  </si>
  <si>
    <t>Vier faltbare Montageständer für Vor-Ort-Service</t>
  </si>
  <si>
    <t>Werkzeughandel Lenz</t>
  </si>
  <si>
    <t>Stück</t>
  </si>
  <si>
    <t>Werkzeugsets</t>
  </si>
  <si>
    <t>Basissätze für zwei Serviceteams</t>
  </si>
  <si>
    <t>RadPro Einkauf</t>
  </si>
  <si>
    <t>Erhalten</t>
  </si>
  <si>
    <t>Set</t>
  </si>
  <si>
    <t>Rechnung liegt vor</t>
  </si>
  <si>
    <t>Betrieb</t>
  </si>
  <si>
    <t>Material &amp; Verbrauch</t>
  </si>
  <si>
    <t>Ersatzteil-Erstbestand</t>
  </si>
  <si>
    <t>Schläuche, Bremsbeläge, Züge und Kleinteile</t>
  </si>
  <si>
    <t>BikeParts24</t>
  </si>
  <si>
    <t>Personal</t>
  </si>
  <si>
    <t>Schulung Serviceteam</t>
  </si>
  <si>
    <t>Technik- und Prozessschulung</t>
  </si>
  <si>
    <t>Interne Abrechnung</t>
  </si>
  <si>
    <t>Stunden</t>
  </si>
  <si>
    <t>Interne Kosten ohne MwSt.</t>
  </si>
  <si>
    <t>Genehmigungen</t>
  </si>
  <si>
    <t>Sondernutzung</t>
  </si>
  <si>
    <t>Genehmigung für Pop-up-Standflächen</t>
  </si>
  <si>
    <t>Stadtverwaltung Musterstadt</t>
  </si>
  <si>
    <t>Gebühr erwartet</t>
  </si>
  <si>
    <t>Software &amp; Tools</t>
  </si>
  <si>
    <t>Buchungssystem</t>
  </si>
  <si>
    <t>Online-Terminbuchung für drei Monate</t>
  </si>
  <si>
    <t>TerminHub GmbH</t>
  </si>
  <si>
    <t>Monat</t>
  </si>
  <si>
    <t>Logistik</t>
  </si>
  <si>
    <t>Transporter-Miete</t>
  </si>
  <si>
    <t>Transportfahrzeug für Einsatzwochenenden</t>
  </si>
  <si>
    <t>NordMobil Verleih</t>
  </si>
  <si>
    <t>Tag</t>
  </si>
  <si>
    <t>Treibstoff und Wege</t>
  </si>
  <si>
    <t>Fahrten zwischen Servicepunkten</t>
  </si>
  <si>
    <t>Tankkarte</t>
  </si>
  <si>
    <t>Zur Prüfung</t>
  </si>
  <si>
    <t>km</t>
  </si>
  <si>
    <t>Kilometerpauschale prüfen</t>
  </si>
  <si>
    <t>Wochenend-Einsatzkräfte</t>
  </si>
  <si>
    <t>Zwei externe Servicekräfte für Auftaktwochenende</t>
  </si>
  <si>
    <t>ServiceTeam Nord</t>
  </si>
  <si>
    <t>Nachbestellung Bremsbeläge</t>
  </si>
  <si>
    <t>Verbrauchsmaterial nach erster Einsatzwoche</t>
  </si>
  <si>
    <t>Geplant</t>
  </si>
  <si>
    <t>Verwaltung</t>
  </si>
  <si>
    <t>Sonstiges</t>
  </si>
  <si>
    <t>Versicherung Zusatzpaket</t>
  </si>
  <si>
    <t>Kurzfristige Betriebshaftpflicht-Erweiterung</t>
  </si>
  <si>
    <t>Versicherung Kontor</t>
  </si>
  <si>
    <t>Nachbereitung</t>
  </si>
  <si>
    <t>Kundenfeedback-Karten</t>
  </si>
  <si>
    <t>Druck kleiner Feedbackkarten mit QR-Code</t>
  </si>
  <si>
    <t>Auswertungs-Dashboard</t>
  </si>
  <si>
    <t>Einrichtung einfacher Reporting-Vorlage</t>
  </si>
  <si>
    <t>Datenblick Studio</t>
  </si>
  <si>
    <t>Freigegeben</t>
  </si>
  <si>
    <t>Optionaler Zusatz</t>
  </si>
  <si>
    <t>Reserve</t>
  </si>
  <si>
    <t>Ersatz-Beschilderung</t>
  </si>
  <si>
    <t>Reserve für beschädigte Standbeschilderung</t>
  </si>
  <si>
    <t>SignWerkstatt</t>
  </si>
  <si>
    <t>Markenaufkleber groß</t>
  </si>
  <si>
    <t>Ursprüngliche Sonderbeklebung, nicht benötigt</t>
  </si>
  <si>
    <t>Werbetechnik Karo</t>
  </si>
  <si>
    <t>Storniert</t>
  </si>
  <si>
    <t>Nein</t>
  </si>
  <si>
    <t>Nicht budgetrelevant</t>
  </si>
  <si>
    <t>Zusätzliche Einsatzschicht</t>
  </si>
  <si>
    <t>Puffer für stark gebuchte Samstage</t>
  </si>
  <si>
    <t>Stammdaten – Kategorien, Budgets und Listen</t>
  </si>
  <si>
    <t>Standard-MwSt.</t>
  </si>
  <si>
    <t>Warnschwelle</t>
  </si>
  <si>
    <t>Aktiv</t>
  </si>
  <si>
    <t>Kostenstellen</t>
  </si>
  <si>
    <t>Einheiten</t>
  </si>
  <si>
    <t>Arbeitsmittel, Stationen und langlebige Ausstattung</t>
  </si>
  <si>
    <t>0 % – steuerfrei / nicht steuerbar</t>
  </si>
  <si>
    <t>Ersatzteile, Verbrauchsmaterial und Kleinteile</t>
  </si>
  <si>
    <t>7 % – ermäßigter Satz</t>
  </si>
  <si>
    <t>Schulung, Einsatzzeiten und externe Unterstützung</t>
  </si>
  <si>
    <t>19 % – Regelsteuersatz</t>
  </si>
  <si>
    <t>Kampagnen, Drucksachen und lokale Sichtbarkeit</t>
  </si>
  <si>
    <t>Transport, Lagerung, Treibstoff und Wege</t>
  </si>
  <si>
    <t>Buchungssysteme, Lizenzen und digitale Werkzeuge</t>
  </si>
  <si>
    <t>Gebühren, Erlaubnisse und Nachweise</t>
  </si>
  <si>
    <t>Lizenz</t>
  </si>
  <si>
    <t>Reserve und nicht eindeutig zuordenbare Kosten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</si>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</sst>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6" formatCode="0.0%"/>
  </numFmts>
  <fonts count="9" x14ac:knownFonts="1">
    <font>
      <sz val="11"/>
      <name val="Carlito"/>
    </font>
    <font>
      <b/>
      <sz val="18"/>
      <color rgb="FFFFFFFF"/>
      <name val="Aptos"/>
    </font>
    <font>
      <sz val="11"/>
      <name val="Aptos"/>
    </font>
    <font>
      <i/>
      <sz val="11"/>
      <color rgb="FF111827"/>
      <name val="Aptos"/>
    </font>
    <font>
      <b/>
      <sz val="11"/>
      <color rgb="FFFFFFFF"/>
      <name val="Aptos"/>
    </font>
    <font>
      <b/>
      <sz val="11"/>
      <name val="Aptos"/>
    </font>
    <font>
      <b/>
      <sz val="13"/>
      <color rgb="FFFFFFFF"/>
      <name val="Aptos"/>
    </font>
    <font>
      <b/>
      <sz val="16"/>
      <color rgb="FFFFFFFF"/>
      <name val="Aptos"/>
    </font>
    <font>
      <sz val="11"/>
      <name val="Carlito"/>
    </font>
  </fonts>
  <fills count="7">
    <fill>
      <patternFill patternType="none"/>
    </fill>
    <fill>
      <patternFill patternType="gray125"/>
    </fill>
    <fill>
      <patternFill patternType="solid">
        <fgColor rgb="FF16324F"/>
      </patternFill>
    </fill>
    <fill>
      <patternFill patternType="solid">
        <fgColor rgb="FF1F6F8B"/>
      </patternFill>
    </fill>
    <fill>
      <patternFill patternType="solid">
        <fgColor rgb="FFF3F4F6"/>
      </patternFill>
    </fill>
    <fill>
      <patternFill patternType="solid">
        <fgColor rgb="FFE8F4F8"/>
      </patternFill>
    </fill>
    <fill>
      <patternFill patternType="solid">
        <fgColor rgb="FFFFF7D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2" fillId="0" borderId="0" xfId="1" applyFont="1"/>
    <xf numFmtId="0" fontId="4" fillId="2" borderId="0" xfId="1" applyFont="1" applyFill="1" applyAlignment="1">
      <alignment horizontal="left" vertical="center"/>
    </xf>
    <xf numFmtId="0" fontId="2" fillId="0" borderId="0" xfId="1" applyFont="1" applyAlignment="1">
      <alignment vertical="center"/>
    </xf>
    <xf numFmtId="164" fontId="5" fillId="4" borderId="0" xfId="1" applyNumberFormat="1" applyFont="1" applyFill="1" applyAlignment="1">
      <alignment vertical="center"/>
    </xf>
    <xf numFmtId="1" fontId="5" fillId="4" borderId="0" xfId="1" applyNumberFormat="1" applyFont="1" applyFill="1" applyAlignment="1">
      <alignment vertical="center"/>
    </xf>
    <xf numFmtId="0" fontId="5" fillId="4" borderId="0" xfId="1" applyFont="1" applyFill="1" applyAlignment="1">
      <alignment vertical="center"/>
    </xf>
    <xf numFmtId="166" fontId="5" fillId="4" borderId="0" xfId="1" applyNumberFormat="1" applyFont="1" applyFill="1" applyAlignment="1">
      <alignment vertical="center"/>
    </xf>
    <xf numFmtId="0" fontId="4" fillId="3" borderId="0" xfId="1" applyFont="1" applyFill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0" fontId="4" fillId="3" borderId="0" xfId="1" applyFont="1" applyFill="1" applyAlignment="1">
      <alignment horizontal="center" vertical="center" wrapText="1"/>
    </xf>
    <xf numFmtId="1" fontId="2" fillId="4" borderId="0" xfId="1" applyNumberFormat="1" applyFont="1" applyFill="1" applyAlignment="1">
      <alignment vertical="center" wrapText="1"/>
    </xf>
    <xf numFmtId="0" fontId="2" fillId="6" borderId="0" xfId="1" applyFont="1" applyFill="1" applyAlignment="1">
      <alignment vertical="center" wrapText="1"/>
    </xf>
    <xf numFmtId="0" fontId="2" fillId="6" borderId="0" xfId="1" applyFont="1" applyFill="1" applyAlignment="1">
      <alignment vertical="top" wrapText="1"/>
    </xf>
    <xf numFmtId="4" fontId="2" fillId="6" borderId="0" xfId="1" applyNumberFormat="1" applyFont="1" applyFill="1" applyAlignment="1">
      <alignment vertical="center" wrapText="1"/>
    </xf>
    <xf numFmtId="164" fontId="2" fillId="6" borderId="0" xfId="1" applyNumberFormat="1" applyFont="1" applyFill="1" applyAlignment="1">
      <alignment vertical="center" wrapText="1"/>
    </xf>
    <xf numFmtId="164" fontId="2" fillId="4" borderId="0" xfId="1" applyNumberFormat="1" applyFont="1" applyFill="1" applyAlignment="1">
      <alignment vertical="center" wrapText="1"/>
    </xf>
    <xf numFmtId="0" fontId="4" fillId="3" borderId="0" xfId="1" applyFont="1" applyFill="1" applyAlignment="1">
      <alignment horizontal="center"/>
    </xf>
    <xf numFmtId="9" fontId="2" fillId="0" borderId="0" xfId="1" applyNumberFormat="1" applyFont="1" applyAlignment="1">
      <alignment vertical="center"/>
    </xf>
    <xf numFmtId="9" fontId="2" fillId="0" borderId="0" xfId="1" applyNumberFormat="1" applyFont="1"/>
    <xf numFmtId="166" fontId="2" fillId="6" borderId="0" xfId="1" applyNumberFormat="1" applyFont="1" applyFill="1" applyAlignment="1">
      <alignment vertical="center" wrapText="1"/>
    </xf>
    <xf numFmtId="14" fontId="2" fillId="6" borderId="0" xfId="1" applyNumberFormat="1" applyFont="1" applyFill="1" applyAlignment="1">
      <alignment vertical="center" wrapText="1"/>
    </xf>
    <xf numFmtId="0" fontId="1" fillId="2" borderId="0" xfId="1" applyFont="1" applyFill="1" applyAlignment="1">
      <alignment vertical="center"/>
    </xf>
    <xf numFmtId="0" fontId="2" fillId="0" borderId="0" xfId="1" applyFont="1"/>
    <xf numFmtId="0" fontId="3" fillId="5" borderId="0" xfId="1" applyFont="1" applyFill="1"/>
    <xf numFmtId="0" fontId="6" fillId="2" borderId="0" xfId="1" applyFont="1" applyFill="1"/>
    <xf numFmtId="0" fontId="3" fillId="5" borderId="0" xfId="1" applyFont="1" applyFill="1" applyAlignment="1">
      <alignment wrapText="1"/>
    </xf>
    <xf numFmtId="0" fontId="2" fillId="6" borderId="0" xfId="1" applyFont="1" applyFill="1" applyAlignment="1">
      <alignment vertical="center"/>
    </xf>
    <xf numFmtId="14" fontId="2" fillId="6" borderId="0" xfId="1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8">
    <dxf>
      <font>
        <b/>
        <color rgb="FF92400E"/>
      </font>
      <fill>
        <patternFill patternType="solid">
          <bgColor rgb="FFFFF0D9"/>
        </patternFill>
      </fill>
    </dxf>
    <dxf>
      <font>
        <i/>
        <color rgb="FF6B7280"/>
      </font>
      <fill>
        <patternFill patternType="solid">
          <bgColor rgb="FFF3F4F6"/>
        </patternFill>
      </fill>
    </dxf>
    <dxf>
      <font>
        <b/>
        <color rgb="FF166534"/>
      </font>
      <fill>
        <patternFill patternType="solid">
          <bgColor rgb="FFDFF3E3"/>
        </patternFill>
      </fill>
    </dxf>
    <dxf>
      <font>
        <b/>
        <color rgb="FF166534"/>
      </font>
      <fill>
        <patternFill patternType="solid">
          <bgColor rgb="FFDFF3E3"/>
        </patternFill>
      </fill>
    </dxf>
    <dxf>
      <font>
        <b/>
        <color rgb="FF92400E"/>
      </font>
      <fill>
        <patternFill patternType="solid">
          <bgColor rgb="FFFFF0D9"/>
        </patternFill>
      </fill>
    </dxf>
    <dxf>
      <font>
        <b/>
        <color rgb="FF991B1B"/>
      </font>
      <fill>
        <patternFill patternType="solid">
          <bgColor rgb="FFFCE2E2"/>
        </patternFill>
      </fill>
    </dxf>
    <dxf>
      <font>
        <b/>
        <color rgb="FF991B1B"/>
      </font>
      <fill>
        <patternFill patternType="solid">
          <bgColor rgb="FFFCE2E2"/>
        </patternFill>
      </fill>
    </dxf>
    <dxf>
      <font>
        <b/>
        <color rgb="FF991B1B"/>
      </font>
      <fill>
        <patternFill patternType="solid">
          <bgColor rgb="FFFC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Budget brutto</c:v>
          </c:tx>
          <c:invertIfNegative val="1"/>
          <c:cat>
            <c:strRef>
              <c:f>Kostenaufstellung!$A$13:$A$20</c:f>
              <c:strCache>
                <c:ptCount val="8"/>
                <c:pt idx="0">
                  <c:v>Ausstattung</c:v>
                </c:pt>
                <c:pt idx="1">
                  <c:v>Material &amp; Verbrauch</c:v>
                </c:pt>
                <c:pt idx="2">
                  <c:v>Personal</c:v>
                </c:pt>
                <c:pt idx="3">
                  <c:v>Marketing</c:v>
                </c:pt>
                <c:pt idx="4">
                  <c:v>Logistik</c:v>
                </c:pt>
                <c:pt idx="5">
                  <c:v>Software &amp; Tools</c:v>
                </c:pt>
                <c:pt idx="6">
                  <c:v>Genehmigungen</c:v>
                </c:pt>
                <c:pt idx="7">
                  <c:v>Sonstiges</c:v>
                </c:pt>
              </c:strCache>
            </c:strRef>
          </c:cat>
          <c:val>
            <c:numRef>
              <c:f>Kostenaufstellung!$B$13:$B$20</c:f>
              <c:numCache>
                <c:formatCode>#,##0.00\ \€</c:formatCode>
                <c:ptCount val="8"/>
                <c:pt idx="0">
                  <c:v>2400</c:v>
                </c:pt>
                <c:pt idx="1">
                  <c:v>1200</c:v>
                </c:pt>
                <c:pt idx="2">
                  <c:v>3600</c:v>
                </c:pt>
                <c:pt idx="3">
                  <c:v>1100</c:v>
                </c:pt>
                <c:pt idx="4">
                  <c:v>800</c:v>
                </c:pt>
                <c:pt idx="5">
                  <c:v>650</c:v>
                </c:pt>
                <c:pt idx="6">
                  <c:v>450</c:v>
                </c:pt>
                <c:pt idx="7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2-45F5-835A-8B78210E848F}"/>
            </c:ext>
          </c:extLst>
        </c:ser>
        <c:ser>
          <c:idx val="1"/>
          <c:order val="1"/>
          <c:tx>
            <c:v>Istkosten brutto</c:v>
          </c:tx>
          <c:invertIfNegative val="1"/>
          <c:cat>
            <c:strRef>
              <c:f>Kostenaufstellung!$A$13:$A$20</c:f>
              <c:strCache>
                <c:ptCount val="8"/>
                <c:pt idx="0">
                  <c:v>Ausstattung</c:v>
                </c:pt>
                <c:pt idx="1">
                  <c:v>Material &amp; Verbrauch</c:v>
                </c:pt>
                <c:pt idx="2">
                  <c:v>Personal</c:v>
                </c:pt>
                <c:pt idx="3">
                  <c:v>Marketing</c:v>
                </c:pt>
                <c:pt idx="4">
                  <c:v>Logistik</c:v>
                </c:pt>
                <c:pt idx="5">
                  <c:v>Software &amp; Tools</c:v>
                </c:pt>
                <c:pt idx="6">
                  <c:v>Genehmigungen</c:v>
                </c:pt>
                <c:pt idx="7">
                  <c:v>Sonstiges</c:v>
                </c:pt>
              </c:strCache>
            </c:strRef>
          </c:cat>
          <c:val>
            <c:numRef>
              <c:f>Kostenaufstellung!$C$13:$C$20</c:f>
              <c:numCache>
                <c:formatCode>#,##0.00\ \€</c:formatCode>
                <c:ptCount val="8"/>
                <c:pt idx="0">
                  <c:v>1642.2</c:v>
                </c:pt>
                <c:pt idx="1">
                  <c:v>1237.5999999999999</c:v>
                </c:pt>
                <c:pt idx="2">
                  <c:v>3311.04</c:v>
                </c:pt>
                <c:pt idx="3">
                  <c:v>1239.98</c:v>
                </c:pt>
                <c:pt idx="4">
                  <c:v>1029.3499999999999</c:v>
                </c:pt>
                <c:pt idx="5">
                  <c:v>853.23</c:v>
                </c:pt>
                <c:pt idx="6">
                  <c:v>360</c:v>
                </c:pt>
                <c:pt idx="7">
                  <c:v>642.6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2-45F5-835A-8B78210E8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</xdr:row>
      <xdr:rowOff>0</xdr:rowOff>
    </xdr:from>
    <xdr:to>
      <xdr:col>19</xdr:col>
      <xdr:colOff>1571625</xdr:colOff>
      <xdr:row>21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Kosten" displayName="tblKosten" ref="A25:T125">
  <tableColumns count="20">
    <tableColumn id="1" xr3:uid="{00000000-0010-0000-0000-000001000000}" name="Pos."/>
    <tableColumn id="2" xr3:uid="{00000000-0010-0000-0000-000002000000}" name="Datum"/>
    <tableColumn id="3" xr3:uid="{00000000-0010-0000-0000-000003000000}" name="Kostenstelle"/>
    <tableColumn id="4" xr3:uid="{00000000-0010-0000-0000-000004000000}" name="Kategorie"/>
    <tableColumn id="5" xr3:uid="{00000000-0010-0000-0000-000005000000}" name="Kostenart"/>
    <tableColumn id="6" xr3:uid="{00000000-0010-0000-0000-000006000000}" name="Beschreibung"/>
    <tableColumn id="7" xr3:uid="{00000000-0010-0000-0000-000007000000}" name="Lieferant"/>
    <tableColumn id="8" xr3:uid="{00000000-0010-0000-0000-000008000000}" name="Status"/>
    <tableColumn id="9" xr3:uid="{00000000-0010-0000-0000-000009000000}" name="Menge"/>
    <tableColumn id="10" xr3:uid="{00000000-0010-0000-0000-00000A000000}" name="Einheit"/>
    <tableColumn id="11" xr3:uid="{00000000-0010-0000-0000-00000B000000}" name="Einzelpreis netto"/>
    <tableColumn id="12" xr3:uid="{00000000-0010-0000-0000-00000C000000}" name="MwSt.-Satz"/>
    <tableColumn id="13" xr3:uid="{00000000-0010-0000-0000-00000D000000}" name="Rabatt"/>
    <tableColumn id="14" xr3:uid="{00000000-0010-0000-0000-00000E000000}" name="Nettobetrag"/>
    <tableColumn id="15" xr3:uid="{00000000-0010-0000-0000-00000F000000}" name="MwSt.-Betrag"/>
    <tableColumn id="16" xr3:uid="{00000000-0010-0000-0000-000010000000}" name="Bruttobetrag"/>
    <tableColumn id="17" xr3:uid="{00000000-0010-0000-0000-000011000000}" name="Fällig am"/>
    <tableColumn id="18" xr3:uid="{00000000-0010-0000-0000-000012000000}" name="Offen"/>
    <tableColumn id="19" xr3:uid="{00000000-0010-0000-0000-000013000000}" name="Budgetrelevant"/>
    <tableColumn id="20" xr3:uid="{00000000-0010-0000-0000-000014000000}" name="Notiz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KategorieAuswertung" displayName="tblKategorieAuswertung" ref="A12:H21">
  <tableColumns count="8">
    <tableColumn id="1" xr3:uid="{00000000-0010-0000-0100-000001000000}" name="Kategorie"/>
    <tableColumn id="2" xr3:uid="{00000000-0010-0000-0100-000002000000}" name="Budget brutto"/>
    <tableColumn id="3" xr3:uid="{00000000-0010-0000-0100-000003000000}" name="Istkosten brutto"/>
    <tableColumn id="4" xr3:uid="{00000000-0010-0000-0100-000004000000}" name="Offen"/>
    <tableColumn id="5" xr3:uid="{00000000-0010-0000-0100-000005000000}" name="Abweichung"/>
    <tableColumn id="6" xr3:uid="{00000000-0010-0000-0100-000006000000}" name="Abweichung %"/>
    <tableColumn id="7" xr3:uid="{00000000-0010-0000-0100-000007000000}" name="Budgetnutzung"/>
    <tableColumn id="8" xr3:uid="{00000000-0010-0000-0100-000008000000}" name="Statu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Kategorien" displayName="tblKategorien" ref="A3:F12">
  <tableColumns count="6">
    <tableColumn id="1" xr3:uid="{00000000-0010-0000-0200-000001000000}" name="Kategorie"/>
    <tableColumn id="2" xr3:uid="{00000000-0010-0000-0200-000002000000}" name="Budget brutto"/>
    <tableColumn id="3" xr3:uid="{00000000-0010-0000-0200-000003000000}" name="Standard-MwSt."/>
    <tableColumn id="4" xr3:uid="{00000000-0010-0000-0200-000004000000}" name="Warnschwelle"/>
    <tableColumn id="5" xr3:uid="{00000000-0010-0000-0200-000005000000}" name="Beschreibung"/>
    <tableColumn id="6" xr3:uid="{00000000-0010-0000-0200-000006000000}" name="Aktiv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5"/>
  <sheetViews>
    <sheetView tabSelected="1" workbookViewId="0">
      <selection activeCell="F14" sqref="F14"/>
    </sheetView>
  </sheetViews>
  <sheetFormatPr baseColWidth="10" defaultColWidth="9" defaultRowHeight="15" x14ac:dyDescent="0.25"/>
  <cols>
    <col min="1" max="1" width="18.125" bestFit="1" customWidth="1"/>
    <col min="2" max="2" width="12.625" bestFit="1" customWidth="1"/>
    <col min="3" max="3" width="14.625" bestFit="1" customWidth="1"/>
    <col min="4" max="4" width="19.375" bestFit="1" customWidth="1"/>
    <col min="5" max="5" width="22.75" bestFit="1" customWidth="1"/>
    <col min="6" max="6" width="33.875" bestFit="1" customWidth="1"/>
    <col min="7" max="7" width="22.625" bestFit="1" customWidth="1"/>
    <col min="8" max="8" width="13.75" bestFit="1" customWidth="1"/>
    <col min="9" max="9" width="7.875" bestFit="1" customWidth="1"/>
    <col min="10" max="10" width="8.375" bestFit="1" customWidth="1"/>
    <col min="11" max="11" width="15.25" bestFit="1" customWidth="1"/>
    <col min="12" max="12" width="10.25" bestFit="1" customWidth="1"/>
    <col min="13" max="13" width="6.5" bestFit="1" customWidth="1"/>
    <col min="14" max="14" width="11.125" bestFit="1" customWidth="1"/>
    <col min="15" max="15" width="12.125" bestFit="1" customWidth="1"/>
    <col min="16" max="16" width="11.75" bestFit="1" customWidth="1"/>
    <col min="17" max="17" width="10.125" bestFit="1" customWidth="1"/>
    <col min="18" max="18" width="9.25" bestFit="1" customWidth="1"/>
    <col min="19" max="19" width="13.75" bestFit="1" customWidth="1"/>
    <col min="20" max="20" width="27.25" bestFit="1" customWidth="1"/>
  </cols>
  <sheetData>
    <row r="1" spans="1:20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21.95" customHeight="1" x14ac:dyDescent="0.25">
      <c r="A2" s="25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 t="s">
        <v>2</v>
      </c>
      <c r="B4" s="28" t="s">
        <v>3</v>
      </c>
      <c r="C4" s="28"/>
      <c r="D4" s="2" t="s">
        <v>4</v>
      </c>
      <c r="E4" s="4">
        <f>SUM(Stammdaten!B4:B11)</f>
        <v>10700</v>
      </c>
      <c r="F4" s="3"/>
      <c r="G4" s="2" t="s">
        <v>5</v>
      </c>
      <c r="H4" s="5">
        <f>COUNTIF($E$26:$E$125,"&lt;&gt;")</f>
        <v>18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2" t="s">
        <v>6</v>
      </c>
      <c r="B5" s="28" t="s">
        <v>7</v>
      </c>
      <c r="C5" s="28"/>
      <c r="D5" s="2" t="s">
        <v>8</v>
      </c>
      <c r="E5" s="4">
        <f>SUMIFS($P$26:$P$125,$S$26:$S$125,"Ja")</f>
        <v>10316</v>
      </c>
      <c r="F5" s="3"/>
      <c r="G5" s="2" t="s">
        <v>9</v>
      </c>
      <c r="H5" s="5">
        <f>COUNTIF($H$26:$H$125,"Bezahlt")</f>
        <v>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2" t="s">
        <v>10</v>
      </c>
      <c r="B6" s="28" t="s">
        <v>11</v>
      </c>
      <c r="C6" s="28"/>
      <c r="D6" s="2" t="s">
        <v>12</v>
      </c>
      <c r="E6" s="4">
        <f>SUM($R$26:$R$125)</f>
        <v>6349.2699999999995</v>
      </c>
      <c r="F6" s="3"/>
      <c r="G6" s="2" t="s">
        <v>13</v>
      </c>
      <c r="H6" s="4">
        <f ca="1">SUMIFS($R$26:$R$125,$Q$26:$Q$125,"&lt;"&amp;TODAY(),$H$26:$H$125,"&lt;&gt;Bezahlt",$H$26:$H$125,"&lt;&gt;Storniert")</f>
        <v>5549.5899999999992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2" t="s">
        <v>14</v>
      </c>
      <c r="B7" s="29">
        <f ca="1">TODAY()</f>
        <v>46155</v>
      </c>
      <c r="C7" s="29"/>
      <c r="D7" s="2" t="s">
        <v>15</v>
      </c>
      <c r="E7" s="4">
        <f>E4-E5</f>
        <v>384</v>
      </c>
      <c r="F7" s="3"/>
      <c r="G7" s="2" t="s">
        <v>16</v>
      </c>
      <c r="H7" s="6" t="str">
        <f>IFERROR(INDEX($A$13:$A$20,MATCH(MAX($C$13:$C$20),$C$13:$C$20,0)),"–")</f>
        <v>Personal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2" t="s">
        <v>17</v>
      </c>
      <c r="B8" s="28" t="s">
        <v>18</v>
      </c>
      <c r="C8" s="28"/>
      <c r="D8" s="2" t="s">
        <v>19</v>
      </c>
      <c r="E8" s="7">
        <f>IF(E4=0,0,E5/E4)</f>
        <v>0.96411214953271029</v>
      </c>
      <c r="F8" s="3"/>
      <c r="G8" s="2" t="s">
        <v>20</v>
      </c>
      <c r="H8" s="6" t="str">
        <f>IF($E$5&gt;$E$4,"Budget überschritten",IF($E$8&gt;=0.9,"Budget kritisch","Im Budget"))</f>
        <v>Budget kritisch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2" t="s">
        <v>21</v>
      </c>
      <c r="B9" s="28" t="s">
        <v>22</v>
      </c>
      <c r="C9" s="28"/>
      <c r="D9" s="2" t="s">
        <v>23</v>
      </c>
      <c r="E9" s="4">
        <f>SUM($O$26:$O$125)</f>
        <v>1502.9</v>
      </c>
      <c r="F9" s="3"/>
      <c r="G9" s="2" t="s">
        <v>24</v>
      </c>
      <c r="H9" s="4">
        <f>IF($H$4=0,0,$E$5/$H$4)</f>
        <v>573.11111111111109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8" t="s">
        <v>25</v>
      </c>
      <c r="B12" s="8" t="s">
        <v>26</v>
      </c>
      <c r="C12" s="8" t="s">
        <v>8</v>
      </c>
      <c r="D12" s="8" t="s">
        <v>27</v>
      </c>
      <c r="E12" s="8" t="s">
        <v>28</v>
      </c>
      <c r="F12" s="8" t="s">
        <v>29</v>
      </c>
      <c r="G12" s="8" t="s">
        <v>19</v>
      </c>
      <c r="H12" s="8" t="s">
        <v>20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3" t="str">
        <f>Stammdaten!A4</f>
        <v>Ausstattung</v>
      </c>
      <c r="B13" s="9">
        <f>Stammdaten!B4</f>
        <v>2400</v>
      </c>
      <c r="C13" s="9">
        <f t="shared" ref="C13:C20" si="0">SUMIFS($P$26:$P$125,$D$26:$D$125,A13,$S$26:$S$125,"Ja")</f>
        <v>1642.2</v>
      </c>
      <c r="D13" s="9">
        <f t="shared" ref="D13:D20" si="1">SUMIFS($R$26:$R$125,$D$26:$D$125,A13,$S$26:$S$125,"Ja")</f>
        <v>761.6</v>
      </c>
      <c r="E13" s="9">
        <f t="shared" ref="E13:E21" si="2">C13-B13</f>
        <v>-757.8</v>
      </c>
      <c r="F13" s="10">
        <f t="shared" ref="F13:F21" si="3">IF(B13=0,0,E13/B13)</f>
        <v>-0.31574999999999998</v>
      </c>
      <c r="G13" s="10">
        <f t="shared" ref="G13:G21" si="4">IF(B13=0,0,C13/B13)</f>
        <v>0.68425000000000002</v>
      </c>
      <c r="H13" s="3" t="str">
        <f t="shared" ref="H13:H20" si="5">IF(C13=0,"Offen",IF(C13&gt;B13,"Überschritten",IF(C13&gt;=0.9*B13,"Kritisch","Im Budget")))</f>
        <v>Im Budget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3" t="str">
        <f>Stammdaten!A5</f>
        <v>Material &amp; Verbrauch</v>
      </c>
      <c r="B14" s="9">
        <f>Stammdaten!B5</f>
        <v>1200</v>
      </c>
      <c r="C14" s="9">
        <f t="shared" si="0"/>
        <v>1237.5999999999999</v>
      </c>
      <c r="D14" s="9">
        <f t="shared" si="1"/>
        <v>309.39999999999998</v>
      </c>
      <c r="E14" s="9">
        <f t="shared" si="2"/>
        <v>37.599999999999909</v>
      </c>
      <c r="F14" s="10">
        <f t="shared" si="3"/>
        <v>3.1333333333333255E-2</v>
      </c>
      <c r="G14" s="10">
        <f t="shared" si="4"/>
        <v>1.0313333333333332</v>
      </c>
      <c r="H14" s="3" t="str">
        <f t="shared" si="5"/>
        <v>Überschritten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3" t="str">
        <f>Stammdaten!A6</f>
        <v>Personal</v>
      </c>
      <c r="B15" s="9">
        <f>Stammdaten!B6</f>
        <v>3600</v>
      </c>
      <c r="C15" s="9">
        <f t="shared" si="0"/>
        <v>3311.04</v>
      </c>
      <c r="D15" s="9">
        <f t="shared" si="1"/>
        <v>2399.04</v>
      </c>
      <c r="E15" s="9">
        <f t="shared" si="2"/>
        <v>-288.96000000000004</v>
      </c>
      <c r="F15" s="10">
        <f t="shared" si="3"/>
        <v>-8.0266666666666681E-2</v>
      </c>
      <c r="G15" s="10">
        <f t="shared" si="4"/>
        <v>0.91973333333333329</v>
      </c>
      <c r="H15" s="3" t="str">
        <f t="shared" si="5"/>
        <v>Kritisch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3" t="str">
        <f>Stammdaten!A7</f>
        <v>Marketing</v>
      </c>
      <c r="B16" s="9">
        <f>Stammdaten!B7</f>
        <v>1100</v>
      </c>
      <c r="C16" s="9">
        <f t="shared" si="0"/>
        <v>1239.98</v>
      </c>
      <c r="D16" s="9">
        <f t="shared" si="1"/>
        <v>740.18000000000006</v>
      </c>
      <c r="E16" s="9">
        <f t="shared" si="2"/>
        <v>139.98000000000002</v>
      </c>
      <c r="F16" s="10">
        <f t="shared" si="3"/>
        <v>0.12725454545454548</v>
      </c>
      <c r="G16" s="10">
        <f t="shared" si="4"/>
        <v>1.1272545454545455</v>
      </c>
      <c r="H16" s="3" t="str">
        <f t="shared" si="5"/>
        <v>Überschritten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3" t="str">
        <f>Stammdaten!A8</f>
        <v>Logistik</v>
      </c>
      <c r="B17" s="9">
        <f>Stammdaten!B8</f>
        <v>800</v>
      </c>
      <c r="C17" s="9">
        <f t="shared" si="0"/>
        <v>1029.3499999999999</v>
      </c>
      <c r="D17" s="9">
        <f t="shared" si="1"/>
        <v>1029.3499999999999</v>
      </c>
      <c r="E17" s="9">
        <f t="shared" si="2"/>
        <v>229.34999999999991</v>
      </c>
      <c r="F17" s="10">
        <f t="shared" si="3"/>
        <v>0.28668749999999987</v>
      </c>
      <c r="G17" s="10">
        <f t="shared" si="4"/>
        <v>1.2866875</v>
      </c>
      <c r="H17" s="3" t="str">
        <f t="shared" si="5"/>
        <v>Überschritten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3" t="str">
        <f>Stammdaten!A9</f>
        <v>Software &amp; Tools</v>
      </c>
      <c r="B18" s="9">
        <f>Stammdaten!B9</f>
        <v>650</v>
      </c>
      <c r="C18" s="9">
        <f t="shared" si="0"/>
        <v>853.23</v>
      </c>
      <c r="D18" s="9">
        <f t="shared" si="1"/>
        <v>571.20000000000005</v>
      </c>
      <c r="E18" s="9">
        <f t="shared" si="2"/>
        <v>203.23000000000002</v>
      </c>
      <c r="F18" s="10">
        <f t="shared" si="3"/>
        <v>0.31266153846153849</v>
      </c>
      <c r="G18" s="10">
        <f t="shared" si="4"/>
        <v>1.3126615384615385</v>
      </c>
      <c r="H18" s="3" t="str">
        <f t="shared" si="5"/>
        <v>Überschritten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3" t="str">
        <f>Stammdaten!A10</f>
        <v>Genehmigungen</v>
      </c>
      <c r="B19" s="9">
        <f>Stammdaten!B10</f>
        <v>450</v>
      </c>
      <c r="C19" s="9">
        <f t="shared" si="0"/>
        <v>360</v>
      </c>
      <c r="D19" s="9">
        <f t="shared" si="1"/>
        <v>360</v>
      </c>
      <c r="E19" s="9">
        <f t="shared" si="2"/>
        <v>-90</v>
      </c>
      <c r="F19" s="10">
        <f t="shared" si="3"/>
        <v>-0.2</v>
      </c>
      <c r="G19" s="10">
        <f t="shared" si="4"/>
        <v>0.8</v>
      </c>
      <c r="H19" s="3" t="str">
        <f t="shared" si="5"/>
        <v>Im Budget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3" t="str">
        <f>Stammdaten!A11</f>
        <v>Sonstiges</v>
      </c>
      <c r="B20" s="9">
        <f>Stammdaten!B11</f>
        <v>500</v>
      </c>
      <c r="C20" s="9">
        <f t="shared" si="0"/>
        <v>642.6</v>
      </c>
      <c r="D20" s="9">
        <f t="shared" si="1"/>
        <v>178.5</v>
      </c>
      <c r="E20" s="9">
        <f t="shared" si="2"/>
        <v>142.60000000000002</v>
      </c>
      <c r="F20" s="10">
        <f t="shared" si="3"/>
        <v>0.28520000000000006</v>
      </c>
      <c r="G20" s="10">
        <f t="shared" si="4"/>
        <v>1.2852000000000001</v>
      </c>
      <c r="H20" s="3" t="str">
        <f t="shared" si="5"/>
        <v>Überschritten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6" t="str">
        <f>"GESAMT"</f>
        <v>GESAMT</v>
      </c>
      <c r="B21" s="4">
        <f>SUM(B13:B20)</f>
        <v>10700</v>
      </c>
      <c r="C21" s="4">
        <f>SUM(C13:C20)</f>
        <v>10316</v>
      </c>
      <c r="D21" s="4">
        <f>SUM(D13:D20)</f>
        <v>6349.2699999999995</v>
      </c>
      <c r="E21" s="4">
        <f t="shared" si="2"/>
        <v>-384</v>
      </c>
      <c r="F21" s="7">
        <f t="shared" si="3"/>
        <v>-3.588785046728972E-2</v>
      </c>
      <c r="G21" s="7">
        <f t="shared" si="4"/>
        <v>0.96411214953271029</v>
      </c>
      <c r="H21" s="6" t="str">
        <f>IF(C21&gt;B21,"Budget überschritten",IF(C21&gt;=0.9*B21,"Budget kritisch","Im Budget"))</f>
        <v>Budget kritisch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26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27" t="s">
        <v>30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ht="24" customHeight="1" x14ac:dyDescent="0.3">
      <c r="A24" s="26" t="s">
        <v>31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38.1" customHeight="1" x14ac:dyDescent="0.25">
      <c r="A25" s="11" t="s">
        <v>32</v>
      </c>
      <c r="B25" s="11" t="s">
        <v>33</v>
      </c>
      <c r="C25" s="11" t="s">
        <v>34</v>
      </c>
      <c r="D25" s="11" t="s">
        <v>25</v>
      </c>
      <c r="E25" s="11" t="s">
        <v>35</v>
      </c>
      <c r="F25" s="11" t="s">
        <v>36</v>
      </c>
      <c r="G25" s="11" t="s">
        <v>37</v>
      </c>
      <c r="H25" s="11" t="s">
        <v>20</v>
      </c>
      <c r="I25" s="11" t="s">
        <v>38</v>
      </c>
      <c r="J25" s="11" t="s">
        <v>39</v>
      </c>
      <c r="K25" s="11" t="s">
        <v>40</v>
      </c>
      <c r="L25" s="11" t="s">
        <v>41</v>
      </c>
      <c r="M25" s="11" t="s">
        <v>42</v>
      </c>
      <c r="N25" s="11" t="s">
        <v>43</v>
      </c>
      <c r="O25" s="11" t="s">
        <v>44</v>
      </c>
      <c r="P25" s="11" t="s">
        <v>45</v>
      </c>
      <c r="Q25" s="11" t="s">
        <v>46</v>
      </c>
      <c r="R25" s="11" t="s">
        <v>27</v>
      </c>
      <c r="S25" s="11" t="s">
        <v>47</v>
      </c>
      <c r="T25" s="11" t="s">
        <v>48</v>
      </c>
    </row>
    <row r="26" spans="1:20" ht="36" customHeight="1" x14ac:dyDescent="0.25">
      <c r="A26" s="12">
        <f t="shared" ref="A26:A57" si="6">IF($E26="","",ROW()-25)</f>
        <v>1</v>
      </c>
      <c r="B26" s="22">
        <v>46078</v>
      </c>
      <c r="C26" s="13" t="s">
        <v>49</v>
      </c>
      <c r="D26" s="13" t="s">
        <v>50</v>
      </c>
      <c r="E26" s="13" t="s">
        <v>51</v>
      </c>
      <c r="F26" s="14" t="s">
        <v>52</v>
      </c>
      <c r="G26" s="13" t="s">
        <v>53</v>
      </c>
      <c r="H26" s="13" t="s">
        <v>54</v>
      </c>
      <c r="I26" s="15">
        <v>1</v>
      </c>
      <c r="J26" s="13" t="s">
        <v>55</v>
      </c>
      <c r="K26" s="16">
        <v>420</v>
      </c>
      <c r="L26" s="21">
        <v>0.19</v>
      </c>
      <c r="M26" s="21">
        <v>0</v>
      </c>
      <c r="N26" s="17">
        <f t="shared" ref="N26:N57" si="7">IF($E26="","",ROUND($I26*$K26*(1-$M26),2))</f>
        <v>420</v>
      </c>
      <c r="O26" s="17">
        <f t="shared" ref="O26:O57" si="8">IF($E26="","",ROUND($N26*$L26,2))</f>
        <v>79.8</v>
      </c>
      <c r="P26" s="17">
        <f t="shared" ref="P26:P57" si="9">IF($E26="","",$N26+$O26)</f>
        <v>499.8</v>
      </c>
      <c r="Q26" s="22">
        <v>46086</v>
      </c>
      <c r="R26" s="17">
        <f t="shared" ref="R26:R57" si="10">IF($E26="","",IF(OR($H26="Bezahlt",$H26="Storniert"),0,$P26))</f>
        <v>0</v>
      </c>
      <c r="S26" s="13" t="s">
        <v>56</v>
      </c>
      <c r="T26" s="14" t="s">
        <v>57</v>
      </c>
    </row>
    <row r="27" spans="1:20" ht="36" customHeight="1" x14ac:dyDescent="0.25">
      <c r="A27" s="12">
        <f t="shared" si="6"/>
        <v>2</v>
      </c>
      <c r="B27" s="22">
        <v>46081</v>
      </c>
      <c r="C27" s="13" t="s">
        <v>49</v>
      </c>
      <c r="D27" s="13" t="s">
        <v>50</v>
      </c>
      <c r="E27" s="13" t="s">
        <v>58</v>
      </c>
      <c r="F27" s="14" t="s">
        <v>59</v>
      </c>
      <c r="G27" s="13" t="s">
        <v>60</v>
      </c>
      <c r="H27" s="13" t="s">
        <v>61</v>
      </c>
      <c r="I27" s="15">
        <v>1</v>
      </c>
      <c r="J27" s="13" t="s">
        <v>55</v>
      </c>
      <c r="K27" s="16">
        <v>560</v>
      </c>
      <c r="L27" s="21">
        <v>0.19</v>
      </c>
      <c r="M27" s="21">
        <v>0.05</v>
      </c>
      <c r="N27" s="17">
        <f t="shared" si="7"/>
        <v>532</v>
      </c>
      <c r="O27" s="17">
        <f t="shared" si="8"/>
        <v>101.08</v>
      </c>
      <c r="P27" s="17">
        <f t="shared" si="9"/>
        <v>633.08000000000004</v>
      </c>
      <c r="Q27" s="22">
        <v>46096</v>
      </c>
      <c r="R27" s="17">
        <f t="shared" si="10"/>
        <v>633.08000000000004</v>
      </c>
      <c r="S27" s="13" t="s">
        <v>56</v>
      </c>
      <c r="T27" s="14" t="s">
        <v>62</v>
      </c>
    </row>
    <row r="28" spans="1:20" ht="36" customHeight="1" x14ac:dyDescent="0.25">
      <c r="A28" s="12">
        <f t="shared" si="6"/>
        <v>3</v>
      </c>
      <c r="B28" s="22">
        <v>46082</v>
      </c>
      <c r="C28" s="13" t="s">
        <v>49</v>
      </c>
      <c r="D28" s="13" t="s">
        <v>63</v>
      </c>
      <c r="E28" s="13" t="s">
        <v>64</v>
      </c>
      <c r="F28" s="14" t="s">
        <v>65</v>
      </c>
      <c r="G28" s="13" t="s">
        <v>66</v>
      </c>
      <c r="H28" s="13" t="s">
        <v>54</v>
      </c>
      <c r="I28" s="15">
        <v>4</v>
      </c>
      <c r="J28" s="13" t="s">
        <v>67</v>
      </c>
      <c r="K28" s="16">
        <v>185</v>
      </c>
      <c r="L28" s="21">
        <v>0.19</v>
      </c>
      <c r="M28" s="21">
        <v>0</v>
      </c>
      <c r="N28" s="17">
        <f t="shared" si="7"/>
        <v>740</v>
      </c>
      <c r="O28" s="17">
        <f t="shared" si="8"/>
        <v>140.6</v>
      </c>
      <c r="P28" s="17">
        <f t="shared" si="9"/>
        <v>880.6</v>
      </c>
      <c r="Q28" s="22">
        <v>46089</v>
      </c>
      <c r="R28" s="17">
        <f t="shared" si="10"/>
        <v>0</v>
      </c>
      <c r="S28" s="13" t="s">
        <v>56</v>
      </c>
      <c r="T28" s="14"/>
    </row>
    <row r="29" spans="1:20" ht="36" customHeight="1" x14ac:dyDescent="0.25">
      <c r="A29" s="12">
        <f t="shared" si="6"/>
        <v>4</v>
      </c>
      <c r="B29" s="22">
        <v>46083</v>
      </c>
      <c r="C29" s="13" t="s">
        <v>49</v>
      </c>
      <c r="D29" s="13" t="s">
        <v>63</v>
      </c>
      <c r="E29" s="13" t="s">
        <v>68</v>
      </c>
      <c r="F29" s="14" t="s">
        <v>69</v>
      </c>
      <c r="G29" s="13" t="s">
        <v>70</v>
      </c>
      <c r="H29" s="13" t="s">
        <v>71</v>
      </c>
      <c r="I29" s="15">
        <v>2</v>
      </c>
      <c r="J29" s="13" t="s">
        <v>72</v>
      </c>
      <c r="K29" s="16">
        <v>320</v>
      </c>
      <c r="L29" s="21">
        <v>0.19</v>
      </c>
      <c r="M29" s="21">
        <v>0</v>
      </c>
      <c r="N29" s="17">
        <f t="shared" si="7"/>
        <v>640</v>
      </c>
      <c r="O29" s="17">
        <f t="shared" si="8"/>
        <v>121.6</v>
      </c>
      <c r="P29" s="17">
        <f t="shared" si="9"/>
        <v>761.6</v>
      </c>
      <c r="Q29" s="22">
        <v>46101</v>
      </c>
      <c r="R29" s="17">
        <f t="shared" si="10"/>
        <v>761.6</v>
      </c>
      <c r="S29" s="13" t="s">
        <v>56</v>
      </c>
      <c r="T29" s="14" t="s">
        <v>73</v>
      </c>
    </row>
    <row r="30" spans="1:20" ht="36" customHeight="1" x14ac:dyDescent="0.25">
      <c r="A30" s="12">
        <f t="shared" si="6"/>
        <v>5</v>
      </c>
      <c r="B30" s="22">
        <v>46085</v>
      </c>
      <c r="C30" s="13" t="s">
        <v>74</v>
      </c>
      <c r="D30" s="13" t="s">
        <v>75</v>
      </c>
      <c r="E30" s="13" t="s">
        <v>76</v>
      </c>
      <c r="F30" s="14" t="s">
        <v>77</v>
      </c>
      <c r="G30" s="13" t="s">
        <v>78</v>
      </c>
      <c r="H30" s="13" t="s">
        <v>54</v>
      </c>
      <c r="I30" s="15">
        <v>1</v>
      </c>
      <c r="J30" s="13" t="s">
        <v>55</v>
      </c>
      <c r="K30" s="16">
        <v>780</v>
      </c>
      <c r="L30" s="21">
        <v>0.19</v>
      </c>
      <c r="M30" s="21">
        <v>0</v>
      </c>
      <c r="N30" s="17">
        <f t="shared" si="7"/>
        <v>780</v>
      </c>
      <c r="O30" s="17">
        <f t="shared" si="8"/>
        <v>148.19999999999999</v>
      </c>
      <c r="P30" s="17">
        <f t="shared" si="9"/>
        <v>928.2</v>
      </c>
      <c r="Q30" s="22">
        <v>46093</v>
      </c>
      <c r="R30" s="17">
        <f t="shared" si="10"/>
        <v>0</v>
      </c>
      <c r="S30" s="13" t="s">
        <v>56</v>
      </c>
      <c r="T30" s="14"/>
    </row>
    <row r="31" spans="1:20" ht="36" customHeight="1" x14ac:dyDescent="0.25">
      <c r="A31" s="12">
        <f t="shared" si="6"/>
        <v>6</v>
      </c>
      <c r="B31" s="22">
        <v>46086</v>
      </c>
      <c r="C31" s="13" t="s">
        <v>49</v>
      </c>
      <c r="D31" s="13" t="s">
        <v>79</v>
      </c>
      <c r="E31" s="13" t="s">
        <v>80</v>
      </c>
      <c r="F31" s="14" t="s">
        <v>81</v>
      </c>
      <c r="G31" s="13" t="s">
        <v>82</v>
      </c>
      <c r="H31" s="13" t="s">
        <v>54</v>
      </c>
      <c r="I31" s="15">
        <v>24</v>
      </c>
      <c r="J31" s="13" t="s">
        <v>83</v>
      </c>
      <c r="K31" s="16">
        <v>38</v>
      </c>
      <c r="L31" s="21">
        <v>0</v>
      </c>
      <c r="M31" s="21">
        <v>0</v>
      </c>
      <c r="N31" s="17">
        <f t="shared" si="7"/>
        <v>912</v>
      </c>
      <c r="O31" s="17">
        <f t="shared" si="8"/>
        <v>0</v>
      </c>
      <c r="P31" s="17">
        <f t="shared" si="9"/>
        <v>912</v>
      </c>
      <c r="Q31" s="22">
        <v>46091</v>
      </c>
      <c r="R31" s="17">
        <f t="shared" si="10"/>
        <v>0</v>
      </c>
      <c r="S31" s="13" t="s">
        <v>56</v>
      </c>
      <c r="T31" s="14" t="s">
        <v>84</v>
      </c>
    </row>
    <row r="32" spans="1:20" ht="36" customHeight="1" x14ac:dyDescent="0.25">
      <c r="A32" s="12">
        <f t="shared" si="6"/>
        <v>7</v>
      </c>
      <c r="B32" s="22">
        <v>46088</v>
      </c>
      <c r="C32" s="13" t="s">
        <v>49</v>
      </c>
      <c r="D32" s="13" t="s">
        <v>85</v>
      </c>
      <c r="E32" s="13" t="s">
        <v>86</v>
      </c>
      <c r="F32" s="14" t="s">
        <v>87</v>
      </c>
      <c r="G32" s="13" t="s">
        <v>88</v>
      </c>
      <c r="H32" s="13" t="s">
        <v>61</v>
      </c>
      <c r="I32" s="15">
        <v>1</v>
      </c>
      <c r="J32" s="13" t="s">
        <v>55</v>
      </c>
      <c r="K32" s="16">
        <v>360</v>
      </c>
      <c r="L32" s="21">
        <v>0</v>
      </c>
      <c r="M32" s="21">
        <v>0</v>
      </c>
      <c r="N32" s="17">
        <f t="shared" si="7"/>
        <v>360</v>
      </c>
      <c r="O32" s="17">
        <f t="shared" si="8"/>
        <v>0</v>
      </c>
      <c r="P32" s="17">
        <f t="shared" si="9"/>
        <v>360</v>
      </c>
      <c r="Q32" s="22">
        <v>46106</v>
      </c>
      <c r="R32" s="17">
        <f t="shared" si="10"/>
        <v>360</v>
      </c>
      <c r="S32" s="13" t="s">
        <v>56</v>
      </c>
      <c r="T32" s="14" t="s">
        <v>89</v>
      </c>
    </row>
    <row r="33" spans="1:20" ht="36" customHeight="1" x14ac:dyDescent="0.25">
      <c r="A33" s="12">
        <f t="shared" si="6"/>
        <v>8</v>
      </c>
      <c r="B33" s="22">
        <v>46089</v>
      </c>
      <c r="C33" s="13" t="s">
        <v>74</v>
      </c>
      <c r="D33" s="13" t="s">
        <v>90</v>
      </c>
      <c r="E33" s="13" t="s">
        <v>91</v>
      </c>
      <c r="F33" s="14" t="s">
        <v>92</v>
      </c>
      <c r="G33" s="13" t="s">
        <v>93</v>
      </c>
      <c r="H33" s="13" t="s">
        <v>54</v>
      </c>
      <c r="I33" s="15">
        <v>3</v>
      </c>
      <c r="J33" s="13" t="s">
        <v>94</v>
      </c>
      <c r="K33" s="16">
        <v>79</v>
      </c>
      <c r="L33" s="21">
        <v>0.19</v>
      </c>
      <c r="M33" s="21">
        <v>0</v>
      </c>
      <c r="N33" s="17">
        <f t="shared" si="7"/>
        <v>237</v>
      </c>
      <c r="O33" s="17">
        <f t="shared" si="8"/>
        <v>45.03</v>
      </c>
      <c r="P33" s="17">
        <f t="shared" si="9"/>
        <v>282.02999999999997</v>
      </c>
      <c r="Q33" s="22">
        <v>46090</v>
      </c>
      <c r="R33" s="17">
        <f t="shared" si="10"/>
        <v>0</v>
      </c>
      <c r="S33" s="13" t="s">
        <v>56</v>
      </c>
      <c r="T33" s="14"/>
    </row>
    <row r="34" spans="1:20" ht="36" customHeight="1" x14ac:dyDescent="0.25">
      <c r="A34" s="12">
        <f t="shared" si="6"/>
        <v>9</v>
      </c>
      <c r="B34" s="22">
        <v>46091</v>
      </c>
      <c r="C34" s="13" t="s">
        <v>74</v>
      </c>
      <c r="D34" s="13" t="s">
        <v>95</v>
      </c>
      <c r="E34" s="13" t="s">
        <v>96</v>
      </c>
      <c r="F34" s="14" t="s">
        <v>97</v>
      </c>
      <c r="G34" s="13" t="s">
        <v>98</v>
      </c>
      <c r="H34" s="13" t="s">
        <v>71</v>
      </c>
      <c r="I34" s="15">
        <v>8</v>
      </c>
      <c r="J34" s="13" t="s">
        <v>99</v>
      </c>
      <c r="K34" s="16">
        <v>95</v>
      </c>
      <c r="L34" s="21">
        <v>0.19</v>
      </c>
      <c r="M34" s="21">
        <v>0</v>
      </c>
      <c r="N34" s="17">
        <f t="shared" si="7"/>
        <v>760</v>
      </c>
      <c r="O34" s="17">
        <f t="shared" si="8"/>
        <v>144.4</v>
      </c>
      <c r="P34" s="17">
        <f t="shared" si="9"/>
        <v>904.4</v>
      </c>
      <c r="Q34" s="22">
        <v>46117</v>
      </c>
      <c r="R34" s="17">
        <f t="shared" si="10"/>
        <v>904.4</v>
      </c>
      <c r="S34" s="13" t="s">
        <v>56</v>
      </c>
      <c r="T34" s="14"/>
    </row>
    <row r="35" spans="1:20" ht="36" customHeight="1" x14ac:dyDescent="0.25">
      <c r="A35" s="12">
        <f t="shared" si="6"/>
        <v>10</v>
      </c>
      <c r="B35" s="22">
        <v>46093</v>
      </c>
      <c r="C35" s="13" t="s">
        <v>74</v>
      </c>
      <c r="D35" s="13" t="s">
        <v>95</v>
      </c>
      <c r="E35" s="13" t="s">
        <v>100</v>
      </c>
      <c r="F35" s="14" t="s">
        <v>101</v>
      </c>
      <c r="G35" s="13" t="s">
        <v>102</v>
      </c>
      <c r="H35" s="13" t="s">
        <v>103</v>
      </c>
      <c r="I35" s="15">
        <v>300</v>
      </c>
      <c r="J35" s="13" t="s">
        <v>104</v>
      </c>
      <c r="K35" s="16">
        <v>0.35</v>
      </c>
      <c r="L35" s="21">
        <v>0.19</v>
      </c>
      <c r="M35" s="21">
        <v>0</v>
      </c>
      <c r="N35" s="17">
        <f t="shared" si="7"/>
        <v>105</v>
      </c>
      <c r="O35" s="17">
        <f t="shared" si="8"/>
        <v>19.95</v>
      </c>
      <c r="P35" s="17">
        <f t="shared" si="9"/>
        <v>124.95</v>
      </c>
      <c r="Q35" s="22">
        <v>46122</v>
      </c>
      <c r="R35" s="17">
        <f t="shared" si="10"/>
        <v>124.95</v>
      </c>
      <c r="S35" s="13" t="s">
        <v>56</v>
      </c>
      <c r="T35" s="14" t="s">
        <v>105</v>
      </c>
    </row>
    <row r="36" spans="1:20" ht="36" customHeight="1" x14ac:dyDescent="0.25">
      <c r="A36" s="12">
        <f t="shared" si="6"/>
        <v>11</v>
      </c>
      <c r="B36" s="22">
        <v>46095</v>
      </c>
      <c r="C36" s="13" t="s">
        <v>74</v>
      </c>
      <c r="D36" s="13" t="s">
        <v>79</v>
      </c>
      <c r="E36" s="13" t="s">
        <v>106</v>
      </c>
      <c r="F36" s="14" t="s">
        <v>107</v>
      </c>
      <c r="G36" s="13" t="s">
        <v>108</v>
      </c>
      <c r="H36" s="13" t="s">
        <v>61</v>
      </c>
      <c r="I36" s="15">
        <v>32</v>
      </c>
      <c r="J36" s="13" t="s">
        <v>83</v>
      </c>
      <c r="K36" s="16">
        <v>42</v>
      </c>
      <c r="L36" s="21">
        <v>0.19</v>
      </c>
      <c r="M36" s="21">
        <v>0</v>
      </c>
      <c r="N36" s="17">
        <f t="shared" si="7"/>
        <v>1344</v>
      </c>
      <c r="O36" s="17">
        <f t="shared" si="8"/>
        <v>255.36</v>
      </c>
      <c r="P36" s="17">
        <f t="shared" si="9"/>
        <v>1599.3600000000001</v>
      </c>
      <c r="Q36" s="22">
        <v>46124</v>
      </c>
      <c r="R36" s="17">
        <f t="shared" si="10"/>
        <v>1599.3600000000001</v>
      </c>
      <c r="S36" s="13" t="s">
        <v>56</v>
      </c>
      <c r="T36" s="14"/>
    </row>
    <row r="37" spans="1:20" ht="36" customHeight="1" x14ac:dyDescent="0.25">
      <c r="A37" s="12">
        <f t="shared" si="6"/>
        <v>12</v>
      </c>
      <c r="B37" s="22">
        <v>46099</v>
      </c>
      <c r="C37" s="13" t="s">
        <v>74</v>
      </c>
      <c r="D37" s="13" t="s">
        <v>75</v>
      </c>
      <c r="E37" s="13" t="s">
        <v>109</v>
      </c>
      <c r="F37" s="14" t="s">
        <v>110</v>
      </c>
      <c r="G37" s="13" t="s">
        <v>78</v>
      </c>
      <c r="H37" s="13" t="s">
        <v>111</v>
      </c>
      <c r="I37" s="15">
        <v>1</v>
      </c>
      <c r="J37" s="13" t="s">
        <v>55</v>
      </c>
      <c r="K37" s="16">
        <v>260</v>
      </c>
      <c r="L37" s="21">
        <v>0.19</v>
      </c>
      <c r="M37" s="21">
        <v>0</v>
      </c>
      <c r="N37" s="17">
        <f t="shared" si="7"/>
        <v>260</v>
      </c>
      <c r="O37" s="17">
        <f t="shared" si="8"/>
        <v>49.4</v>
      </c>
      <c r="P37" s="17">
        <f t="shared" si="9"/>
        <v>309.39999999999998</v>
      </c>
      <c r="Q37" s="22">
        <v>46132</v>
      </c>
      <c r="R37" s="17">
        <f t="shared" si="10"/>
        <v>309.39999999999998</v>
      </c>
      <c r="S37" s="13" t="s">
        <v>56</v>
      </c>
      <c r="T37" s="14"/>
    </row>
    <row r="38" spans="1:20" ht="36" customHeight="1" x14ac:dyDescent="0.25">
      <c r="A38" s="12">
        <f t="shared" si="6"/>
        <v>13</v>
      </c>
      <c r="B38" s="22">
        <v>46101</v>
      </c>
      <c r="C38" s="13" t="s">
        <v>112</v>
      </c>
      <c r="D38" s="13" t="s">
        <v>113</v>
      </c>
      <c r="E38" s="13" t="s">
        <v>114</v>
      </c>
      <c r="F38" s="14" t="s">
        <v>115</v>
      </c>
      <c r="G38" s="13" t="s">
        <v>116</v>
      </c>
      <c r="H38" s="13" t="s">
        <v>54</v>
      </c>
      <c r="I38" s="15">
        <v>1</v>
      </c>
      <c r="J38" s="13" t="s">
        <v>55</v>
      </c>
      <c r="K38" s="16">
        <v>390</v>
      </c>
      <c r="L38" s="21">
        <v>0.19</v>
      </c>
      <c r="M38" s="21">
        <v>0</v>
      </c>
      <c r="N38" s="17">
        <f t="shared" si="7"/>
        <v>390</v>
      </c>
      <c r="O38" s="17">
        <f t="shared" si="8"/>
        <v>74.099999999999994</v>
      </c>
      <c r="P38" s="17">
        <f t="shared" si="9"/>
        <v>464.1</v>
      </c>
      <c r="Q38" s="22">
        <v>46109</v>
      </c>
      <c r="R38" s="17">
        <f t="shared" si="10"/>
        <v>0</v>
      </c>
      <c r="S38" s="13" t="s">
        <v>56</v>
      </c>
      <c r="T38" s="14"/>
    </row>
    <row r="39" spans="1:20" ht="36" customHeight="1" x14ac:dyDescent="0.25">
      <c r="A39" s="12">
        <f t="shared" si="6"/>
        <v>14</v>
      </c>
      <c r="B39" s="22">
        <v>46102</v>
      </c>
      <c r="C39" s="13" t="s">
        <v>117</v>
      </c>
      <c r="D39" s="13" t="s">
        <v>50</v>
      </c>
      <c r="E39" s="13" t="s">
        <v>118</v>
      </c>
      <c r="F39" s="14" t="s">
        <v>119</v>
      </c>
      <c r="G39" s="13" t="s">
        <v>53</v>
      </c>
      <c r="H39" s="13" t="s">
        <v>111</v>
      </c>
      <c r="I39" s="15">
        <v>1000</v>
      </c>
      <c r="J39" s="13" t="s">
        <v>67</v>
      </c>
      <c r="K39" s="16">
        <v>0.09</v>
      </c>
      <c r="L39" s="21">
        <v>0.19</v>
      </c>
      <c r="M39" s="21">
        <v>0</v>
      </c>
      <c r="N39" s="17">
        <f t="shared" si="7"/>
        <v>90</v>
      </c>
      <c r="O39" s="17">
        <f t="shared" si="8"/>
        <v>17.100000000000001</v>
      </c>
      <c r="P39" s="17">
        <f t="shared" si="9"/>
        <v>107.1</v>
      </c>
      <c r="Q39" s="22">
        <v>46127</v>
      </c>
      <c r="R39" s="17">
        <f t="shared" si="10"/>
        <v>107.1</v>
      </c>
      <c r="S39" s="13" t="s">
        <v>56</v>
      </c>
      <c r="T39" s="14"/>
    </row>
    <row r="40" spans="1:20" ht="36" customHeight="1" x14ac:dyDescent="0.25">
      <c r="A40" s="12">
        <f t="shared" si="6"/>
        <v>15</v>
      </c>
      <c r="B40" s="22">
        <v>46104</v>
      </c>
      <c r="C40" s="13" t="s">
        <v>112</v>
      </c>
      <c r="D40" s="13" t="s">
        <v>90</v>
      </c>
      <c r="E40" s="13" t="s">
        <v>120</v>
      </c>
      <c r="F40" s="14" t="s">
        <v>121</v>
      </c>
      <c r="G40" s="13" t="s">
        <v>122</v>
      </c>
      <c r="H40" s="13" t="s">
        <v>123</v>
      </c>
      <c r="I40" s="15">
        <v>1</v>
      </c>
      <c r="J40" s="13" t="s">
        <v>55</v>
      </c>
      <c r="K40" s="16">
        <v>480</v>
      </c>
      <c r="L40" s="21">
        <v>0.19</v>
      </c>
      <c r="M40" s="21">
        <v>0</v>
      </c>
      <c r="N40" s="17">
        <f t="shared" si="7"/>
        <v>480</v>
      </c>
      <c r="O40" s="17">
        <f t="shared" si="8"/>
        <v>91.2</v>
      </c>
      <c r="P40" s="17">
        <f t="shared" si="9"/>
        <v>571.20000000000005</v>
      </c>
      <c r="Q40" s="22">
        <v>46142</v>
      </c>
      <c r="R40" s="17">
        <f t="shared" si="10"/>
        <v>571.20000000000005</v>
      </c>
      <c r="S40" s="13" t="s">
        <v>56</v>
      </c>
      <c r="T40" s="14" t="s">
        <v>124</v>
      </c>
    </row>
    <row r="41" spans="1:20" ht="36" customHeight="1" x14ac:dyDescent="0.25">
      <c r="A41" s="12">
        <f t="shared" si="6"/>
        <v>16</v>
      </c>
      <c r="B41" s="22">
        <v>46106</v>
      </c>
      <c r="C41" s="13" t="s">
        <v>125</v>
      </c>
      <c r="D41" s="13" t="s">
        <v>113</v>
      </c>
      <c r="E41" s="13" t="s">
        <v>126</v>
      </c>
      <c r="F41" s="14" t="s">
        <v>127</v>
      </c>
      <c r="G41" s="13" t="s">
        <v>128</v>
      </c>
      <c r="H41" s="13" t="s">
        <v>111</v>
      </c>
      <c r="I41" s="15">
        <v>1</v>
      </c>
      <c r="J41" s="13" t="s">
        <v>55</v>
      </c>
      <c r="K41" s="16">
        <v>150</v>
      </c>
      <c r="L41" s="21">
        <v>0.19</v>
      </c>
      <c r="M41" s="21">
        <v>0</v>
      </c>
      <c r="N41" s="17">
        <f t="shared" si="7"/>
        <v>150</v>
      </c>
      <c r="O41" s="17">
        <f t="shared" si="8"/>
        <v>28.5</v>
      </c>
      <c r="P41" s="17">
        <f t="shared" si="9"/>
        <v>178.5</v>
      </c>
      <c r="Q41" s="22">
        <v>46147</v>
      </c>
      <c r="R41" s="17">
        <f t="shared" si="10"/>
        <v>178.5</v>
      </c>
      <c r="S41" s="13" t="s">
        <v>56</v>
      </c>
      <c r="T41" s="14"/>
    </row>
    <row r="42" spans="1:20" ht="36" customHeight="1" x14ac:dyDescent="0.25">
      <c r="A42" s="12">
        <f t="shared" si="6"/>
        <v>17</v>
      </c>
      <c r="B42" s="22">
        <v>46107</v>
      </c>
      <c r="C42" s="13" t="s">
        <v>49</v>
      </c>
      <c r="D42" s="13" t="s">
        <v>63</v>
      </c>
      <c r="E42" s="13" t="s">
        <v>129</v>
      </c>
      <c r="F42" s="14" t="s">
        <v>130</v>
      </c>
      <c r="G42" s="13" t="s">
        <v>131</v>
      </c>
      <c r="H42" s="13" t="s">
        <v>132</v>
      </c>
      <c r="I42" s="15">
        <v>1</v>
      </c>
      <c r="J42" s="13" t="s">
        <v>55</v>
      </c>
      <c r="K42" s="16">
        <v>310</v>
      </c>
      <c r="L42" s="21">
        <v>0.19</v>
      </c>
      <c r="M42" s="21">
        <v>0</v>
      </c>
      <c r="N42" s="17">
        <f t="shared" si="7"/>
        <v>310</v>
      </c>
      <c r="O42" s="17">
        <f t="shared" si="8"/>
        <v>58.9</v>
      </c>
      <c r="P42" s="17">
        <f t="shared" si="9"/>
        <v>368.9</v>
      </c>
      <c r="Q42" s="22">
        <v>46120</v>
      </c>
      <c r="R42" s="17">
        <f t="shared" si="10"/>
        <v>0</v>
      </c>
      <c r="S42" s="13" t="s">
        <v>133</v>
      </c>
      <c r="T42" s="14" t="s">
        <v>134</v>
      </c>
    </row>
    <row r="43" spans="1:20" ht="36" customHeight="1" x14ac:dyDescent="0.25">
      <c r="A43" s="12">
        <f t="shared" si="6"/>
        <v>18</v>
      </c>
      <c r="B43" s="22">
        <v>46111</v>
      </c>
      <c r="C43" s="13" t="s">
        <v>74</v>
      </c>
      <c r="D43" s="13" t="s">
        <v>79</v>
      </c>
      <c r="E43" s="13" t="s">
        <v>135</v>
      </c>
      <c r="F43" s="14" t="s">
        <v>136</v>
      </c>
      <c r="G43" s="13" t="s">
        <v>108</v>
      </c>
      <c r="H43" s="13" t="s">
        <v>111</v>
      </c>
      <c r="I43" s="15">
        <v>16</v>
      </c>
      <c r="J43" s="13" t="s">
        <v>83</v>
      </c>
      <c r="K43" s="16">
        <v>42</v>
      </c>
      <c r="L43" s="21">
        <v>0.19</v>
      </c>
      <c r="M43" s="21">
        <v>0</v>
      </c>
      <c r="N43" s="17">
        <f t="shared" si="7"/>
        <v>672</v>
      </c>
      <c r="O43" s="17">
        <f t="shared" si="8"/>
        <v>127.68</v>
      </c>
      <c r="P43" s="17">
        <f t="shared" si="9"/>
        <v>799.68000000000006</v>
      </c>
      <c r="Q43" s="22">
        <v>46157</v>
      </c>
      <c r="R43" s="17">
        <f t="shared" si="10"/>
        <v>799.68000000000006</v>
      </c>
      <c r="S43" s="13" t="s">
        <v>56</v>
      </c>
      <c r="T43" s="14"/>
    </row>
    <row r="44" spans="1:20" ht="36" customHeight="1" x14ac:dyDescent="0.25">
      <c r="A44" s="12" t="str">
        <f t="shared" si="6"/>
        <v/>
      </c>
      <c r="B44" s="22"/>
      <c r="C44" s="13"/>
      <c r="D44" s="13"/>
      <c r="E44" s="13"/>
      <c r="F44" s="14"/>
      <c r="G44" s="13"/>
      <c r="H44" s="13"/>
      <c r="I44" s="15"/>
      <c r="J44" s="13"/>
      <c r="K44" s="16"/>
      <c r="L44" s="21"/>
      <c r="M44" s="21"/>
      <c r="N44" s="17" t="str">
        <f t="shared" si="7"/>
        <v/>
      </c>
      <c r="O44" s="17" t="str">
        <f t="shared" si="8"/>
        <v/>
      </c>
      <c r="P44" s="17" t="str">
        <f t="shared" si="9"/>
        <v/>
      </c>
      <c r="Q44" s="22"/>
      <c r="R44" s="17" t="str">
        <f t="shared" si="10"/>
        <v/>
      </c>
      <c r="S44" s="13"/>
      <c r="T44" s="14"/>
    </row>
    <row r="45" spans="1:20" ht="36" customHeight="1" x14ac:dyDescent="0.25">
      <c r="A45" s="12" t="str">
        <f t="shared" si="6"/>
        <v/>
      </c>
      <c r="B45" s="22"/>
      <c r="C45" s="13"/>
      <c r="D45" s="13"/>
      <c r="E45" s="13"/>
      <c r="F45" s="14"/>
      <c r="G45" s="13"/>
      <c r="H45" s="13"/>
      <c r="I45" s="15"/>
      <c r="J45" s="13"/>
      <c r="K45" s="16"/>
      <c r="L45" s="21"/>
      <c r="M45" s="21"/>
      <c r="N45" s="17" t="str">
        <f t="shared" si="7"/>
        <v/>
      </c>
      <c r="O45" s="17" t="str">
        <f t="shared" si="8"/>
        <v/>
      </c>
      <c r="P45" s="17" t="str">
        <f t="shared" si="9"/>
        <v/>
      </c>
      <c r="Q45" s="22"/>
      <c r="R45" s="17" t="str">
        <f t="shared" si="10"/>
        <v/>
      </c>
      <c r="S45" s="13"/>
      <c r="T45" s="14"/>
    </row>
    <row r="46" spans="1:20" ht="36" customHeight="1" x14ac:dyDescent="0.25">
      <c r="A46" s="12" t="str">
        <f t="shared" si="6"/>
        <v/>
      </c>
      <c r="B46" s="22"/>
      <c r="C46" s="13"/>
      <c r="D46" s="13"/>
      <c r="E46" s="13"/>
      <c r="F46" s="14"/>
      <c r="G46" s="13"/>
      <c r="H46" s="13"/>
      <c r="I46" s="15"/>
      <c r="J46" s="13"/>
      <c r="K46" s="16"/>
      <c r="L46" s="21"/>
      <c r="M46" s="21"/>
      <c r="N46" s="17" t="str">
        <f t="shared" si="7"/>
        <v/>
      </c>
      <c r="O46" s="17" t="str">
        <f t="shared" si="8"/>
        <v/>
      </c>
      <c r="P46" s="17" t="str">
        <f t="shared" si="9"/>
        <v/>
      </c>
      <c r="Q46" s="22"/>
      <c r="R46" s="17" t="str">
        <f t="shared" si="10"/>
        <v/>
      </c>
      <c r="S46" s="13"/>
      <c r="T46" s="14"/>
    </row>
    <row r="47" spans="1:20" ht="36" customHeight="1" x14ac:dyDescent="0.25">
      <c r="A47" s="12" t="str">
        <f t="shared" si="6"/>
        <v/>
      </c>
      <c r="B47" s="22"/>
      <c r="C47" s="13"/>
      <c r="D47" s="13"/>
      <c r="E47" s="13"/>
      <c r="F47" s="14"/>
      <c r="G47" s="13"/>
      <c r="H47" s="13"/>
      <c r="I47" s="15"/>
      <c r="J47" s="13"/>
      <c r="K47" s="16"/>
      <c r="L47" s="21"/>
      <c r="M47" s="21"/>
      <c r="N47" s="17" t="str">
        <f t="shared" si="7"/>
        <v/>
      </c>
      <c r="O47" s="17" t="str">
        <f t="shared" si="8"/>
        <v/>
      </c>
      <c r="P47" s="17" t="str">
        <f t="shared" si="9"/>
        <v/>
      </c>
      <c r="Q47" s="22"/>
      <c r="R47" s="17" t="str">
        <f t="shared" si="10"/>
        <v/>
      </c>
      <c r="S47" s="13"/>
      <c r="T47" s="14"/>
    </row>
    <row r="48" spans="1:20" ht="36" customHeight="1" x14ac:dyDescent="0.25">
      <c r="A48" s="12" t="str">
        <f t="shared" si="6"/>
        <v/>
      </c>
      <c r="B48" s="22"/>
      <c r="C48" s="13"/>
      <c r="D48" s="13"/>
      <c r="E48" s="13"/>
      <c r="F48" s="14"/>
      <c r="G48" s="13"/>
      <c r="H48" s="13"/>
      <c r="I48" s="15"/>
      <c r="J48" s="13"/>
      <c r="K48" s="16"/>
      <c r="L48" s="21"/>
      <c r="M48" s="21"/>
      <c r="N48" s="17" t="str">
        <f t="shared" si="7"/>
        <v/>
      </c>
      <c r="O48" s="17" t="str">
        <f t="shared" si="8"/>
        <v/>
      </c>
      <c r="P48" s="17" t="str">
        <f t="shared" si="9"/>
        <v/>
      </c>
      <c r="Q48" s="22"/>
      <c r="R48" s="17" t="str">
        <f t="shared" si="10"/>
        <v/>
      </c>
      <c r="S48" s="13"/>
      <c r="T48" s="14"/>
    </row>
    <row r="49" spans="1:20" ht="36" customHeight="1" x14ac:dyDescent="0.25">
      <c r="A49" s="12" t="str">
        <f t="shared" si="6"/>
        <v/>
      </c>
      <c r="B49" s="22"/>
      <c r="C49" s="13"/>
      <c r="D49" s="13"/>
      <c r="E49" s="13"/>
      <c r="F49" s="14"/>
      <c r="G49" s="13"/>
      <c r="H49" s="13"/>
      <c r="I49" s="15"/>
      <c r="J49" s="13"/>
      <c r="K49" s="16"/>
      <c r="L49" s="21"/>
      <c r="M49" s="21"/>
      <c r="N49" s="17" t="str">
        <f t="shared" si="7"/>
        <v/>
      </c>
      <c r="O49" s="17" t="str">
        <f t="shared" si="8"/>
        <v/>
      </c>
      <c r="P49" s="17" t="str">
        <f t="shared" si="9"/>
        <v/>
      </c>
      <c r="Q49" s="22"/>
      <c r="R49" s="17" t="str">
        <f t="shared" si="10"/>
        <v/>
      </c>
      <c r="S49" s="13"/>
      <c r="T49" s="14"/>
    </row>
    <row r="50" spans="1:20" ht="36" customHeight="1" x14ac:dyDescent="0.25">
      <c r="A50" s="12" t="str">
        <f t="shared" si="6"/>
        <v/>
      </c>
      <c r="B50" s="22"/>
      <c r="C50" s="13"/>
      <c r="D50" s="13"/>
      <c r="E50" s="13"/>
      <c r="F50" s="14"/>
      <c r="G50" s="13"/>
      <c r="H50" s="13"/>
      <c r="I50" s="15"/>
      <c r="J50" s="13"/>
      <c r="K50" s="16"/>
      <c r="L50" s="21"/>
      <c r="M50" s="21"/>
      <c r="N50" s="17" t="str">
        <f t="shared" si="7"/>
        <v/>
      </c>
      <c r="O50" s="17" t="str">
        <f t="shared" si="8"/>
        <v/>
      </c>
      <c r="P50" s="17" t="str">
        <f t="shared" si="9"/>
        <v/>
      </c>
      <c r="Q50" s="22"/>
      <c r="R50" s="17" t="str">
        <f t="shared" si="10"/>
        <v/>
      </c>
      <c r="S50" s="13"/>
      <c r="T50" s="14"/>
    </row>
    <row r="51" spans="1:20" ht="36" customHeight="1" x14ac:dyDescent="0.25">
      <c r="A51" s="12" t="str">
        <f t="shared" si="6"/>
        <v/>
      </c>
      <c r="B51" s="22"/>
      <c r="C51" s="13"/>
      <c r="D51" s="13"/>
      <c r="E51" s="13"/>
      <c r="F51" s="14"/>
      <c r="G51" s="13"/>
      <c r="H51" s="13"/>
      <c r="I51" s="15"/>
      <c r="J51" s="13"/>
      <c r="K51" s="16"/>
      <c r="L51" s="21"/>
      <c r="M51" s="21"/>
      <c r="N51" s="17" t="str">
        <f t="shared" si="7"/>
        <v/>
      </c>
      <c r="O51" s="17" t="str">
        <f t="shared" si="8"/>
        <v/>
      </c>
      <c r="P51" s="17" t="str">
        <f t="shared" si="9"/>
        <v/>
      </c>
      <c r="Q51" s="22"/>
      <c r="R51" s="17" t="str">
        <f t="shared" si="10"/>
        <v/>
      </c>
      <c r="S51" s="13"/>
      <c r="T51" s="14"/>
    </row>
    <row r="52" spans="1:20" ht="36" customHeight="1" x14ac:dyDescent="0.25">
      <c r="A52" s="12" t="str">
        <f t="shared" si="6"/>
        <v/>
      </c>
      <c r="B52" s="22"/>
      <c r="C52" s="13"/>
      <c r="D52" s="13"/>
      <c r="E52" s="13"/>
      <c r="F52" s="14"/>
      <c r="G52" s="13"/>
      <c r="H52" s="13"/>
      <c r="I52" s="15"/>
      <c r="J52" s="13"/>
      <c r="K52" s="16"/>
      <c r="L52" s="21"/>
      <c r="M52" s="21"/>
      <c r="N52" s="17" t="str">
        <f t="shared" si="7"/>
        <v/>
      </c>
      <c r="O52" s="17" t="str">
        <f t="shared" si="8"/>
        <v/>
      </c>
      <c r="P52" s="17" t="str">
        <f t="shared" si="9"/>
        <v/>
      </c>
      <c r="Q52" s="22"/>
      <c r="R52" s="17" t="str">
        <f t="shared" si="10"/>
        <v/>
      </c>
      <c r="S52" s="13"/>
      <c r="T52" s="14"/>
    </row>
    <row r="53" spans="1:20" ht="36" customHeight="1" x14ac:dyDescent="0.25">
      <c r="A53" s="12" t="str">
        <f t="shared" si="6"/>
        <v/>
      </c>
      <c r="B53" s="22"/>
      <c r="C53" s="13"/>
      <c r="D53" s="13"/>
      <c r="E53" s="13"/>
      <c r="F53" s="14"/>
      <c r="G53" s="13"/>
      <c r="H53" s="13"/>
      <c r="I53" s="15"/>
      <c r="J53" s="13"/>
      <c r="K53" s="16"/>
      <c r="L53" s="21"/>
      <c r="M53" s="21"/>
      <c r="N53" s="17" t="str">
        <f t="shared" si="7"/>
        <v/>
      </c>
      <c r="O53" s="17" t="str">
        <f t="shared" si="8"/>
        <v/>
      </c>
      <c r="P53" s="17" t="str">
        <f t="shared" si="9"/>
        <v/>
      </c>
      <c r="Q53" s="22"/>
      <c r="R53" s="17" t="str">
        <f t="shared" si="10"/>
        <v/>
      </c>
      <c r="S53" s="13"/>
      <c r="T53" s="14"/>
    </row>
    <row r="54" spans="1:20" ht="36" customHeight="1" x14ac:dyDescent="0.25">
      <c r="A54" s="12" t="str">
        <f t="shared" si="6"/>
        <v/>
      </c>
      <c r="B54" s="22"/>
      <c r="C54" s="13"/>
      <c r="D54" s="13"/>
      <c r="E54" s="13"/>
      <c r="F54" s="14"/>
      <c r="G54" s="13"/>
      <c r="H54" s="13"/>
      <c r="I54" s="15"/>
      <c r="J54" s="13"/>
      <c r="K54" s="16"/>
      <c r="L54" s="21"/>
      <c r="M54" s="21"/>
      <c r="N54" s="17" t="str">
        <f t="shared" si="7"/>
        <v/>
      </c>
      <c r="O54" s="17" t="str">
        <f t="shared" si="8"/>
        <v/>
      </c>
      <c r="P54" s="17" t="str">
        <f t="shared" si="9"/>
        <v/>
      </c>
      <c r="Q54" s="22"/>
      <c r="R54" s="17" t="str">
        <f t="shared" si="10"/>
        <v/>
      </c>
      <c r="S54" s="13"/>
      <c r="T54" s="14"/>
    </row>
    <row r="55" spans="1:20" ht="36" customHeight="1" x14ac:dyDescent="0.25">
      <c r="A55" s="12" t="str">
        <f t="shared" si="6"/>
        <v/>
      </c>
      <c r="B55" s="22"/>
      <c r="C55" s="13"/>
      <c r="D55" s="13"/>
      <c r="E55" s="13"/>
      <c r="F55" s="14"/>
      <c r="G55" s="13"/>
      <c r="H55" s="13"/>
      <c r="I55" s="15"/>
      <c r="J55" s="13"/>
      <c r="K55" s="16"/>
      <c r="L55" s="21"/>
      <c r="M55" s="21"/>
      <c r="N55" s="17" t="str">
        <f t="shared" si="7"/>
        <v/>
      </c>
      <c r="O55" s="17" t="str">
        <f t="shared" si="8"/>
        <v/>
      </c>
      <c r="P55" s="17" t="str">
        <f t="shared" si="9"/>
        <v/>
      </c>
      <c r="Q55" s="22"/>
      <c r="R55" s="17" t="str">
        <f t="shared" si="10"/>
        <v/>
      </c>
      <c r="S55" s="13"/>
      <c r="T55" s="14"/>
    </row>
    <row r="56" spans="1:20" ht="36" customHeight="1" x14ac:dyDescent="0.25">
      <c r="A56" s="12" t="str">
        <f t="shared" si="6"/>
        <v/>
      </c>
      <c r="B56" s="22"/>
      <c r="C56" s="13"/>
      <c r="D56" s="13"/>
      <c r="E56" s="13"/>
      <c r="F56" s="14"/>
      <c r="G56" s="13"/>
      <c r="H56" s="13"/>
      <c r="I56" s="15"/>
      <c r="J56" s="13"/>
      <c r="K56" s="16"/>
      <c r="L56" s="21"/>
      <c r="M56" s="21"/>
      <c r="N56" s="17" t="str">
        <f t="shared" si="7"/>
        <v/>
      </c>
      <c r="O56" s="17" t="str">
        <f t="shared" si="8"/>
        <v/>
      </c>
      <c r="P56" s="17" t="str">
        <f t="shared" si="9"/>
        <v/>
      </c>
      <c r="Q56" s="22"/>
      <c r="R56" s="17" t="str">
        <f t="shared" si="10"/>
        <v/>
      </c>
      <c r="S56" s="13"/>
      <c r="T56" s="14"/>
    </row>
    <row r="57" spans="1:20" ht="36" customHeight="1" x14ac:dyDescent="0.25">
      <c r="A57" s="12" t="str">
        <f t="shared" si="6"/>
        <v/>
      </c>
      <c r="B57" s="22"/>
      <c r="C57" s="13"/>
      <c r="D57" s="13"/>
      <c r="E57" s="13"/>
      <c r="F57" s="14"/>
      <c r="G57" s="13"/>
      <c r="H57" s="13"/>
      <c r="I57" s="15"/>
      <c r="J57" s="13"/>
      <c r="K57" s="16"/>
      <c r="L57" s="21"/>
      <c r="M57" s="21"/>
      <c r="N57" s="17" t="str">
        <f t="shared" si="7"/>
        <v/>
      </c>
      <c r="O57" s="17" t="str">
        <f t="shared" si="8"/>
        <v/>
      </c>
      <c r="P57" s="17" t="str">
        <f t="shared" si="9"/>
        <v/>
      </c>
      <c r="Q57" s="22"/>
      <c r="R57" s="17" t="str">
        <f t="shared" si="10"/>
        <v/>
      </c>
      <c r="S57" s="13"/>
      <c r="T57" s="14"/>
    </row>
    <row r="58" spans="1:20" ht="36" customHeight="1" x14ac:dyDescent="0.25">
      <c r="A58" s="12" t="str">
        <f t="shared" ref="A58:A89" si="11">IF($E58="","",ROW()-25)</f>
        <v/>
      </c>
      <c r="B58" s="22"/>
      <c r="C58" s="13"/>
      <c r="D58" s="13"/>
      <c r="E58" s="13"/>
      <c r="F58" s="14"/>
      <c r="G58" s="13"/>
      <c r="H58" s="13"/>
      <c r="I58" s="15"/>
      <c r="J58" s="13"/>
      <c r="K58" s="16"/>
      <c r="L58" s="21"/>
      <c r="M58" s="21"/>
      <c r="N58" s="17" t="str">
        <f t="shared" ref="N58:N89" si="12">IF($E58="","",ROUND($I58*$K58*(1-$M58),2))</f>
        <v/>
      </c>
      <c r="O58" s="17" t="str">
        <f t="shared" ref="O58:O89" si="13">IF($E58="","",ROUND($N58*$L58,2))</f>
        <v/>
      </c>
      <c r="P58" s="17" t="str">
        <f t="shared" ref="P58:P89" si="14">IF($E58="","",$N58+$O58)</f>
        <v/>
      </c>
      <c r="Q58" s="22"/>
      <c r="R58" s="17" t="str">
        <f t="shared" ref="R58:R89" si="15">IF($E58="","",IF(OR($H58="Bezahlt",$H58="Storniert"),0,$P58))</f>
        <v/>
      </c>
      <c r="S58" s="13"/>
      <c r="T58" s="14"/>
    </row>
    <row r="59" spans="1:20" ht="36" customHeight="1" x14ac:dyDescent="0.25">
      <c r="A59" s="12" t="str">
        <f t="shared" si="11"/>
        <v/>
      </c>
      <c r="B59" s="22"/>
      <c r="C59" s="13"/>
      <c r="D59" s="13"/>
      <c r="E59" s="13"/>
      <c r="F59" s="14"/>
      <c r="G59" s="13"/>
      <c r="H59" s="13"/>
      <c r="I59" s="15"/>
      <c r="J59" s="13"/>
      <c r="K59" s="16"/>
      <c r="L59" s="21"/>
      <c r="M59" s="21"/>
      <c r="N59" s="17" t="str">
        <f t="shared" si="12"/>
        <v/>
      </c>
      <c r="O59" s="17" t="str">
        <f t="shared" si="13"/>
        <v/>
      </c>
      <c r="P59" s="17" t="str">
        <f t="shared" si="14"/>
        <v/>
      </c>
      <c r="Q59" s="22"/>
      <c r="R59" s="17" t="str">
        <f t="shared" si="15"/>
        <v/>
      </c>
      <c r="S59" s="13"/>
      <c r="T59" s="14"/>
    </row>
    <row r="60" spans="1:20" ht="36" customHeight="1" x14ac:dyDescent="0.25">
      <c r="A60" s="12" t="str">
        <f t="shared" si="11"/>
        <v/>
      </c>
      <c r="B60" s="22"/>
      <c r="C60" s="13"/>
      <c r="D60" s="13"/>
      <c r="E60" s="13"/>
      <c r="F60" s="14"/>
      <c r="G60" s="13"/>
      <c r="H60" s="13"/>
      <c r="I60" s="15"/>
      <c r="J60" s="13"/>
      <c r="K60" s="16"/>
      <c r="L60" s="21"/>
      <c r="M60" s="21"/>
      <c r="N60" s="17" t="str">
        <f t="shared" si="12"/>
        <v/>
      </c>
      <c r="O60" s="17" t="str">
        <f t="shared" si="13"/>
        <v/>
      </c>
      <c r="P60" s="17" t="str">
        <f t="shared" si="14"/>
        <v/>
      </c>
      <c r="Q60" s="22"/>
      <c r="R60" s="17" t="str">
        <f t="shared" si="15"/>
        <v/>
      </c>
      <c r="S60" s="13"/>
      <c r="T60" s="14"/>
    </row>
    <row r="61" spans="1:20" ht="36" customHeight="1" x14ac:dyDescent="0.25">
      <c r="A61" s="12" t="str">
        <f t="shared" si="11"/>
        <v/>
      </c>
      <c r="B61" s="22"/>
      <c r="C61" s="13"/>
      <c r="D61" s="13"/>
      <c r="E61" s="13"/>
      <c r="F61" s="14"/>
      <c r="G61" s="13"/>
      <c r="H61" s="13"/>
      <c r="I61" s="15"/>
      <c r="J61" s="13"/>
      <c r="K61" s="16"/>
      <c r="L61" s="21"/>
      <c r="M61" s="21"/>
      <c r="N61" s="17" t="str">
        <f t="shared" si="12"/>
        <v/>
      </c>
      <c r="O61" s="17" t="str">
        <f t="shared" si="13"/>
        <v/>
      </c>
      <c r="P61" s="17" t="str">
        <f t="shared" si="14"/>
        <v/>
      </c>
      <c r="Q61" s="22"/>
      <c r="R61" s="17" t="str">
        <f t="shared" si="15"/>
        <v/>
      </c>
      <c r="S61" s="13"/>
      <c r="T61" s="14"/>
    </row>
    <row r="62" spans="1:20" ht="36" customHeight="1" x14ac:dyDescent="0.25">
      <c r="A62" s="12" t="str">
        <f t="shared" si="11"/>
        <v/>
      </c>
      <c r="B62" s="22"/>
      <c r="C62" s="13"/>
      <c r="D62" s="13"/>
      <c r="E62" s="13"/>
      <c r="F62" s="14"/>
      <c r="G62" s="13"/>
      <c r="H62" s="13"/>
      <c r="I62" s="15"/>
      <c r="J62" s="13"/>
      <c r="K62" s="16"/>
      <c r="L62" s="21"/>
      <c r="M62" s="21"/>
      <c r="N62" s="17" t="str">
        <f t="shared" si="12"/>
        <v/>
      </c>
      <c r="O62" s="17" t="str">
        <f t="shared" si="13"/>
        <v/>
      </c>
      <c r="P62" s="17" t="str">
        <f t="shared" si="14"/>
        <v/>
      </c>
      <c r="Q62" s="22"/>
      <c r="R62" s="17" t="str">
        <f t="shared" si="15"/>
        <v/>
      </c>
      <c r="S62" s="13"/>
      <c r="T62" s="14"/>
    </row>
    <row r="63" spans="1:20" ht="36" customHeight="1" x14ac:dyDescent="0.25">
      <c r="A63" s="12" t="str">
        <f t="shared" si="11"/>
        <v/>
      </c>
      <c r="B63" s="22"/>
      <c r="C63" s="13"/>
      <c r="D63" s="13"/>
      <c r="E63" s="13"/>
      <c r="F63" s="14"/>
      <c r="G63" s="13"/>
      <c r="H63" s="13"/>
      <c r="I63" s="15"/>
      <c r="J63" s="13"/>
      <c r="K63" s="16"/>
      <c r="L63" s="21"/>
      <c r="M63" s="21"/>
      <c r="N63" s="17" t="str">
        <f t="shared" si="12"/>
        <v/>
      </c>
      <c r="O63" s="17" t="str">
        <f t="shared" si="13"/>
        <v/>
      </c>
      <c r="P63" s="17" t="str">
        <f t="shared" si="14"/>
        <v/>
      </c>
      <c r="Q63" s="22"/>
      <c r="R63" s="17" t="str">
        <f t="shared" si="15"/>
        <v/>
      </c>
      <c r="S63" s="13"/>
      <c r="T63" s="14"/>
    </row>
    <row r="64" spans="1:20" ht="36" customHeight="1" x14ac:dyDescent="0.25">
      <c r="A64" s="12" t="str">
        <f t="shared" si="11"/>
        <v/>
      </c>
      <c r="B64" s="22"/>
      <c r="C64" s="13"/>
      <c r="D64" s="13"/>
      <c r="E64" s="13"/>
      <c r="F64" s="14"/>
      <c r="G64" s="13"/>
      <c r="H64" s="13"/>
      <c r="I64" s="15"/>
      <c r="J64" s="13"/>
      <c r="K64" s="16"/>
      <c r="L64" s="21"/>
      <c r="M64" s="21"/>
      <c r="N64" s="17" t="str">
        <f t="shared" si="12"/>
        <v/>
      </c>
      <c r="O64" s="17" t="str">
        <f t="shared" si="13"/>
        <v/>
      </c>
      <c r="P64" s="17" t="str">
        <f t="shared" si="14"/>
        <v/>
      </c>
      <c r="Q64" s="22"/>
      <c r="R64" s="17" t="str">
        <f t="shared" si="15"/>
        <v/>
      </c>
      <c r="S64" s="13"/>
      <c r="T64" s="14"/>
    </row>
    <row r="65" spans="1:20" ht="36" customHeight="1" x14ac:dyDescent="0.25">
      <c r="A65" s="12" t="str">
        <f t="shared" si="11"/>
        <v/>
      </c>
      <c r="B65" s="22"/>
      <c r="C65" s="13"/>
      <c r="D65" s="13"/>
      <c r="E65" s="13"/>
      <c r="F65" s="14"/>
      <c r="G65" s="13"/>
      <c r="H65" s="13"/>
      <c r="I65" s="15"/>
      <c r="J65" s="13"/>
      <c r="K65" s="16"/>
      <c r="L65" s="21"/>
      <c r="M65" s="21"/>
      <c r="N65" s="17" t="str">
        <f t="shared" si="12"/>
        <v/>
      </c>
      <c r="O65" s="17" t="str">
        <f t="shared" si="13"/>
        <v/>
      </c>
      <c r="P65" s="17" t="str">
        <f t="shared" si="14"/>
        <v/>
      </c>
      <c r="Q65" s="22"/>
      <c r="R65" s="17" t="str">
        <f t="shared" si="15"/>
        <v/>
      </c>
      <c r="S65" s="13"/>
      <c r="T65" s="14"/>
    </row>
    <row r="66" spans="1:20" ht="36" customHeight="1" x14ac:dyDescent="0.25">
      <c r="A66" s="12" t="str">
        <f t="shared" si="11"/>
        <v/>
      </c>
      <c r="B66" s="22"/>
      <c r="C66" s="13"/>
      <c r="D66" s="13"/>
      <c r="E66" s="13"/>
      <c r="F66" s="14"/>
      <c r="G66" s="13"/>
      <c r="H66" s="13"/>
      <c r="I66" s="15"/>
      <c r="J66" s="13"/>
      <c r="K66" s="16"/>
      <c r="L66" s="21"/>
      <c r="M66" s="21"/>
      <c r="N66" s="17" t="str">
        <f t="shared" si="12"/>
        <v/>
      </c>
      <c r="O66" s="17" t="str">
        <f t="shared" si="13"/>
        <v/>
      </c>
      <c r="P66" s="17" t="str">
        <f t="shared" si="14"/>
        <v/>
      </c>
      <c r="Q66" s="22"/>
      <c r="R66" s="17" t="str">
        <f t="shared" si="15"/>
        <v/>
      </c>
      <c r="S66" s="13"/>
      <c r="T66" s="14"/>
    </row>
    <row r="67" spans="1:20" ht="36" customHeight="1" x14ac:dyDescent="0.25">
      <c r="A67" s="12" t="str">
        <f t="shared" si="11"/>
        <v/>
      </c>
      <c r="B67" s="22"/>
      <c r="C67" s="13"/>
      <c r="D67" s="13"/>
      <c r="E67" s="13"/>
      <c r="F67" s="14"/>
      <c r="G67" s="13"/>
      <c r="H67" s="13"/>
      <c r="I67" s="15"/>
      <c r="J67" s="13"/>
      <c r="K67" s="16"/>
      <c r="L67" s="21"/>
      <c r="M67" s="21"/>
      <c r="N67" s="17" t="str">
        <f t="shared" si="12"/>
        <v/>
      </c>
      <c r="O67" s="17" t="str">
        <f t="shared" si="13"/>
        <v/>
      </c>
      <c r="P67" s="17" t="str">
        <f t="shared" si="14"/>
        <v/>
      </c>
      <c r="Q67" s="22"/>
      <c r="R67" s="17" t="str">
        <f t="shared" si="15"/>
        <v/>
      </c>
      <c r="S67" s="13"/>
      <c r="T67" s="14"/>
    </row>
    <row r="68" spans="1:20" ht="36" customHeight="1" x14ac:dyDescent="0.25">
      <c r="A68" s="12" t="str">
        <f t="shared" si="11"/>
        <v/>
      </c>
      <c r="B68" s="22"/>
      <c r="C68" s="13"/>
      <c r="D68" s="13"/>
      <c r="E68" s="13"/>
      <c r="F68" s="14"/>
      <c r="G68" s="13"/>
      <c r="H68" s="13"/>
      <c r="I68" s="15"/>
      <c r="J68" s="13"/>
      <c r="K68" s="16"/>
      <c r="L68" s="21"/>
      <c r="M68" s="21"/>
      <c r="N68" s="17" t="str">
        <f t="shared" si="12"/>
        <v/>
      </c>
      <c r="O68" s="17" t="str">
        <f t="shared" si="13"/>
        <v/>
      </c>
      <c r="P68" s="17" t="str">
        <f t="shared" si="14"/>
        <v/>
      </c>
      <c r="Q68" s="22"/>
      <c r="R68" s="17" t="str">
        <f t="shared" si="15"/>
        <v/>
      </c>
      <c r="S68" s="13"/>
      <c r="T68" s="14"/>
    </row>
    <row r="69" spans="1:20" ht="36" customHeight="1" x14ac:dyDescent="0.25">
      <c r="A69" s="12" t="str">
        <f t="shared" si="11"/>
        <v/>
      </c>
      <c r="B69" s="22"/>
      <c r="C69" s="13"/>
      <c r="D69" s="13"/>
      <c r="E69" s="13"/>
      <c r="F69" s="14"/>
      <c r="G69" s="13"/>
      <c r="H69" s="13"/>
      <c r="I69" s="15"/>
      <c r="J69" s="13"/>
      <c r="K69" s="16"/>
      <c r="L69" s="21"/>
      <c r="M69" s="21"/>
      <c r="N69" s="17" t="str">
        <f t="shared" si="12"/>
        <v/>
      </c>
      <c r="O69" s="17" t="str">
        <f t="shared" si="13"/>
        <v/>
      </c>
      <c r="P69" s="17" t="str">
        <f t="shared" si="14"/>
        <v/>
      </c>
      <c r="Q69" s="22"/>
      <c r="R69" s="17" t="str">
        <f t="shared" si="15"/>
        <v/>
      </c>
      <c r="S69" s="13"/>
      <c r="T69" s="14"/>
    </row>
    <row r="70" spans="1:20" ht="36" customHeight="1" x14ac:dyDescent="0.25">
      <c r="A70" s="12" t="str">
        <f t="shared" si="11"/>
        <v/>
      </c>
      <c r="B70" s="22"/>
      <c r="C70" s="13"/>
      <c r="D70" s="13"/>
      <c r="E70" s="13"/>
      <c r="F70" s="14"/>
      <c r="G70" s="13"/>
      <c r="H70" s="13"/>
      <c r="I70" s="15"/>
      <c r="J70" s="13"/>
      <c r="K70" s="16"/>
      <c r="L70" s="21"/>
      <c r="M70" s="21"/>
      <c r="N70" s="17" t="str">
        <f t="shared" si="12"/>
        <v/>
      </c>
      <c r="O70" s="17" t="str">
        <f t="shared" si="13"/>
        <v/>
      </c>
      <c r="P70" s="17" t="str">
        <f t="shared" si="14"/>
        <v/>
      </c>
      <c r="Q70" s="22"/>
      <c r="R70" s="17" t="str">
        <f t="shared" si="15"/>
        <v/>
      </c>
      <c r="S70" s="13"/>
      <c r="T70" s="14"/>
    </row>
    <row r="71" spans="1:20" ht="36" customHeight="1" x14ac:dyDescent="0.25">
      <c r="A71" s="12" t="str">
        <f t="shared" si="11"/>
        <v/>
      </c>
      <c r="B71" s="22"/>
      <c r="C71" s="13"/>
      <c r="D71" s="13"/>
      <c r="E71" s="13"/>
      <c r="F71" s="14"/>
      <c r="G71" s="13"/>
      <c r="H71" s="13"/>
      <c r="I71" s="15"/>
      <c r="J71" s="13"/>
      <c r="K71" s="16"/>
      <c r="L71" s="21"/>
      <c r="M71" s="21"/>
      <c r="N71" s="17" t="str">
        <f t="shared" si="12"/>
        <v/>
      </c>
      <c r="O71" s="17" t="str">
        <f t="shared" si="13"/>
        <v/>
      </c>
      <c r="P71" s="17" t="str">
        <f t="shared" si="14"/>
        <v/>
      </c>
      <c r="Q71" s="22"/>
      <c r="R71" s="17" t="str">
        <f t="shared" si="15"/>
        <v/>
      </c>
      <c r="S71" s="13"/>
      <c r="T71" s="14"/>
    </row>
    <row r="72" spans="1:20" ht="36" customHeight="1" x14ac:dyDescent="0.25">
      <c r="A72" s="12" t="str">
        <f t="shared" si="11"/>
        <v/>
      </c>
      <c r="B72" s="22"/>
      <c r="C72" s="13"/>
      <c r="D72" s="13"/>
      <c r="E72" s="13"/>
      <c r="F72" s="14"/>
      <c r="G72" s="13"/>
      <c r="H72" s="13"/>
      <c r="I72" s="15"/>
      <c r="J72" s="13"/>
      <c r="K72" s="16"/>
      <c r="L72" s="21"/>
      <c r="M72" s="21"/>
      <c r="N72" s="17" t="str">
        <f t="shared" si="12"/>
        <v/>
      </c>
      <c r="O72" s="17" t="str">
        <f t="shared" si="13"/>
        <v/>
      </c>
      <c r="P72" s="17" t="str">
        <f t="shared" si="14"/>
        <v/>
      </c>
      <c r="Q72" s="22"/>
      <c r="R72" s="17" t="str">
        <f t="shared" si="15"/>
        <v/>
      </c>
      <c r="S72" s="13"/>
      <c r="T72" s="14"/>
    </row>
    <row r="73" spans="1:20" ht="36" customHeight="1" x14ac:dyDescent="0.25">
      <c r="A73" s="12" t="str">
        <f t="shared" si="11"/>
        <v/>
      </c>
      <c r="B73" s="22"/>
      <c r="C73" s="13"/>
      <c r="D73" s="13"/>
      <c r="E73" s="13"/>
      <c r="F73" s="14"/>
      <c r="G73" s="13"/>
      <c r="H73" s="13"/>
      <c r="I73" s="15"/>
      <c r="J73" s="13"/>
      <c r="K73" s="16"/>
      <c r="L73" s="21"/>
      <c r="M73" s="21"/>
      <c r="N73" s="17" t="str">
        <f t="shared" si="12"/>
        <v/>
      </c>
      <c r="O73" s="17" t="str">
        <f t="shared" si="13"/>
        <v/>
      </c>
      <c r="P73" s="17" t="str">
        <f t="shared" si="14"/>
        <v/>
      </c>
      <c r="Q73" s="22"/>
      <c r="R73" s="17" t="str">
        <f t="shared" si="15"/>
        <v/>
      </c>
      <c r="S73" s="13"/>
      <c r="T73" s="14"/>
    </row>
    <row r="74" spans="1:20" ht="36" customHeight="1" x14ac:dyDescent="0.25">
      <c r="A74" s="12" t="str">
        <f t="shared" si="11"/>
        <v/>
      </c>
      <c r="B74" s="22"/>
      <c r="C74" s="13"/>
      <c r="D74" s="13"/>
      <c r="E74" s="13"/>
      <c r="F74" s="14"/>
      <c r="G74" s="13"/>
      <c r="H74" s="13"/>
      <c r="I74" s="15"/>
      <c r="J74" s="13"/>
      <c r="K74" s="16"/>
      <c r="L74" s="21"/>
      <c r="M74" s="21"/>
      <c r="N74" s="17" t="str">
        <f t="shared" si="12"/>
        <v/>
      </c>
      <c r="O74" s="17" t="str">
        <f t="shared" si="13"/>
        <v/>
      </c>
      <c r="P74" s="17" t="str">
        <f t="shared" si="14"/>
        <v/>
      </c>
      <c r="Q74" s="22"/>
      <c r="R74" s="17" t="str">
        <f t="shared" si="15"/>
        <v/>
      </c>
      <c r="S74" s="13"/>
      <c r="T74" s="14"/>
    </row>
    <row r="75" spans="1:20" ht="36" customHeight="1" x14ac:dyDescent="0.25">
      <c r="A75" s="12" t="str">
        <f t="shared" si="11"/>
        <v/>
      </c>
      <c r="B75" s="22"/>
      <c r="C75" s="13"/>
      <c r="D75" s="13"/>
      <c r="E75" s="13"/>
      <c r="F75" s="14"/>
      <c r="G75" s="13"/>
      <c r="H75" s="13"/>
      <c r="I75" s="15"/>
      <c r="J75" s="13"/>
      <c r="K75" s="16"/>
      <c r="L75" s="21"/>
      <c r="M75" s="21"/>
      <c r="N75" s="17" t="str">
        <f t="shared" si="12"/>
        <v/>
      </c>
      <c r="O75" s="17" t="str">
        <f t="shared" si="13"/>
        <v/>
      </c>
      <c r="P75" s="17" t="str">
        <f t="shared" si="14"/>
        <v/>
      </c>
      <c r="Q75" s="22"/>
      <c r="R75" s="17" t="str">
        <f t="shared" si="15"/>
        <v/>
      </c>
      <c r="S75" s="13"/>
      <c r="T75" s="14"/>
    </row>
    <row r="76" spans="1:20" ht="36" customHeight="1" x14ac:dyDescent="0.25">
      <c r="A76" s="12" t="str">
        <f t="shared" si="11"/>
        <v/>
      </c>
      <c r="B76" s="22"/>
      <c r="C76" s="13"/>
      <c r="D76" s="13"/>
      <c r="E76" s="13"/>
      <c r="F76" s="14"/>
      <c r="G76" s="13"/>
      <c r="H76" s="13"/>
      <c r="I76" s="15"/>
      <c r="J76" s="13"/>
      <c r="K76" s="16"/>
      <c r="L76" s="21"/>
      <c r="M76" s="21"/>
      <c r="N76" s="17" t="str">
        <f t="shared" si="12"/>
        <v/>
      </c>
      <c r="O76" s="17" t="str">
        <f t="shared" si="13"/>
        <v/>
      </c>
      <c r="P76" s="17" t="str">
        <f t="shared" si="14"/>
        <v/>
      </c>
      <c r="Q76" s="22"/>
      <c r="R76" s="17" t="str">
        <f t="shared" si="15"/>
        <v/>
      </c>
      <c r="S76" s="13"/>
      <c r="T76" s="14"/>
    </row>
    <row r="77" spans="1:20" ht="36" customHeight="1" x14ac:dyDescent="0.25">
      <c r="A77" s="12" t="str">
        <f t="shared" si="11"/>
        <v/>
      </c>
      <c r="B77" s="22"/>
      <c r="C77" s="13"/>
      <c r="D77" s="13"/>
      <c r="E77" s="13"/>
      <c r="F77" s="14"/>
      <c r="G77" s="13"/>
      <c r="H77" s="13"/>
      <c r="I77" s="15"/>
      <c r="J77" s="13"/>
      <c r="K77" s="16"/>
      <c r="L77" s="21"/>
      <c r="M77" s="21"/>
      <c r="N77" s="17" t="str">
        <f t="shared" si="12"/>
        <v/>
      </c>
      <c r="O77" s="17" t="str">
        <f t="shared" si="13"/>
        <v/>
      </c>
      <c r="P77" s="17" t="str">
        <f t="shared" si="14"/>
        <v/>
      </c>
      <c r="Q77" s="22"/>
      <c r="R77" s="17" t="str">
        <f t="shared" si="15"/>
        <v/>
      </c>
      <c r="S77" s="13"/>
      <c r="T77" s="14"/>
    </row>
    <row r="78" spans="1:20" ht="36" customHeight="1" x14ac:dyDescent="0.25">
      <c r="A78" s="12" t="str">
        <f t="shared" si="11"/>
        <v/>
      </c>
      <c r="B78" s="22"/>
      <c r="C78" s="13"/>
      <c r="D78" s="13"/>
      <c r="E78" s="13"/>
      <c r="F78" s="14"/>
      <c r="G78" s="13"/>
      <c r="H78" s="13"/>
      <c r="I78" s="15"/>
      <c r="J78" s="13"/>
      <c r="K78" s="16"/>
      <c r="L78" s="21"/>
      <c r="M78" s="21"/>
      <c r="N78" s="17" t="str">
        <f t="shared" si="12"/>
        <v/>
      </c>
      <c r="O78" s="17" t="str">
        <f t="shared" si="13"/>
        <v/>
      </c>
      <c r="P78" s="17" t="str">
        <f t="shared" si="14"/>
        <v/>
      </c>
      <c r="Q78" s="22"/>
      <c r="R78" s="17" t="str">
        <f t="shared" si="15"/>
        <v/>
      </c>
      <c r="S78" s="13"/>
      <c r="T78" s="14"/>
    </row>
    <row r="79" spans="1:20" ht="36" customHeight="1" x14ac:dyDescent="0.25">
      <c r="A79" s="12" t="str">
        <f t="shared" si="11"/>
        <v/>
      </c>
      <c r="B79" s="22"/>
      <c r="C79" s="13"/>
      <c r="D79" s="13"/>
      <c r="E79" s="13"/>
      <c r="F79" s="14"/>
      <c r="G79" s="13"/>
      <c r="H79" s="13"/>
      <c r="I79" s="15"/>
      <c r="J79" s="13"/>
      <c r="K79" s="16"/>
      <c r="L79" s="21"/>
      <c r="M79" s="21"/>
      <c r="N79" s="17" t="str">
        <f t="shared" si="12"/>
        <v/>
      </c>
      <c r="O79" s="17" t="str">
        <f t="shared" si="13"/>
        <v/>
      </c>
      <c r="P79" s="17" t="str">
        <f t="shared" si="14"/>
        <v/>
      </c>
      <c r="Q79" s="22"/>
      <c r="R79" s="17" t="str">
        <f t="shared" si="15"/>
        <v/>
      </c>
      <c r="S79" s="13"/>
      <c r="T79" s="14"/>
    </row>
    <row r="80" spans="1:20" ht="36" customHeight="1" x14ac:dyDescent="0.25">
      <c r="A80" s="12" t="str">
        <f t="shared" si="11"/>
        <v/>
      </c>
      <c r="B80" s="22"/>
      <c r="C80" s="13"/>
      <c r="D80" s="13"/>
      <c r="E80" s="13"/>
      <c r="F80" s="14"/>
      <c r="G80" s="13"/>
      <c r="H80" s="13"/>
      <c r="I80" s="15"/>
      <c r="J80" s="13"/>
      <c r="K80" s="16"/>
      <c r="L80" s="21"/>
      <c r="M80" s="21"/>
      <c r="N80" s="17" t="str">
        <f t="shared" si="12"/>
        <v/>
      </c>
      <c r="O80" s="17" t="str">
        <f t="shared" si="13"/>
        <v/>
      </c>
      <c r="P80" s="17" t="str">
        <f t="shared" si="14"/>
        <v/>
      </c>
      <c r="Q80" s="22"/>
      <c r="R80" s="17" t="str">
        <f t="shared" si="15"/>
        <v/>
      </c>
      <c r="S80" s="13"/>
      <c r="T80" s="14"/>
    </row>
    <row r="81" spans="1:20" ht="36" customHeight="1" x14ac:dyDescent="0.25">
      <c r="A81" s="12" t="str">
        <f t="shared" si="11"/>
        <v/>
      </c>
      <c r="B81" s="22"/>
      <c r="C81" s="13"/>
      <c r="D81" s="13"/>
      <c r="E81" s="13"/>
      <c r="F81" s="14"/>
      <c r="G81" s="13"/>
      <c r="H81" s="13"/>
      <c r="I81" s="15"/>
      <c r="J81" s="13"/>
      <c r="K81" s="16"/>
      <c r="L81" s="21"/>
      <c r="M81" s="21"/>
      <c r="N81" s="17" t="str">
        <f t="shared" si="12"/>
        <v/>
      </c>
      <c r="O81" s="17" t="str">
        <f t="shared" si="13"/>
        <v/>
      </c>
      <c r="P81" s="17" t="str">
        <f t="shared" si="14"/>
        <v/>
      </c>
      <c r="Q81" s="22"/>
      <c r="R81" s="17" t="str">
        <f t="shared" si="15"/>
        <v/>
      </c>
      <c r="S81" s="13"/>
      <c r="T81" s="14"/>
    </row>
    <row r="82" spans="1:20" ht="36" customHeight="1" x14ac:dyDescent="0.25">
      <c r="A82" s="12" t="str">
        <f t="shared" si="11"/>
        <v/>
      </c>
      <c r="B82" s="22"/>
      <c r="C82" s="13"/>
      <c r="D82" s="13"/>
      <c r="E82" s="13"/>
      <c r="F82" s="14"/>
      <c r="G82" s="13"/>
      <c r="H82" s="13"/>
      <c r="I82" s="15"/>
      <c r="J82" s="13"/>
      <c r="K82" s="16"/>
      <c r="L82" s="21"/>
      <c r="M82" s="21"/>
      <c r="N82" s="17" t="str">
        <f t="shared" si="12"/>
        <v/>
      </c>
      <c r="O82" s="17" t="str">
        <f t="shared" si="13"/>
        <v/>
      </c>
      <c r="P82" s="17" t="str">
        <f t="shared" si="14"/>
        <v/>
      </c>
      <c r="Q82" s="22"/>
      <c r="R82" s="17" t="str">
        <f t="shared" si="15"/>
        <v/>
      </c>
      <c r="S82" s="13"/>
      <c r="T82" s="14"/>
    </row>
    <row r="83" spans="1:20" ht="36" customHeight="1" x14ac:dyDescent="0.25">
      <c r="A83" s="12" t="str">
        <f t="shared" si="11"/>
        <v/>
      </c>
      <c r="B83" s="22"/>
      <c r="C83" s="13"/>
      <c r="D83" s="13"/>
      <c r="E83" s="13"/>
      <c r="F83" s="14"/>
      <c r="G83" s="13"/>
      <c r="H83" s="13"/>
      <c r="I83" s="15"/>
      <c r="J83" s="13"/>
      <c r="K83" s="16"/>
      <c r="L83" s="21"/>
      <c r="M83" s="21"/>
      <c r="N83" s="17" t="str">
        <f t="shared" si="12"/>
        <v/>
      </c>
      <c r="O83" s="17" t="str">
        <f t="shared" si="13"/>
        <v/>
      </c>
      <c r="P83" s="17" t="str">
        <f t="shared" si="14"/>
        <v/>
      </c>
      <c r="Q83" s="22"/>
      <c r="R83" s="17" t="str">
        <f t="shared" si="15"/>
        <v/>
      </c>
      <c r="S83" s="13"/>
      <c r="T83" s="14"/>
    </row>
    <row r="84" spans="1:20" ht="36" customHeight="1" x14ac:dyDescent="0.25">
      <c r="A84" s="12" t="str">
        <f t="shared" si="11"/>
        <v/>
      </c>
      <c r="B84" s="22"/>
      <c r="C84" s="13"/>
      <c r="D84" s="13"/>
      <c r="E84" s="13"/>
      <c r="F84" s="14"/>
      <c r="G84" s="13"/>
      <c r="H84" s="13"/>
      <c r="I84" s="15"/>
      <c r="J84" s="13"/>
      <c r="K84" s="16"/>
      <c r="L84" s="21"/>
      <c r="M84" s="21"/>
      <c r="N84" s="17" t="str">
        <f t="shared" si="12"/>
        <v/>
      </c>
      <c r="O84" s="17" t="str">
        <f t="shared" si="13"/>
        <v/>
      </c>
      <c r="P84" s="17" t="str">
        <f t="shared" si="14"/>
        <v/>
      </c>
      <c r="Q84" s="22"/>
      <c r="R84" s="17" t="str">
        <f t="shared" si="15"/>
        <v/>
      </c>
      <c r="S84" s="13"/>
      <c r="T84" s="14"/>
    </row>
    <row r="85" spans="1:20" ht="36" customHeight="1" x14ac:dyDescent="0.25">
      <c r="A85" s="12" t="str">
        <f t="shared" si="11"/>
        <v/>
      </c>
      <c r="B85" s="22"/>
      <c r="C85" s="13"/>
      <c r="D85" s="13"/>
      <c r="E85" s="13"/>
      <c r="F85" s="14"/>
      <c r="G85" s="13"/>
      <c r="H85" s="13"/>
      <c r="I85" s="15"/>
      <c r="J85" s="13"/>
      <c r="K85" s="16"/>
      <c r="L85" s="21"/>
      <c r="M85" s="21"/>
      <c r="N85" s="17" t="str">
        <f t="shared" si="12"/>
        <v/>
      </c>
      <c r="O85" s="17" t="str">
        <f t="shared" si="13"/>
        <v/>
      </c>
      <c r="P85" s="17" t="str">
        <f t="shared" si="14"/>
        <v/>
      </c>
      <c r="Q85" s="22"/>
      <c r="R85" s="17" t="str">
        <f t="shared" si="15"/>
        <v/>
      </c>
      <c r="S85" s="13"/>
      <c r="T85" s="14"/>
    </row>
    <row r="86" spans="1:20" ht="36" customHeight="1" x14ac:dyDescent="0.25">
      <c r="A86" s="12" t="str">
        <f t="shared" si="11"/>
        <v/>
      </c>
      <c r="B86" s="22"/>
      <c r="C86" s="13"/>
      <c r="D86" s="13"/>
      <c r="E86" s="13"/>
      <c r="F86" s="14"/>
      <c r="G86" s="13"/>
      <c r="H86" s="13"/>
      <c r="I86" s="15"/>
      <c r="J86" s="13"/>
      <c r="K86" s="16"/>
      <c r="L86" s="21"/>
      <c r="M86" s="21"/>
      <c r="N86" s="17" t="str">
        <f t="shared" si="12"/>
        <v/>
      </c>
      <c r="O86" s="17" t="str">
        <f t="shared" si="13"/>
        <v/>
      </c>
      <c r="P86" s="17" t="str">
        <f t="shared" si="14"/>
        <v/>
      </c>
      <c r="Q86" s="22"/>
      <c r="R86" s="17" t="str">
        <f t="shared" si="15"/>
        <v/>
      </c>
      <c r="S86" s="13"/>
      <c r="T86" s="14"/>
    </row>
    <row r="87" spans="1:20" ht="36" customHeight="1" x14ac:dyDescent="0.25">
      <c r="A87" s="12" t="str">
        <f t="shared" si="11"/>
        <v/>
      </c>
      <c r="B87" s="22"/>
      <c r="C87" s="13"/>
      <c r="D87" s="13"/>
      <c r="E87" s="13"/>
      <c r="F87" s="14"/>
      <c r="G87" s="13"/>
      <c r="H87" s="13"/>
      <c r="I87" s="15"/>
      <c r="J87" s="13"/>
      <c r="K87" s="16"/>
      <c r="L87" s="21"/>
      <c r="M87" s="21"/>
      <c r="N87" s="17" t="str">
        <f t="shared" si="12"/>
        <v/>
      </c>
      <c r="O87" s="17" t="str">
        <f t="shared" si="13"/>
        <v/>
      </c>
      <c r="P87" s="17" t="str">
        <f t="shared" si="14"/>
        <v/>
      </c>
      <c r="Q87" s="22"/>
      <c r="R87" s="17" t="str">
        <f t="shared" si="15"/>
        <v/>
      </c>
      <c r="S87" s="13"/>
      <c r="T87" s="14"/>
    </row>
    <row r="88" spans="1:20" ht="36" customHeight="1" x14ac:dyDescent="0.25">
      <c r="A88" s="12" t="str">
        <f t="shared" si="11"/>
        <v/>
      </c>
      <c r="B88" s="22"/>
      <c r="C88" s="13"/>
      <c r="D88" s="13"/>
      <c r="E88" s="13"/>
      <c r="F88" s="14"/>
      <c r="G88" s="13"/>
      <c r="H88" s="13"/>
      <c r="I88" s="15"/>
      <c r="J88" s="13"/>
      <c r="K88" s="16"/>
      <c r="L88" s="21"/>
      <c r="M88" s="21"/>
      <c r="N88" s="17" t="str">
        <f t="shared" si="12"/>
        <v/>
      </c>
      <c r="O88" s="17" t="str">
        <f t="shared" si="13"/>
        <v/>
      </c>
      <c r="P88" s="17" t="str">
        <f t="shared" si="14"/>
        <v/>
      </c>
      <c r="Q88" s="22"/>
      <c r="R88" s="17" t="str">
        <f t="shared" si="15"/>
        <v/>
      </c>
      <c r="S88" s="13"/>
      <c r="T88" s="14"/>
    </row>
    <row r="89" spans="1:20" ht="36" customHeight="1" x14ac:dyDescent="0.25">
      <c r="A89" s="12" t="str">
        <f t="shared" si="11"/>
        <v/>
      </c>
      <c r="B89" s="22"/>
      <c r="C89" s="13"/>
      <c r="D89" s="13"/>
      <c r="E89" s="13"/>
      <c r="F89" s="14"/>
      <c r="G89" s="13"/>
      <c r="H89" s="13"/>
      <c r="I89" s="15"/>
      <c r="J89" s="13"/>
      <c r="K89" s="16"/>
      <c r="L89" s="21"/>
      <c r="M89" s="21"/>
      <c r="N89" s="17" t="str">
        <f t="shared" si="12"/>
        <v/>
      </c>
      <c r="O89" s="17" t="str">
        <f t="shared" si="13"/>
        <v/>
      </c>
      <c r="P89" s="17" t="str">
        <f t="shared" si="14"/>
        <v/>
      </c>
      <c r="Q89" s="22"/>
      <c r="R89" s="17" t="str">
        <f t="shared" si="15"/>
        <v/>
      </c>
      <c r="S89" s="13"/>
      <c r="T89" s="14"/>
    </row>
    <row r="90" spans="1:20" ht="36" customHeight="1" x14ac:dyDescent="0.25">
      <c r="A90" s="12" t="str">
        <f t="shared" ref="A90:A125" si="16">IF($E90="","",ROW()-25)</f>
        <v/>
      </c>
      <c r="B90" s="22"/>
      <c r="C90" s="13"/>
      <c r="D90" s="13"/>
      <c r="E90" s="13"/>
      <c r="F90" s="14"/>
      <c r="G90" s="13"/>
      <c r="H90" s="13"/>
      <c r="I90" s="15"/>
      <c r="J90" s="13"/>
      <c r="K90" s="16"/>
      <c r="L90" s="21"/>
      <c r="M90" s="21"/>
      <c r="N90" s="17" t="str">
        <f t="shared" ref="N90:N125" si="17">IF($E90="","",ROUND($I90*$K90*(1-$M90),2))</f>
        <v/>
      </c>
      <c r="O90" s="17" t="str">
        <f t="shared" ref="O90:O125" si="18">IF($E90="","",ROUND($N90*$L90,2))</f>
        <v/>
      </c>
      <c r="P90" s="17" t="str">
        <f t="shared" ref="P90:P125" si="19">IF($E90="","",$N90+$O90)</f>
        <v/>
      </c>
      <c r="Q90" s="22"/>
      <c r="R90" s="17" t="str">
        <f t="shared" ref="R90:R125" si="20">IF($E90="","",IF(OR($H90="Bezahlt",$H90="Storniert"),0,$P90))</f>
        <v/>
      </c>
      <c r="S90" s="13"/>
      <c r="T90" s="14"/>
    </row>
    <row r="91" spans="1:20" ht="36" customHeight="1" x14ac:dyDescent="0.25">
      <c r="A91" s="12" t="str">
        <f t="shared" si="16"/>
        <v/>
      </c>
      <c r="B91" s="22"/>
      <c r="C91" s="13"/>
      <c r="D91" s="13"/>
      <c r="E91" s="13"/>
      <c r="F91" s="14"/>
      <c r="G91" s="13"/>
      <c r="H91" s="13"/>
      <c r="I91" s="15"/>
      <c r="J91" s="13"/>
      <c r="K91" s="16"/>
      <c r="L91" s="21"/>
      <c r="M91" s="21"/>
      <c r="N91" s="17" t="str">
        <f t="shared" si="17"/>
        <v/>
      </c>
      <c r="O91" s="17" t="str">
        <f t="shared" si="18"/>
        <v/>
      </c>
      <c r="P91" s="17" t="str">
        <f t="shared" si="19"/>
        <v/>
      </c>
      <c r="Q91" s="22"/>
      <c r="R91" s="17" t="str">
        <f t="shared" si="20"/>
        <v/>
      </c>
      <c r="S91" s="13"/>
      <c r="T91" s="14"/>
    </row>
    <row r="92" spans="1:20" ht="36" customHeight="1" x14ac:dyDescent="0.25">
      <c r="A92" s="12" t="str">
        <f t="shared" si="16"/>
        <v/>
      </c>
      <c r="B92" s="22"/>
      <c r="C92" s="13"/>
      <c r="D92" s="13"/>
      <c r="E92" s="13"/>
      <c r="F92" s="14"/>
      <c r="G92" s="13"/>
      <c r="H92" s="13"/>
      <c r="I92" s="15"/>
      <c r="J92" s="13"/>
      <c r="K92" s="16"/>
      <c r="L92" s="21"/>
      <c r="M92" s="21"/>
      <c r="N92" s="17" t="str">
        <f t="shared" si="17"/>
        <v/>
      </c>
      <c r="O92" s="17" t="str">
        <f t="shared" si="18"/>
        <v/>
      </c>
      <c r="P92" s="17" t="str">
        <f t="shared" si="19"/>
        <v/>
      </c>
      <c r="Q92" s="22"/>
      <c r="R92" s="17" t="str">
        <f t="shared" si="20"/>
        <v/>
      </c>
      <c r="S92" s="13"/>
      <c r="T92" s="14"/>
    </row>
    <row r="93" spans="1:20" ht="36" customHeight="1" x14ac:dyDescent="0.25">
      <c r="A93" s="12" t="str">
        <f t="shared" si="16"/>
        <v/>
      </c>
      <c r="B93" s="22"/>
      <c r="C93" s="13"/>
      <c r="D93" s="13"/>
      <c r="E93" s="13"/>
      <c r="F93" s="14"/>
      <c r="G93" s="13"/>
      <c r="H93" s="13"/>
      <c r="I93" s="15"/>
      <c r="J93" s="13"/>
      <c r="K93" s="16"/>
      <c r="L93" s="21"/>
      <c r="M93" s="21"/>
      <c r="N93" s="17" t="str">
        <f t="shared" si="17"/>
        <v/>
      </c>
      <c r="O93" s="17" t="str">
        <f t="shared" si="18"/>
        <v/>
      </c>
      <c r="P93" s="17" t="str">
        <f t="shared" si="19"/>
        <v/>
      </c>
      <c r="Q93" s="22"/>
      <c r="R93" s="17" t="str">
        <f t="shared" si="20"/>
        <v/>
      </c>
      <c r="S93" s="13"/>
      <c r="T93" s="14"/>
    </row>
    <row r="94" spans="1:20" ht="36" customHeight="1" x14ac:dyDescent="0.25">
      <c r="A94" s="12" t="str">
        <f t="shared" si="16"/>
        <v/>
      </c>
      <c r="B94" s="22"/>
      <c r="C94" s="13"/>
      <c r="D94" s="13"/>
      <c r="E94" s="13"/>
      <c r="F94" s="14"/>
      <c r="G94" s="13"/>
      <c r="H94" s="13"/>
      <c r="I94" s="15"/>
      <c r="J94" s="13"/>
      <c r="K94" s="16"/>
      <c r="L94" s="21"/>
      <c r="M94" s="21"/>
      <c r="N94" s="17" t="str">
        <f t="shared" si="17"/>
        <v/>
      </c>
      <c r="O94" s="17" t="str">
        <f t="shared" si="18"/>
        <v/>
      </c>
      <c r="P94" s="17" t="str">
        <f t="shared" si="19"/>
        <v/>
      </c>
      <c r="Q94" s="22"/>
      <c r="R94" s="17" t="str">
        <f t="shared" si="20"/>
        <v/>
      </c>
      <c r="S94" s="13"/>
      <c r="T94" s="14"/>
    </row>
    <row r="95" spans="1:20" ht="36" customHeight="1" x14ac:dyDescent="0.25">
      <c r="A95" s="12" t="str">
        <f t="shared" si="16"/>
        <v/>
      </c>
      <c r="B95" s="22"/>
      <c r="C95" s="13"/>
      <c r="D95" s="13"/>
      <c r="E95" s="13"/>
      <c r="F95" s="14"/>
      <c r="G95" s="13"/>
      <c r="H95" s="13"/>
      <c r="I95" s="15"/>
      <c r="J95" s="13"/>
      <c r="K95" s="16"/>
      <c r="L95" s="21"/>
      <c r="M95" s="21"/>
      <c r="N95" s="17" t="str">
        <f t="shared" si="17"/>
        <v/>
      </c>
      <c r="O95" s="17" t="str">
        <f t="shared" si="18"/>
        <v/>
      </c>
      <c r="P95" s="17" t="str">
        <f t="shared" si="19"/>
        <v/>
      </c>
      <c r="Q95" s="22"/>
      <c r="R95" s="17" t="str">
        <f t="shared" si="20"/>
        <v/>
      </c>
      <c r="S95" s="13"/>
      <c r="T95" s="14"/>
    </row>
    <row r="96" spans="1:20" ht="36" customHeight="1" x14ac:dyDescent="0.25">
      <c r="A96" s="12" t="str">
        <f t="shared" si="16"/>
        <v/>
      </c>
      <c r="B96" s="22"/>
      <c r="C96" s="13"/>
      <c r="D96" s="13"/>
      <c r="E96" s="13"/>
      <c r="F96" s="14"/>
      <c r="G96" s="13"/>
      <c r="H96" s="13"/>
      <c r="I96" s="15"/>
      <c r="J96" s="13"/>
      <c r="K96" s="16"/>
      <c r="L96" s="21"/>
      <c r="M96" s="21"/>
      <c r="N96" s="17" t="str">
        <f t="shared" si="17"/>
        <v/>
      </c>
      <c r="O96" s="17" t="str">
        <f t="shared" si="18"/>
        <v/>
      </c>
      <c r="P96" s="17" t="str">
        <f t="shared" si="19"/>
        <v/>
      </c>
      <c r="Q96" s="22"/>
      <c r="R96" s="17" t="str">
        <f t="shared" si="20"/>
        <v/>
      </c>
      <c r="S96" s="13"/>
      <c r="T96" s="14"/>
    </row>
    <row r="97" spans="1:20" ht="36" customHeight="1" x14ac:dyDescent="0.25">
      <c r="A97" s="12" t="str">
        <f t="shared" si="16"/>
        <v/>
      </c>
      <c r="B97" s="22"/>
      <c r="C97" s="13"/>
      <c r="D97" s="13"/>
      <c r="E97" s="13"/>
      <c r="F97" s="14"/>
      <c r="G97" s="13"/>
      <c r="H97" s="13"/>
      <c r="I97" s="15"/>
      <c r="J97" s="13"/>
      <c r="K97" s="16"/>
      <c r="L97" s="21"/>
      <c r="M97" s="21"/>
      <c r="N97" s="17" t="str">
        <f t="shared" si="17"/>
        <v/>
      </c>
      <c r="O97" s="17" t="str">
        <f t="shared" si="18"/>
        <v/>
      </c>
      <c r="P97" s="17" t="str">
        <f t="shared" si="19"/>
        <v/>
      </c>
      <c r="Q97" s="22"/>
      <c r="R97" s="17" t="str">
        <f t="shared" si="20"/>
        <v/>
      </c>
      <c r="S97" s="13"/>
      <c r="T97" s="14"/>
    </row>
    <row r="98" spans="1:20" ht="36" customHeight="1" x14ac:dyDescent="0.25">
      <c r="A98" s="12" t="str">
        <f t="shared" si="16"/>
        <v/>
      </c>
      <c r="B98" s="22"/>
      <c r="C98" s="13"/>
      <c r="D98" s="13"/>
      <c r="E98" s="13"/>
      <c r="F98" s="14"/>
      <c r="G98" s="13"/>
      <c r="H98" s="13"/>
      <c r="I98" s="15"/>
      <c r="J98" s="13"/>
      <c r="K98" s="16"/>
      <c r="L98" s="21"/>
      <c r="M98" s="21"/>
      <c r="N98" s="17" t="str">
        <f t="shared" si="17"/>
        <v/>
      </c>
      <c r="O98" s="17" t="str">
        <f t="shared" si="18"/>
        <v/>
      </c>
      <c r="P98" s="17" t="str">
        <f t="shared" si="19"/>
        <v/>
      </c>
      <c r="Q98" s="22"/>
      <c r="R98" s="17" t="str">
        <f t="shared" si="20"/>
        <v/>
      </c>
      <c r="S98" s="13"/>
      <c r="T98" s="14"/>
    </row>
    <row r="99" spans="1:20" ht="36" customHeight="1" x14ac:dyDescent="0.25">
      <c r="A99" s="12" t="str">
        <f t="shared" si="16"/>
        <v/>
      </c>
      <c r="B99" s="22"/>
      <c r="C99" s="13"/>
      <c r="D99" s="13"/>
      <c r="E99" s="13"/>
      <c r="F99" s="14"/>
      <c r="G99" s="13"/>
      <c r="H99" s="13"/>
      <c r="I99" s="15"/>
      <c r="J99" s="13"/>
      <c r="K99" s="16"/>
      <c r="L99" s="21"/>
      <c r="M99" s="21"/>
      <c r="N99" s="17" t="str">
        <f t="shared" si="17"/>
        <v/>
      </c>
      <c r="O99" s="17" t="str">
        <f t="shared" si="18"/>
        <v/>
      </c>
      <c r="P99" s="17" t="str">
        <f t="shared" si="19"/>
        <v/>
      </c>
      <c r="Q99" s="22"/>
      <c r="R99" s="17" t="str">
        <f t="shared" si="20"/>
        <v/>
      </c>
      <c r="S99" s="13"/>
      <c r="T99" s="14"/>
    </row>
    <row r="100" spans="1:20" ht="36" customHeight="1" x14ac:dyDescent="0.25">
      <c r="A100" s="12" t="str">
        <f t="shared" si="16"/>
        <v/>
      </c>
      <c r="B100" s="22"/>
      <c r="C100" s="13"/>
      <c r="D100" s="13"/>
      <c r="E100" s="13"/>
      <c r="F100" s="14"/>
      <c r="G100" s="13"/>
      <c r="H100" s="13"/>
      <c r="I100" s="15"/>
      <c r="J100" s="13"/>
      <c r="K100" s="16"/>
      <c r="L100" s="21"/>
      <c r="M100" s="21"/>
      <c r="N100" s="17" t="str">
        <f t="shared" si="17"/>
        <v/>
      </c>
      <c r="O100" s="17" t="str">
        <f t="shared" si="18"/>
        <v/>
      </c>
      <c r="P100" s="17" t="str">
        <f t="shared" si="19"/>
        <v/>
      </c>
      <c r="Q100" s="22"/>
      <c r="R100" s="17" t="str">
        <f t="shared" si="20"/>
        <v/>
      </c>
      <c r="S100" s="13"/>
      <c r="T100" s="14"/>
    </row>
    <row r="101" spans="1:20" ht="36" customHeight="1" x14ac:dyDescent="0.25">
      <c r="A101" s="12" t="str">
        <f t="shared" si="16"/>
        <v/>
      </c>
      <c r="B101" s="22"/>
      <c r="C101" s="13"/>
      <c r="D101" s="13"/>
      <c r="E101" s="13"/>
      <c r="F101" s="14"/>
      <c r="G101" s="13"/>
      <c r="H101" s="13"/>
      <c r="I101" s="15"/>
      <c r="J101" s="13"/>
      <c r="K101" s="16"/>
      <c r="L101" s="21"/>
      <c r="M101" s="21"/>
      <c r="N101" s="17" t="str">
        <f t="shared" si="17"/>
        <v/>
      </c>
      <c r="O101" s="17" t="str">
        <f t="shared" si="18"/>
        <v/>
      </c>
      <c r="P101" s="17" t="str">
        <f t="shared" si="19"/>
        <v/>
      </c>
      <c r="Q101" s="22"/>
      <c r="R101" s="17" t="str">
        <f t="shared" si="20"/>
        <v/>
      </c>
      <c r="S101" s="13"/>
      <c r="T101" s="14"/>
    </row>
    <row r="102" spans="1:20" ht="36" customHeight="1" x14ac:dyDescent="0.25">
      <c r="A102" s="12" t="str">
        <f t="shared" si="16"/>
        <v/>
      </c>
      <c r="B102" s="22"/>
      <c r="C102" s="13"/>
      <c r="D102" s="13"/>
      <c r="E102" s="13"/>
      <c r="F102" s="14"/>
      <c r="G102" s="13"/>
      <c r="H102" s="13"/>
      <c r="I102" s="15"/>
      <c r="J102" s="13"/>
      <c r="K102" s="16"/>
      <c r="L102" s="21"/>
      <c r="M102" s="21"/>
      <c r="N102" s="17" t="str">
        <f t="shared" si="17"/>
        <v/>
      </c>
      <c r="O102" s="17" t="str">
        <f t="shared" si="18"/>
        <v/>
      </c>
      <c r="P102" s="17" t="str">
        <f t="shared" si="19"/>
        <v/>
      </c>
      <c r="Q102" s="22"/>
      <c r="R102" s="17" t="str">
        <f t="shared" si="20"/>
        <v/>
      </c>
      <c r="S102" s="13"/>
      <c r="T102" s="14"/>
    </row>
    <row r="103" spans="1:20" ht="36" customHeight="1" x14ac:dyDescent="0.25">
      <c r="A103" s="12" t="str">
        <f t="shared" si="16"/>
        <v/>
      </c>
      <c r="B103" s="22"/>
      <c r="C103" s="13"/>
      <c r="D103" s="13"/>
      <c r="E103" s="13"/>
      <c r="F103" s="14"/>
      <c r="G103" s="13"/>
      <c r="H103" s="13"/>
      <c r="I103" s="15"/>
      <c r="J103" s="13"/>
      <c r="K103" s="16"/>
      <c r="L103" s="21"/>
      <c r="M103" s="21"/>
      <c r="N103" s="17" t="str">
        <f t="shared" si="17"/>
        <v/>
      </c>
      <c r="O103" s="17" t="str">
        <f t="shared" si="18"/>
        <v/>
      </c>
      <c r="P103" s="17" t="str">
        <f t="shared" si="19"/>
        <v/>
      </c>
      <c r="Q103" s="22"/>
      <c r="R103" s="17" t="str">
        <f t="shared" si="20"/>
        <v/>
      </c>
      <c r="S103" s="13"/>
      <c r="T103" s="14"/>
    </row>
    <row r="104" spans="1:20" ht="36" customHeight="1" x14ac:dyDescent="0.25">
      <c r="A104" s="12" t="str">
        <f t="shared" si="16"/>
        <v/>
      </c>
      <c r="B104" s="22"/>
      <c r="C104" s="13"/>
      <c r="D104" s="13"/>
      <c r="E104" s="13"/>
      <c r="F104" s="14"/>
      <c r="G104" s="13"/>
      <c r="H104" s="13"/>
      <c r="I104" s="15"/>
      <c r="J104" s="13"/>
      <c r="K104" s="16"/>
      <c r="L104" s="21"/>
      <c r="M104" s="21"/>
      <c r="N104" s="17" t="str">
        <f t="shared" si="17"/>
        <v/>
      </c>
      <c r="O104" s="17" t="str">
        <f t="shared" si="18"/>
        <v/>
      </c>
      <c r="P104" s="17" t="str">
        <f t="shared" si="19"/>
        <v/>
      </c>
      <c r="Q104" s="22"/>
      <c r="R104" s="17" t="str">
        <f t="shared" si="20"/>
        <v/>
      </c>
      <c r="S104" s="13"/>
      <c r="T104" s="14"/>
    </row>
    <row r="105" spans="1:20" ht="36" customHeight="1" x14ac:dyDescent="0.25">
      <c r="A105" s="12" t="str">
        <f t="shared" si="16"/>
        <v/>
      </c>
      <c r="B105" s="22"/>
      <c r="C105" s="13"/>
      <c r="D105" s="13"/>
      <c r="E105" s="13"/>
      <c r="F105" s="14"/>
      <c r="G105" s="13"/>
      <c r="H105" s="13"/>
      <c r="I105" s="15"/>
      <c r="J105" s="13"/>
      <c r="K105" s="16"/>
      <c r="L105" s="21"/>
      <c r="M105" s="21"/>
      <c r="N105" s="17" t="str">
        <f t="shared" si="17"/>
        <v/>
      </c>
      <c r="O105" s="17" t="str">
        <f t="shared" si="18"/>
        <v/>
      </c>
      <c r="P105" s="17" t="str">
        <f t="shared" si="19"/>
        <v/>
      </c>
      <c r="Q105" s="22"/>
      <c r="R105" s="17" t="str">
        <f t="shared" si="20"/>
        <v/>
      </c>
      <c r="S105" s="13"/>
      <c r="T105" s="14"/>
    </row>
    <row r="106" spans="1:20" ht="36" customHeight="1" x14ac:dyDescent="0.25">
      <c r="A106" s="12" t="str">
        <f t="shared" si="16"/>
        <v/>
      </c>
      <c r="B106" s="22"/>
      <c r="C106" s="13"/>
      <c r="D106" s="13"/>
      <c r="E106" s="13"/>
      <c r="F106" s="14"/>
      <c r="G106" s="13"/>
      <c r="H106" s="13"/>
      <c r="I106" s="15"/>
      <c r="J106" s="13"/>
      <c r="K106" s="16"/>
      <c r="L106" s="21"/>
      <c r="M106" s="21"/>
      <c r="N106" s="17" t="str">
        <f t="shared" si="17"/>
        <v/>
      </c>
      <c r="O106" s="17" t="str">
        <f t="shared" si="18"/>
        <v/>
      </c>
      <c r="P106" s="17" t="str">
        <f t="shared" si="19"/>
        <v/>
      </c>
      <c r="Q106" s="22"/>
      <c r="R106" s="17" t="str">
        <f t="shared" si="20"/>
        <v/>
      </c>
      <c r="S106" s="13"/>
      <c r="T106" s="14"/>
    </row>
    <row r="107" spans="1:20" ht="36" customHeight="1" x14ac:dyDescent="0.25">
      <c r="A107" s="12" t="str">
        <f t="shared" si="16"/>
        <v/>
      </c>
      <c r="B107" s="22"/>
      <c r="C107" s="13"/>
      <c r="D107" s="13"/>
      <c r="E107" s="13"/>
      <c r="F107" s="14"/>
      <c r="G107" s="13"/>
      <c r="H107" s="13"/>
      <c r="I107" s="15"/>
      <c r="J107" s="13"/>
      <c r="K107" s="16"/>
      <c r="L107" s="21"/>
      <c r="M107" s="21"/>
      <c r="N107" s="17" t="str">
        <f t="shared" si="17"/>
        <v/>
      </c>
      <c r="O107" s="17" t="str">
        <f t="shared" si="18"/>
        <v/>
      </c>
      <c r="P107" s="17" t="str">
        <f t="shared" si="19"/>
        <v/>
      </c>
      <c r="Q107" s="22"/>
      <c r="R107" s="17" t="str">
        <f t="shared" si="20"/>
        <v/>
      </c>
      <c r="S107" s="13"/>
      <c r="T107" s="14"/>
    </row>
    <row r="108" spans="1:20" ht="36" customHeight="1" x14ac:dyDescent="0.25">
      <c r="A108" s="12" t="str">
        <f t="shared" si="16"/>
        <v/>
      </c>
      <c r="B108" s="22"/>
      <c r="C108" s="13"/>
      <c r="D108" s="13"/>
      <c r="E108" s="13"/>
      <c r="F108" s="14"/>
      <c r="G108" s="13"/>
      <c r="H108" s="13"/>
      <c r="I108" s="15"/>
      <c r="J108" s="13"/>
      <c r="K108" s="16"/>
      <c r="L108" s="21"/>
      <c r="M108" s="21"/>
      <c r="N108" s="17" t="str">
        <f t="shared" si="17"/>
        <v/>
      </c>
      <c r="O108" s="17" t="str">
        <f t="shared" si="18"/>
        <v/>
      </c>
      <c r="P108" s="17" t="str">
        <f t="shared" si="19"/>
        <v/>
      </c>
      <c r="Q108" s="22"/>
      <c r="R108" s="17" t="str">
        <f t="shared" si="20"/>
        <v/>
      </c>
      <c r="S108" s="13"/>
      <c r="T108" s="14"/>
    </row>
    <row r="109" spans="1:20" ht="36" customHeight="1" x14ac:dyDescent="0.25">
      <c r="A109" s="12" t="str">
        <f t="shared" si="16"/>
        <v/>
      </c>
      <c r="B109" s="22"/>
      <c r="C109" s="13"/>
      <c r="D109" s="13"/>
      <c r="E109" s="13"/>
      <c r="F109" s="14"/>
      <c r="G109" s="13"/>
      <c r="H109" s="13"/>
      <c r="I109" s="15"/>
      <c r="J109" s="13"/>
      <c r="K109" s="16"/>
      <c r="L109" s="21"/>
      <c r="M109" s="21"/>
      <c r="N109" s="17" t="str">
        <f t="shared" si="17"/>
        <v/>
      </c>
      <c r="O109" s="17" t="str">
        <f t="shared" si="18"/>
        <v/>
      </c>
      <c r="P109" s="17" t="str">
        <f t="shared" si="19"/>
        <v/>
      </c>
      <c r="Q109" s="22"/>
      <c r="R109" s="17" t="str">
        <f t="shared" si="20"/>
        <v/>
      </c>
      <c r="S109" s="13"/>
      <c r="T109" s="14"/>
    </row>
    <row r="110" spans="1:20" ht="36" customHeight="1" x14ac:dyDescent="0.25">
      <c r="A110" s="12" t="str">
        <f t="shared" si="16"/>
        <v/>
      </c>
      <c r="B110" s="22"/>
      <c r="C110" s="13"/>
      <c r="D110" s="13"/>
      <c r="E110" s="13"/>
      <c r="F110" s="14"/>
      <c r="G110" s="13"/>
      <c r="H110" s="13"/>
      <c r="I110" s="15"/>
      <c r="J110" s="13"/>
      <c r="K110" s="16"/>
      <c r="L110" s="21"/>
      <c r="M110" s="21"/>
      <c r="N110" s="17" t="str">
        <f t="shared" si="17"/>
        <v/>
      </c>
      <c r="O110" s="17" t="str">
        <f t="shared" si="18"/>
        <v/>
      </c>
      <c r="P110" s="17" t="str">
        <f t="shared" si="19"/>
        <v/>
      </c>
      <c r="Q110" s="22"/>
      <c r="R110" s="17" t="str">
        <f t="shared" si="20"/>
        <v/>
      </c>
      <c r="S110" s="13"/>
      <c r="T110" s="14"/>
    </row>
    <row r="111" spans="1:20" ht="36" customHeight="1" x14ac:dyDescent="0.25">
      <c r="A111" s="12" t="str">
        <f t="shared" si="16"/>
        <v/>
      </c>
      <c r="B111" s="22"/>
      <c r="C111" s="13"/>
      <c r="D111" s="13"/>
      <c r="E111" s="13"/>
      <c r="F111" s="14"/>
      <c r="G111" s="13"/>
      <c r="H111" s="13"/>
      <c r="I111" s="15"/>
      <c r="J111" s="13"/>
      <c r="K111" s="16"/>
      <c r="L111" s="21"/>
      <c r="M111" s="21"/>
      <c r="N111" s="17" t="str">
        <f t="shared" si="17"/>
        <v/>
      </c>
      <c r="O111" s="17" t="str">
        <f t="shared" si="18"/>
        <v/>
      </c>
      <c r="P111" s="17" t="str">
        <f t="shared" si="19"/>
        <v/>
      </c>
      <c r="Q111" s="22"/>
      <c r="R111" s="17" t="str">
        <f t="shared" si="20"/>
        <v/>
      </c>
      <c r="S111" s="13"/>
      <c r="T111" s="14"/>
    </row>
    <row r="112" spans="1:20" ht="36" customHeight="1" x14ac:dyDescent="0.25">
      <c r="A112" s="12" t="str">
        <f t="shared" si="16"/>
        <v/>
      </c>
      <c r="B112" s="22"/>
      <c r="C112" s="13"/>
      <c r="D112" s="13"/>
      <c r="E112" s="13"/>
      <c r="F112" s="14"/>
      <c r="G112" s="13"/>
      <c r="H112" s="13"/>
      <c r="I112" s="15"/>
      <c r="J112" s="13"/>
      <c r="K112" s="16"/>
      <c r="L112" s="21"/>
      <c r="M112" s="21"/>
      <c r="N112" s="17" t="str">
        <f t="shared" si="17"/>
        <v/>
      </c>
      <c r="O112" s="17" t="str">
        <f t="shared" si="18"/>
        <v/>
      </c>
      <c r="P112" s="17" t="str">
        <f t="shared" si="19"/>
        <v/>
      </c>
      <c r="Q112" s="22"/>
      <c r="R112" s="17" t="str">
        <f t="shared" si="20"/>
        <v/>
      </c>
      <c r="S112" s="13"/>
      <c r="T112" s="14"/>
    </row>
    <row r="113" spans="1:20" ht="36" customHeight="1" x14ac:dyDescent="0.25">
      <c r="A113" s="12" t="str">
        <f t="shared" si="16"/>
        <v/>
      </c>
      <c r="B113" s="22"/>
      <c r="C113" s="13"/>
      <c r="D113" s="13"/>
      <c r="E113" s="13"/>
      <c r="F113" s="14"/>
      <c r="G113" s="13"/>
      <c r="H113" s="13"/>
      <c r="I113" s="15"/>
      <c r="J113" s="13"/>
      <c r="K113" s="16"/>
      <c r="L113" s="21"/>
      <c r="M113" s="21"/>
      <c r="N113" s="17" t="str">
        <f t="shared" si="17"/>
        <v/>
      </c>
      <c r="O113" s="17" t="str">
        <f t="shared" si="18"/>
        <v/>
      </c>
      <c r="P113" s="17" t="str">
        <f t="shared" si="19"/>
        <v/>
      </c>
      <c r="Q113" s="22"/>
      <c r="R113" s="17" t="str">
        <f t="shared" si="20"/>
        <v/>
      </c>
      <c r="S113" s="13"/>
      <c r="T113" s="14"/>
    </row>
    <row r="114" spans="1:20" ht="36" customHeight="1" x14ac:dyDescent="0.25">
      <c r="A114" s="12" t="str">
        <f t="shared" si="16"/>
        <v/>
      </c>
      <c r="B114" s="22"/>
      <c r="C114" s="13"/>
      <c r="D114" s="13"/>
      <c r="E114" s="13"/>
      <c r="F114" s="14"/>
      <c r="G114" s="13"/>
      <c r="H114" s="13"/>
      <c r="I114" s="15"/>
      <c r="J114" s="13"/>
      <c r="K114" s="16"/>
      <c r="L114" s="21"/>
      <c r="M114" s="21"/>
      <c r="N114" s="17" t="str">
        <f t="shared" si="17"/>
        <v/>
      </c>
      <c r="O114" s="17" t="str">
        <f t="shared" si="18"/>
        <v/>
      </c>
      <c r="P114" s="17" t="str">
        <f t="shared" si="19"/>
        <v/>
      </c>
      <c r="Q114" s="22"/>
      <c r="R114" s="17" t="str">
        <f t="shared" si="20"/>
        <v/>
      </c>
      <c r="S114" s="13"/>
      <c r="T114" s="14"/>
    </row>
    <row r="115" spans="1:20" ht="36" customHeight="1" x14ac:dyDescent="0.25">
      <c r="A115" s="12" t="str">
        <f t="shared" si="16"/>
        <v/>
      </c>
      <c r="B115" s="22"/>
      <c r="C115" s="13"/>
      <c r="D115" s="13"/>
      <c r="E115" s="13"/>
      <c r="F115" s="14"/>
      <c r="G115" s="13"/>
      <c r="H115" s="13"/>
      <c r="I115" s="15"/>
      <c r="J115" s="13"/>
      <c r="K115" s="16"/>
      <c r="L115" s="21"/>
      <c r="M115" s="21"/>
      <c r="N115" s="17" t="str">
        <f t="shared" si="17"/>
        <v/>
      </c>
      <c r="O115" s="17" t="str">
        <f t="shared" si="18"/>
        <v/>
      </c>
      <c r="P115" s="17" t="str">
        <f t="shared" si="19"/>
        <v/>
      </c>
      <c r="Q115" s="22"/>
      <c r="R115" s="17" t="str">
        <f t="shared" si="20"/>
        <v/>
      </c>
      <c r="S115" s="13"/>
      <c r="T115" s="14"/>
    </row>
    <row r="116" spans="1:20" ht="36" customHeight="1" x14ac:dyDescent="0.25">
      <c r="A116" s="12" t="str">
        <f t="shared" si="16"/>
        <v/>
      </c>
      <c r="B116" s="22"/>
      <c r="C116" s="13"/>
      <c r="D116" s="13"/>
      <c r="E116" s="13"/>
      <c r="F116" s="14"/>
      <c r="G116" s="13"/>
      <c r="H116" s="13"/>
      <c r="I116" s="15"/>
      <c r="J116" s="13"/>
      <c r="K116" s="16"/>
      <c r="L116" s="21"/>
      <c r="M116" s="21"/>
      <c r="N116" s="17" t="str">
        <f t="shared" si="17"/>
        <v/>
      </c>
      <c r="O116" s="17" t="str">
        <f t="shared" si="18"/>
        <v/>
      </c>
      <c r="P116" s="17" t="str">
        <f t="shared" si="19"/>
        <v/>
      </c>
      <c r="Q116" s="22"/>
      <c r="R116" s="17" t="str">
        <f t="shared" si="20"/>
        <v/>
      </c>
      <c r="S116" s="13"/>
      <c r="T116" s="14"/>
    </row>
    <row r="117" spans="1:20" ht="36" customHeight="1" x14ac:dyDescent="0.25">
      <c r="A117" s="12" t="str">
        <f t="shared" si="16"/>
        <v/>
      </c>
      <c r="B117" s="22"/>
      <c r="C117" s="13"/>
      <c r="D117" s="13"/>
      <c r="E117" s="13"/>
      <c r="F117" s="14"/>
      <c r="G117" s="13"/>
      <c r="H117" s="13"/>
      <c r="I117" s="15"/>
      <c r="J117" s="13"/>
      <c r="K117" s="16"/>
      <c r="L117" s="21"/>
      <c r="M117" s="21"/>
      <c r="N117" s="17" t="str">
        <f t="shared" si="17"/>
        <v/>
      </c>
      <c r="O117" s="17" t="str">
        <f t="shared" si="18"/>
        <v/>
      </c>
      <c r="P117" s="17" t="str">
        <f t="shared" si="19"/>
        <v/>
      </c>
      <c r="Q117" s="22"/>
      <c r="R117" s="17" t="str">
        <f t="shared" si="20"/>
        <v/>
      </c>
      <c r="S117" s="13"/>
      <c r="T117" s="14"/>
    </row>
    <row r="118" spans="1:20" ht="36" customHeight="1" x14ac:dyDescent="0.25">
      <c r="A118" s="12" t="str">
        <f t="shared" si="16"/>
        <v/>
      </c>
      <c r="B118" s="22"/>
      <c r="C118" s="13"/>
      <c r="D118" s="13"/>
      <c r="E118" s="13"/>
      <c r="F118" s="14"/>
      <c r="G118" s="13"/>
      <c r="H118" s="13"/>
      <c r="I118" s="15"/>
      <c r="J118" s="13"/>
      <c r="K118" s="16"/>
      <c r="L118" s="21"/>
      <c r="M118" s="21"/>
      <c r="N118" s="17" t="str">
        <f t="shared" si="17"/>
        <v/>
      </c>
      <c r="O118" s="17" t="str">
        <f t="shared" si="18"/>
        <v/>
      </c>
      <c r="P118" s="17" t="str">
        <f t="shared" si="19"/>
        <v/>
      </c>
      <c r="Q118" s="22"/>
      <c r="R118" s="17" t="str">
        <f t="shared" si="20"/>
        <v/>
      </c>
      <c r="S118" s="13"/>
      <c r="T118" s="14"/>
    </row>
    <row r="119" spans="1:20" ht="36" customHeight="1" x14ac:dyDescent="0.25">
      <c r="A119" s="12" t="str">
        <f t="shared" si="16"/>
        <v/>
      </c>
      <c r="B119" s="22"/>
      <c r="C119" s="13"/>
      <c r="D119" s="13"/>
      <c r="E119" s="13"/>
      <c r="F119" s="14"/>
      <c r="G119" s="13"/>
      <c r="H119" s="13"/>
      <c r="I119" s="15"/>
      <c r="J119" s="13"/>
      <c r="K119" s="16"/>
      <c r="L119" s="21"/>
      <c r="M119" s="21"/>
      <c r="N119" s="17" t="str">
        <f t="shared" si="17"/>
        <v/>
      </c>
      <c r="O119" s="17" t="str">
        <f t="shared" si="18"/>
        <v/>
      </c>
      <c r="P119" s="17" t="str">
        <f t="shared" si="19"/>
        <v/>
      </c>
      <c r="Q119" s="22"/>
      <c r="R119" s="17" t="str">
        <f t="shared" si="20"/>
        <v/>
      </c>
      <c r="S119" s="13"/>
      <c r="T119" s="14"/>
    </row>
    <row r="120" spans="1:20" ht="36" customHeight="1" x14ac:dyDescent="0.25">
      <c r="A120" s="12" t="str">
        <f t="shared" si="16"/>
        <v/>
      </c>
      <c r="B120" s="22"/>
      <c r="C120" s="13"/>
      <c r="D120" s="13"/>
      <c r="E120" s="13"/>
      <c r="F120" s="14"/>
      <c r="G120" s="13"/>
      <c r="H120" s="13"/>
      <c r="I120" s="15"/>
      <c r="J120" s="13"/>
      <c r="K120" s="16"/>
      <c r="L120" s="21"/>
      <c r="M120" s="21"/>
      <c r="N120" s="17" t="str">
        <f t="shared" si="17"/>
        <v/>
      </c>
      <c r="O120" s="17" t="str">
        <f t="shared" si="18"/>
        <v/>
      </c>
      <c r="P120" s="17" t="str">
        <f t="shared" si="19"/>
        <v/>
      </c>
      <c r="Q120" s="22"/>
      <c r="R120" s="17" t="str">
        <f t="shared" si="20"/>
        <v/>
      </c>
      <c r="S120" s="13"/>
      <c r="T120" s="14"/>
    </row>
    <row r="121" spans="1:20" ht="36" customHeight="1" x14ac:dyDescent="0.25">
      <c r="A121" s="12" t="str">
        <f t="shared" si="16"/>
        <v/>
      </c>
      <c r="B121" s="22"/>
      <c r="C121" s="13"/>
      <c r="D121" s="13"/>
      <c r="E121" s="13"/>
      <c r="F121" s="14"/>
      <c r="G121" s="13"/>
      <c r="H121" s="13"/>
      <c r="I121" s="15"/>
      <c r="J121" s="13"/>
      <c r="K121" s="16"/>
      <c r="L121" s="21"/>
      <c r="M121" s="21"/>
      <c r="N121" s="17" t="str">
        <f t="shared" si="17"/>
        <v/>
      </c>
      <c r="O121" s="17" t="str">
        <f t="shared" si="18"/>
        <v/>
      </c>
      <c r="P121" s="17" t="str">
        <f t="shared" si="19"/>
        <v/>
      </c>
      <c r="Q121" s="22"/>
      <c r="R121" s="17" t="str">
        <f t="shared" si="20"/>
        <v/>
      </c>
      <c r="S121" s="13"/>
      <c r="T121" s="14"/>
    </row>
    <row r="122" spans="1:20" ht="36" customHeight="1" x14ac:dyDescent="0.25">
      <c r="A122" s="12" t="str">
        <f t="shared" si="16"/>
        <v/>
      </c>
      <c r="B122" s="22"/>
      <c r="C122" s="13"/>
      <c r="D122" s="13"/>
      <c r="E122" s="13"/>
      <c r="F122" s="14"/>
      <c r="G122" s="13"/>
      <c r="H122" s="13"/>
      <c r="I122" s="15"/>
      <c r="J122" s="13"/>
      <c r="K122" s="16"/>
      <c r="L122" s="21"/>
      <c r="M122" s="21"/>
      <c r="N122" s="17" t="str">
        <f t="shared" si="17"/>
        <v/>
      </c>
      <c r="O122" s="17" t="str">
        <f t="shared" si="18"/>
        <v/>
      </c>
      <c r="P122" s="17" t="str">
        <f t="shared" si="19"/>
        <v/>
      </c>
      <c r="Q122" s="22"/>
      <c r="R122" s="17" t="str">
        <f t="shared" si="20"/>
        <v/>
      </c>
      <c r="S122" s="13"/>
      <c r="T122" s="14"/>
    </row>
    <row r="123" spans="1:20" ht="36" customHeight="1" x14ac:dyDescent="0.25">
      <c r="A123" s="12" t="str">
        <f t="shared" si="16"/>
        <v/>
      </c>
      <c r="B123" s="22"/>
      <c r="C123" s="13"/>
      <c r="D123" s="13"/>
      <c r="E123" s="13"/>
      <c r="F123" s="14"/>
      <c r="G123" s="13"/>
      <c r="H123" s="13"/>
      <c r="I123" s="15"/>
      <c r="J123" s="13"/>
      <c r="K123" s="16"/>
      <c r="L123" s="21"/>
      <c r="M123" s="21"/>
      <c r="N123" s="17" t="str">
        <f t="shared" si="17"/>
        <v/>
      </c>
      <c r="O123" s="17" t="str">
        <f t="shared" si="18"/>
        <v/>
      </c>
      <c r="P123" s="17" t="str">
        <f t="shared" si="19"/>
        <v/>
      </c>
      <c r="Q123" s="22"/>
      <c r="R123" s="17" t="str">
        <f t="shared" si="20"/>
        <v/>
      </c>
      <c r="S123" s="13"/>
      <c r="T123" s="14"/>
    </row>
    <row r="124" spans="1:20" ht="36" customHeight="1" x14ac:dyDescent="0.25">
      <c r="A124" s="12" t="str">
        <f t="shared" si="16"/>
        <v/>
      </c>
      <c r="B124" s="22"/>
      <c r="C124" s="13"/>
      <c r="D124" s="13"/>
      <c r="E124" s="13"/>
      <c r="F124" s="14"/>
      <c r="G124" s="13"/>
      <c r="H124" s="13"/>
      <c r="I124" s="15"/>
      <c r="J124" s="13"/>
      <c r="K124" s="16"/>
      <c r="L124" s="21"/>
      <c r="M124" s="21"/>
      <c r="N124" s="17" t="str">
        <f t="shared" si="17"/>
        <v/>
      </c>
      <c r="O124" s="17" t="str">
        <f t="shared" si="18"/>
        <v/>
      </c>
      <c r="P124" s="17" t="str">
        <f t="shared" si="19"/>
        <v/>
      </c>
      <c r="Q124" s="22"/>
      <c r="R124" s="17" t="str">
        <f t="shared" si="20"/>
        <v/>
      </c>
      <c r="S124" s="13"/>
      <c r="T124" s="14"/>
    </row>
    <row r="125" spans="1:20" ht="36" customHeight="1" x14ac:dyDescent="0.25">
      <c r="A125" s="12" t="str">
        <f t="shared" si="16"/>
        <v/>
      </c>
      <c r="B125" s="22"/>
      <c r="C125" s="13"/>
      <c r="D125" s="13"/>
      <c r="E125" s="13"/>
      <c r="F125" s="14"/>
      <c r="G125" s="13"/>
      <c r="H125" s="13"/>
      <c r="I125" s="15"/>
      <c r="J125" s="13"/>
      <c r="K125" s="16"/>
      <c r="L125" s="21"/>
      <c r="M125" s="21"/>
      <c r="N125" s="17" t="str">
        <f t="shared" si="17"/>
        <v/>
      </c>
      <c r="O125" s="17" t="str">
        <f t="shared" si="18"/>
        <v/>
      </c>
      <c r="P125" s="17" t="str">
        <f t="shared" si="19"/>
        <v/>
      </c>
      <c r="Q125" s="22"/>
      <c r="R125" s="17" t="str">
        <f t="shared" si="20"/>
        <v/>
      </c>
      <c r="S125" s="13"/>
      <c r="T125" s="14"/>
    </row>
  </sheetData>
  <mergeCells count="10">
    <mergeCell ref="A1:T1"/>
    <mergeCell ref="A2:T2"/>
    <mergeCell ref="A24:T24"/>
    <mergeCell ref="J23:T23"/>
    <mergeCell ref="B4:C4"/>
    <mergeCell ref="B5:C5"/>
    <mergeCell ref="B6:C6"/>
    <mergeCell ref="B7:C7"/>
    <mergeCell ref="B8:C8"/>
    <mergeCell ref="B9:C9"/>
  </mergeCells>
  <conditionalFormatting sqref="E7">
    <cfRule type="cellIs" dxfId="7" priority="1" operator="lessThan">
      <formula>0</formula>
    </cfRule>
  </conditionalFormatting>
  <conditionalFormatting sqref="E8">
    <cfRule type="dataBar" priority="2">
      <dataBar>
        <cfvo type="min"/>
        <cfvo type="max"/>
        <color rgb="FF1F6F8B"/>
      </dataBar>
    </cfRule>
    <cfRule type="dataBar" priority="11">
      <dataBar>
        <cfvo type="min"/>
        <cfvo type="max"/>
        <color rgb="FF1F6F8B"/>
      </dataBar>
      <extLst>
        <ext xmlns:x14="http://schemas.microsoft.com/office/spreadsheetml/2009/9/main" uri="{B025F937-C7B1-47D3-B67F-A62EFF666E3E}">
          <x14:id>{7B79B8C4-A858-7E0E-8F6F-6BBA66AF4B4A}</x14:id>
        </ext>
      </extLst>
    </cfRule>
  </conditionalFormatting>
  <conditionalFormatting sqref="E13:F21">
    <cfRule type="expression" dxfId="6" priority="4">
      <formula>E13&gt;0</formula>
    </cfRule>
  </conditionalFormatting>
  <conditionalFormatting sqref="G13:G21">
    <cfRule type="dataBar" priority="3">
      <dataBar>
        <cfvo type="min"/>
        <cfvo type="max"/>
        <color rgb="FF1F6F8B"/>
      </dataBar>
    </cfRule>
    <cfRule type="dataBar" priority="12">
      <dataBar>
        <cfvo type="min"/>
        <cfvo type="max"/>
        <color rgb="FF1F6F8B"/>
      </dataBar>
      <extLst>
        <ext xmlns:x14="http://schemas.microsoft.com/office/spreadsheetml/2009/9/main" uri="{B025F937-C7B1-47D3-B67F-A62EFF666E3E}">
          <x14:id>{A1661F00-3FAE-8E6F-2309-B15FB71AA8C4}</x14:id>
        </ext>
      </extLst>
    </cfRule>
  </conditionalFormatting>
  <conditionalFormatting sqref="H13:H21">
    <cfRule type="expression" dxfId="5" priority="5">
      <formula>H13="Überschritten"</formula>
    </cfRule>
    <cfRule type="expression" dxfId="4" priority="6">
      <formula>H13="Kritisch"</formula>
    </cfRule>
    <cfRule type="expression" dxfId="3" priority="7">
      <formula>H13="Im Budget"</formula>
    </cfRule>
  </conditionalFormatting>
  <conditionalFormatting sqref="H26:H125">
    <cfRule type="expression" dxfId="2" priority="8">
      <formula>$H26="Bezahlt"</formula>
    </cfRule>
    <cfRule type="expression" dxfId="1" priority="9">
      <formula>$H26="Storniert"</formula>
    </cfRule>
  </conditionalFormatting>
  <conditionalFormatting sqref="R26:R125">
    <cfRule type="cellIs" dxfId="0" priority="10" operator="greaterThan">
      <formula>0</formula>
    </cfRule>
  </conditionalFormatting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79B8C4-A858-7E0E-8F6F-6BBA66AF4B4A}">
            <x14:dataBar>
              <x14:cfvo type="min"/>
              <x14:cfvo type="max"/>
              <x14:negativeFillColor auto="1"/>
              <x14:axisColor auto="1"/>
            </x14:dataBar>
          </x14:cfRule>
          <xm:sqref>E8</xm:sqref>
        </x14:conditionalFormatting>
        <x14:conditionalFormatting xmlns:xm="http://schemas.microsoft.com/office/excel/2006/main">
          <x14:cfRule type="dataBar" id="{A1661F00-3FAE-8E6F-2309-B15FB71AA8C4}">
            <x14:dataBar>
              <x14:cfvo type="min"/>
              <x14:cfvo type="max"/>
              <x14:negativeFillColor auto="1"/>
              <x14:axisColor auto="1"/>
            </x14:dataBar>
          </x14:cfRule>
          <xm:sqref>G13:G21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xr:uid="{00000000-0002-0000-0000-000000000000}">
          <x14:formula1>
            <xm:f>Stammdaten!$H$4:$H$8</xm:f>
          </x14:formula1>
          <xm:sqref>C26:C125</xm:sqref>
        </x14:dataValidation>
        <x14:dataValidation type="list" xr:uid="{00000000-0002-0000-0000-000001000000}">
          <x14:formula1>
            <xm:f>Stammdaten!$A$4:$A$11</xm:f>
          </x14:formula1>
          <xm:sqref>D26:D125</xm:sqref>
        </x14:dataValidation>
        <x14:dataValidation type="list" xr:uid="{00000000-0002-0000-0000-000002000000}">
          <x14:formula1>
            <xm:f>Stammdaten!$J$4:$J$10</xm:f>
          </x14:formula1>
          <xm:sqref>H26:H125</xm:sqref>
        </x14:dataValidation>
        <x14:dataValidation type="list" xr:uid="{00000000-0002-0000-0000-000003000000}">
          <x14:formula1>
            <xm:f>Stammdaten!$L$4:$L$11</xm:f>
          </x14:formula1>
          <xm:sqref>J26:J125</xm:sqref>
        </x14:dataValidation>
        <x14:dataValidation type="list" xr:uid="{00000000-0002-0000-0000-000004000000}">
          <x14:formula1>
            <xm:f>Stammdaten!$N$4:$N$6</xm:f>
          </x14:formula1>
          <xm:sqref>L26:L125</xm:sqref>
        </x14:dataValidation>
        <x14:dataValidation type="list" xr:uid="{00000000-0002-0000-0000-000005000000}">
          <x14:formula1>
            <xm:f>Stammdaten!$Q$4:$Q$5</xm:f>
          </x14:formula1>
          <xm:sqref>S26:S125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"/>
  <sheetViews>
    <sheetView workbookViewId="0"/>
  </sheetViews>
  <sheetFormatPr baseColWidth="10" defaultColWidth="9" defaultRowHeight="15" x14ac:dyDescent="0.25"/>
  <cols>
    <col min="1" max="1" width="22" customWidth="1"/>
    <col min="2" max="2" width="11.25" customWidth="1"/>
    <col min="3" max="3" width="13.375" customWidth="1"/>
    <col min="4" max="4" width="11.5" customWidth="1"/>
    <col min="5" max="5" width="38" customWidth="1"/>
    <col min="6" max="6" width="4.125" customWidth="1"/>
    <col min="8" max="8" width="11.875" customWidth="1"/>
    <col min="10" max="10" width="9.875" customWidth="1"/>
    <col min="12" max="12" width="7.625" customWidth="1"/>
    <col min="14" max="14" width="9.125" customWidth="1"/>
    <col min="15" max="15" width="26.25" customWidth="1"/>
    <col min="17" max="17" width="12.5" customWidth="1"/>
  </cols>
  <sheetData>
    <row r="1" spans="1:17" ht="27.95" customHeight="1" x14ac:dyDescent="0.25">
      <c r="A1" s="30" t="s">
        <v>137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8" t="s">
        <v>25</v>
      </c>
      <c r="B3" s="18" t="s">
        <v>26</v>
      </c>
      <c r="C3" s="18" t="s">
        <v>138</v>
      </c>
      <c r="D3" s="18" t="s">
        <v>139</v>
      </c>
      <c r="E3" s="18" t="s">
        <v>36</v>
      </c>
      <c r="F3" s="18" t="s">
        <v>140</v>
      </c>
      <c r="G3" s="1"/>
      <c r="H3" s="18" t="s">
        <v>141</v>
      </c>
      <c r="I3" s="1"/>
      <c r="J3" s="18" t="s">
        <v>20</v>
      </c>
      <c r="K3" s="1"/>
      <c r="L3" s="18" t="s">
        <v>142</v>
      </c>
      <c r="M3" s="1"/>
      <c r="N3" s="18" t="s">
        <v>41</v>
      </c>
      <c r="O3" s="18" t="s">
        <v>36</v>
      </c>
      <c r="P3" s="1"/>
      <c r="Q3" s="18" t="s">
        <v>47</v>
      </c>
    </row>
    <row r="4" spans="1:17" x14ac:dyDescent="0.25">
      <c r="A4" s="3" t="s">
        <v>63</v>
      </c>
      <c r="B4" s="9">
        <v>2400</v>
      </c>
      <c r="C4" s="19">
        <v>0.19</v>
      </c>
      <c r="D4" s="19">
        <v>0.9</v>
      </c>
      <c r="E4" s="3" t="s">
        <v>143</v>
      </c>
      <c r="F4" s="3" t="s">
        <v>56</v>
      </c>
      <c r="G4" s="1"/>
      <c r="H4" s="1" t="s">
        <v>49</v>
      </c>
      <c r="I4" s="1"/>
      <c r="J4" s="1" t="s">
        <v>111</v>
      </c>
      <c r="K4" s="1"/>
      <c r="L4" s="1" t="s">
        <v>67</v>
      </c>
      <c r="M4" s="1"/>
      <c r="N4" s="20">
        <v>0</v>
      </c>
      <c r="O4" s="1" t="s">
        <v>144</v>
      </c>
      <c r="P4" s="1"/>
      <c r="Q4" s="1" t="s">
        <v>56</v>
      </c>
    </row>
    <row r="5" spans="1:17" x14ac:dyDescent="0.25">
      <c r="A5" s="3" t="s">
        <v>75</v>
      </c>
      <c r="B5" s="9">
        <v>1200</v>
      </c>
      <c r="C5" s="19">
        <v>0.19</v>
      </c>
      <c r="D5" s="19">
        <v>0.9</v>
      </c>
      <c r="E5" s="3" t="s">
        <v>145</v>
      </c>
      <c r="F5" s="3" t="s">
        <v>56</v>
      </c>
      <c r="G5" s="1"/>
      <c r="H5" s="1" t="s">
        <v>74</v>
      </c>
      <c r="I5" s="1"/>
      <c r="J5" s="1" t="s">
        <v>61</v>
      </c>
      <c r="K5" s="1"/>
      <c r="L5" s="1" t="s">
        <v>83</v>
      </c>
      <c r="M5" s="1"/>
      <c r="N5" s="20">
        <v>7.0000000000000007E-2</v>
      </c>
      <c r="O5" s="1" t="s">
        <v>146</v>
      </c>
      <c r="P5" s="1"/>
      <c r="Q5" s="1" t="s">
        <v>133</v>
      </c>
    </row>
    <row r="6" spans="1:17" x14ac:dyDescent="0.25">
      <c r="A6" s="3" t="s">
        <v>79</v>
      </c>
      <c r="B6" s="9">
        <v>3600</v>
      </c>
      <c r="C6" s="19">
        <v>0</v>
      </c>
      <c r="D6" s="19">
        <v>0.9</v>
      </c>
      <c r="E6" s="3" t="s">
        <v>147</v>
      </c>
      <c r="F6" s="3" t="s">
        <v>56</v>
      </c>
      <c r="G6" s="1"/>
      <c r="H6" s="1" t="s">
        <v>117</v>
      </c>
      <c r="I6" s="1"/>
      <c r="J6" s="1" t="s">
        <v>71</v>
      </c>
      <c r="K6" s="1"/>
      <c r="L6" s="1" t="s">
        <v>99</v>
      </c>
      <c r="M6" s="1"/>
      <c r="N6" s="20">
        <v>0.19</v>
      </c>
      <c r="O6" s="1" t="s">
        <v>148</v>
      </c>
      <c r="P6" s="1"/>
      <c r="Q6" s="1"/>
    </row>
    <row r="7" spans="1:17" x14ac:dyDescent="0.25">
      <c r="A7" s="3" t="s">
        <v>50</v>
      </c>
      <c r="B7" s="9">
        <v>1100</v>
      </c>
      <c r="C7" s="19">
        <v>0.19</v>
      </c>
      <c r="D7" s="19">
        <v>0.9</v>
      </c>
      <c r="E7" s="3" t="s">
        <v>149</v>
      </c>
      <c r="F7" s="3" t="s">
        <v>56</v>
      </c>
      <c r="G7" s="1"/>
      <c r="H7" s="1" t="s">
        <v>112</v>
      </c>
      <c r="I7" s="1"/>
      <c r="J7" s="1" t="s">
        <v>54</v>
      </c>
      <c r="K7" s="1"/>
      <c r="L7" s="1" t="s">
        <v>94</v>
      </c>
      <c r="M7" s="1"/>
      <c r="N7" s="1"/>
      <c r="O7" s="1"/>
      <c r="P7" s="1"/>
      <c r="Q7" s="1"/>
    </row>
    <row r="8" spans="1:17" x14ac:dyDescent="0.25">
      <c r="A8" s="3" t="s">
        <v>95</v>
      </c>
      <c r="B8" s="9">
        <v>800</v>
      </c>
      <c r="C8" s="19">
        <v>0.19</v>
      </c>
      <c r="D8" s="19">
        <v>0.9</v>
      </c>
      <c r="E8" s="3" t="s">
        <v>150</v>
      </c>
      <c r="F8" s="3" t="s">
        <v>56</v>
      </c>
      <c r="G8" s="1"/>
      <c r="H8" s="1" t="s">
        <v>125</v>
      </c>
      <c r="I8" s="1"/>
      <c r="J8" s="1" t="s">
        <v>132</v>
      </c>
      <c r="K8" s="1"/>
      <c r="L8" s="1" t="s">
        <v>104</v>
      </c>
      <c r="M8" s="1"/>
      <c r="N8" s="1"/>
      <c r="O8" s="1"/>
      <c r="P8" s="1"/>
      <c r="Q8" s="1"/>
    </row>
    <row r="9" spans="1:17" x14ac:dyDescent="0.25">
      <c r="A9" s="3" t="s">
        <v>90</v>
      </c>
      <c r="B9" s="9">
        <v>650</v>
      </c>
      <c r="C9" s="19">
        <v>0.19</v>
      </c>
      <c r="D9" s="19">
        <v>0.9</v>
      </c>
      <c r="E9" s="3" t="s">
        <v>151</v>
      </c>
      <c r="F9" s="3" t="s">
        <v>56</v>
      </c>
      <c r="G9" s="1"/>
      <c r="H9" s="1"/>
      <c r="I9" s="1"/>
      <c r="J9" s="1" t="s">
        <v>103</v>
      </c>
      <c r="K9" s="1"/>
      <c r="L9" s="1" t="s">
        <v>55</v>
      </c>
      <c r="M9" s="1"/>
      <c r="N9" s="1"/>
      <c r="O9" s="1"/>
      <c r="P9" s="1"/>
      <c r="Q9" s="1"/>
    </row>
    <row r="10" spans="1:17" x14ac:dyDescent="0.25">
      <c r="A10" s="3" t="s">
        <v>85</v>
      </c>
      <c r="B10" s="9">
        <v>450</v>
      </c>
      <c r="C10" s="19">
        <v>0</v>
      </c>
      <c r="D10" s="19">
        <v>0.9</v>
      </c>
      <c r="E10" s="3" t="s">
        <v>152</v>
      </c>
      <c r="F10" s="3" t="s">
        <v>56</v>
      </c>
      <c r="G10" s="1"/>
      <c r="H10" s="1"/>
      <c r="I10" s="1"/>
      <c r="J10" s="1" t="s">
        <v>123</v>
      </c>
      <c r="K10" s="1"/>
      <c r="L10" s="1" t="s">
        <v>153</v>
      </c>
      <c r="M10" s="1"/>
      <c r="N10" s="1"/>
      <c r="O10" s="1"/>
      <c r="P10" s="1"/>
      <c r="Q10" s="1"/>
    </row>
    <row r="11" spans="1:17" x14ac:dyDescent="0.25">
      <c r="A11" s="3" t="s">
        <v>113</v>
      </c>
      <c r="B11" s="9">
        <v>500</v>
      </c>
      <c r="C11" s="19">
        <v>0.19</v>
      </c>
      <c r="D11" s="19">
        <v>0.9</v>
      </c>
      <c r="E11" s="3" t="s">
        <v>154</v>
      </c>
      <c r="F11" s="3" t="s">
        <v>56</v>
      </c>
      <c r="G11" s="1"/>
      <c r="H11" s="1"/>
      <c r="I11" s="1"/>
      <c r="J11" s="1"/>
      <c r="K11" s="1"/>
      <c r="L11" s="1" t="s">
        <v>72</v>
      </c>
      <c r="M11" s="1"/>
      <c r="N11" s="1"/>
      <c r="O11" s="1"/>
      <c r="P11" s="1"/>
      <c r="Q11" s="1"/>
    </row>
    <row r="12" spans="1:17" x14ac:dyDescent="0.25">
      <c r="A12" s="6" t="s">
        <v>155</v>
      </c>
      <c r="B12" s="4">
        <f>SUM(B4:B11)</f>
        <v>10700</v>
      </c>
      <c r="C12" s="6"/>
      <c r="D12" s="6"/>
      <c r="E12" s="6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Kostenaufstellung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2026-05-13T16:26:14Z</dcterms:modified>
</cp:coreProperties>
</file>