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undeliste\"/>
    </mc:Choice>
  </mc:AlternateContent>
  <xr:revisionPtr revIDLastSave="0" documentId="13_ncr:1_{5266848E-DF4D-4270-B16D-009148B4569D}" xr6:coauthVersionLast="47" xr6:coauthVersionMax="47" xr10:uidLastSave="{00000000-0000-0000-0000-000000000000}"/>
  <bookViews>
    <workbookView xWindow="2250" yWindow="390" windowWidth="23160" windowHeight="14760" xr2:uid="{00000000-000D-0000-FFFF-FFFF00000000}"/>
  </bookViews>
  <sheets>
    <sheet name="Kunden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W5" i="1"/>
  <c r="P5" i="1"/>
  <c r="N5" i="1"/>
  <c r="W4" i="1"/>
  <c r="P4" i="1"/>
  <c r="N4" i="1"/>
  <c r="W3" i="1"/>
  <c r="P3" i="1"/>
  <c r="N3" i="1"/>
</calcChain>
</file>

<file path=xl/sharedStrings.xml><?xml version="1.0" encoding="utf-8"?>
<sst xmlns="http://schemas.openxmlformats.org/spreadsheetml/2006/main" count="172" uniqueCount="122">
  <si>
    <t>Kunden-ID</t>
  </si>
  <si>
    <t>Firma / Name</t>
  </si>
  <si>
    <t>Ansprechpartner</t>
  </si>
  <si>
    <t>Telefon</t>
  </si>
  <si>
    <t>E-Mail</t>
  </si>
  <si>
    <t>Straße</t>
  </si>
  <si>
    <t>PLZ</t>
  </si>
  <si>
    <t>Ort</t>
  </si>
  <si>
    <t>Land</t>
  </si>
  <si>
    <t>Kundentyp</t>
  </si>
  <si>
    <t>Status</t>
  </si>
  <si>
    <t>Kundensegment</t>
  </si>
  <si>
    <t>Letzter Kontakt</t>
  </si>
  <si>
    <t>Tage seit letztem Kontakt</t>
  </si>
  <si>
    <t>Nächster Kontakt</t>
  </si>
  <si>
    <t>Kontakt fällig</t>
  </si>
  <si>
    <t>Umsatz YTD</t>
  </si>
  <si>
    <t>Gesamtumsatz</t>
  </si>
  <si>
    <t>Quelle</t>
  </si>
  <si>
    <t>Notizen</t>
  </si>
  <si>
    <t>Übersicht</t>
  </si>
  <si>
    <t>B2B</t>
  </si>
  <si>
    <t>Aktiv</t>
  </si>
  <si>
    <t>Neukunde</t>
  </si>
  <si>
    <t>Webseite</t>
  </si>
  <si>
    <t>Müller GmbH</t>
  </si>
  <si>
    <t>Anna Müller</t>
  </si>
  <si>
    <t>+49 30 123456</t>
  </si>
  <si>
    <t>anna.mueller@mueller.de</t>
  </si>
  <si>
    <t>Hauptstraße 12</t>
  </si>
  <si>
    <t>10115</t>
  </si>
  <si>
    <t>Berlin</t>
  </si>
  <si>
    <t>Deutschland</t>
  </si>
  <si>
    <t>Stammkunde</t>
  </si>
  <si>
    <t>Langjähriger B2B-Kunde</t>
  </si>
  <si>
    <t>Anzahl Kunden</t>
  </si>
  <si>
    <t>B2C</t>
  </si>
  <si>
    <t>Inaktiv</t>
  </si>
  <si>
    <t>Empfehlung</t>
  </si>
  <si>
    <t>Schneider OHG</t>
  </si>
  <si>
    <t>Karl Schneider</t>
  </si>
  <si>
    <t>+49 40 654321</t>
  </si>
  <si>
    <t>k.schneider@schneider.de</t>
  </si>
  <si>
    <t>Marktweg 5</t>
  </si>
  <si>
    <t>20095</t>
  </si>
  <si>
    <t>Hamburg</t>
  </si>
  <si>
    <t>Lead</t>
  </si>
  <si>
    <t>Messe</t>
  </si>
  <si>
    <t>Interessiert an Jahresvertrag</t>
  </si>
  <si>
    <t>Aktive Kunden</t>
  </si>
  <si>
    <t>VIP</t>
  </si>
  <si>
    <t>Premium</t>
  </si>
  <si>
    <t>Bäckerei Huber</t>
  </si>
  <si>
    <t>Lisa Huber</t>
  </si>
  <si>
    <t>+49 89 987654</t>
  </si>
  <si>
    <t>lisa.huber@baeckerei-huber.de</t>
  </si>
  <si>
    <t>Bergstraße 8</t>
  </si>
  <si>
    <t>80331</t>
  </si>
  <si>
    <t>München</t>
  </si>
  <si>
    <t>Bestellt regelmäßig monatlich</t>
  </si>
  <si>
    <t>Leads</t>
  </si>
  <si>
    <t>Standard</t>
  </si>
  <si>
    <t>Verloren</t>
  </si>
  <si>
    <t>Gelegenheitskunde</t>
  </si>
  <si>
    <t>Autohaus König</t>
  </si>
  <si>
    <t>Martin König</t>
  </si>
  <si>
    <t>+49 221 445566</t>
  </si>
  <si>
    <t>m.koenig@autohaus-koenig.de</t>
  </si>
  <si>
    <t>Ringstraße 22</t>
  </si>
  <si>
    <t>50667</t>
  </si>
  <si>
    <t>Köln</t>
  </si>
  <si>
    <t>VIP-Kunde, hoher Umsatz</t>
  </si>
  <si>
    <t>Sonstiges</t>
  </si>
  <si>
    <t>Blumenladen Rose</t>
  </si>
  <si>
    <t>Julia Rose</t>
  </si>
  <si>
    <t>+49 351 778899</t>
  </si>
  <si>
    <t>j.rose@blumen-rose.de</t>
  </si>
  <si>
    <t>Gartenweg 3</t>
  </si>
  <si>
    <t>01067</t>
  </si>
  <si>
    <t>Dresden</t>
  </si>
  <si>
    <t>Hat seit Monaten nicht bestellt</t>
  </si>
  <si>
    <t>IT Solutions AG</t>
  </si>
  <si>
    <t>Thomas Weber</t>
  </si>
  <si>
    <t>+49 69 112233</t>
  </si>
  <si>
    <t>t.weber@itsolutions.de</t>
  </si>
  <si>
    <t>Industriestraße 15</t>
  </si>
  <si>
    <t>60311</t>
  </si>
  <si>
    <t>Frankfurt am Main</t>
  </si>
  <si>
    <t>Benötigt Angebot für 2026</t>
  </si>
  <si>
    <t>Modehaus Stern</t>
  </si>
  <si>
    <t>Clara Stern</t>
  </si>
  <si>
    <t>+49 711 998877</t>
  </si>
  <si>
    <t>c.stern@modehaus-stern.de</t>
  </si>
  <si>
    <t>Altstadt 9</t>
  </si>
  <si>
    <t>70173</t>
  </si>
  <si>
    <t>Stuttgart</t>
  </si>
  <si>
    <t>Stabile Bestellmengen</t>
  </si>
  <si>
    <t>Kaffeehaus Braun</t>
  </si>
  <si>
    <t>Peter Braun</t>
  </si>
  <si>
    <t>+49 228 334455</t>
  </si>
  <si>
    <t>p.braun@kaffee-braun.de</t>
  </si>
  <si>
    <t>Rheinweg 4</t>
  </si>
  <si>
    <t>53111</t>
  </si>
  <si>
    <t>Bonn</t>
  </si>
  <si>
    <t>Zu Konkurrenz gewechselt</t>
  </si>
  <si>
    <t>Logistik Nord</t>
  </si>
  <si>
    <t>Sabine Krüger</t>
  </si>
  <si>
    <t>+49 421 667788</t>
  </si>
  <si>
    <t>s.krueger@logistik-nord.de</t>
  </si>
  <si>
    <t>Hafenstraße 20</t>
  </si>
  <si>
    <t>28195</t>
  </si>
  <si>
    <t>Bremen</t>
  </si>
  <si>
    <t>Wichtiger Logistikpartner</t>
  </si>
  <si>
    <t>Apotheke am Markt</t>
  </si>
  <si>
    <t>Jonas Fischer</t>
  </si>
  <si>
    <t>+49 341 556677</t>
  </si>
  <si>
    <t>j.fischer@apotheke-markt.de</t>
  </si>
  <si>
    <t>Marktplatz 1</t>
  </si>
  <si>
    <t>04109</t>
  </si>
  <si>
    <t>Leipzig</t>
  </si>
  <si>
    <t>Erster kleiner Auftrag</t>
  </si>
  <si>
    <t>KUNDELISTE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</si>
</sst>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name val="Calibri"/>
    </font>
    <font>
      <sz val="3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  <fill>
      <patternFill patternType="solid">
        <fgColor rgb="FF1F415A"/>
        <bgColor rgb="FF1F415A"/>
      </patternFill>
    </fill>
    <fill>
      <patternFill patternType="solid">
        <fgColor rgb="FF00484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2" fillId="3" borderId="0" xfId="0" applyFont="1" applyFill="1"/>
    <xf numFmtId="0" fontId="0" fillId="4" borderId="0" xfId="0" applyFill="1"/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b/>
      </font>
    </dxf>
    <dxf>
      <font>
        <color rgb="FFFFFFFF"/>
      </font>
      <fill>
        <patternFill patternType="solid">
          <fgColor rgb="FFF8CBAD"/>
          <bgColor rgb="FFF8CBA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48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Kunden" displayName="tblKunden" ref="A2:T12">
  <autoFilter ref="A2:T12" xr:uid="{00000000-0009-0000-0100-000001000000}"/>
  <tableColumns count="20">
    <tableColumn id="1" xr3:uid="{00000000-0010-0000-0000-000001000000}" name="Kunden-ID">
      <calculatedColumnFormula>_xlfn.CONCAT("K",TEXT(ROW()-1,"0000"))</calculatedColumnFormula>
    </tableColumn>
    <tableColumn id="2" xr3:uid="{00000000-0010-0000-0000-000002000000}" name="Firma / Name"/>
    <tableColumn id="3" xr3:uid="{00000000-0010-0000-0000-000003000000}" name="Ansprechpartner"/>
    <tableColumn id="4" xr3:uid="{00000000-0010-0000-0000-000004000000}" name="Telefon"/>
    <tableColumn id="5" xr3:uid="{00000000-0010-0000-0000-000005000000}" name="E-Mail"/>
    <tableColumn id="6" xr3:uid="{00000000-0010-0000-0000-000006000000}" name="Straße"/>
    <tableColumn id="7" xr3:uid="{00000000-0010-0000-0000-000007000000}" name="PLZ"/>
    <tableColumn id="8" xr3:uid="{00000000-0010-0000-0000-000008000000}" name="Ort"/>
    <tableColumn id="9" xr3:uid="{00000000-0010-0000-0000-000009000000}" name="Land"/>
    <tableColumn id="10" xr3:uid="{00000000-0010-0000-0000-00000A000000}" name="Kundentyp"/>
    <tableColumn id="11" xr3:uid="{00000000-0010-0000-0000-00000B000000}" name="Status"/>
    <tableColumn id="12" xr3:uid="{00000000-0010-0000-0000-00000C000000}" name="Kundensegment"/>
    <tableColumn id="13" xr3:uid="{00000000-0010-0000-0000-00000D000000}" name="Letzter Kontakt"/>
    <tableColumn id="14" xr3:uid="{00000000-0010-0000-0000-00000E000000}" name="Tage seit letztem Kontakt"/>
    <tableColumn id="15" xr3:uid="{00000000-0010-0000-0000-00000F000000}" name="Nächster Kontakt"/>
    <tableColumn id="16" xr3:uid="{00000000-0010-0000-0000-000010000000}" name="Kontakt fällig"/>
    <tableColumn id="17" xr3:uid="{00000000-0010-0000-0000-000011000000}" name="Umsatz YTD"/>
    <tableColumn id="18" xr3:uid="{00000000-0010-0000-0000-000012000000}" name="Gesamtumsatz"/>
    <tableColumn id="19" xr3:uid="{00000000-0010-0000-0000-000013000000}" name="Quelle"/>
    <tableColumn id="20" xr3:uid="{00000000-0010-0000-0000-000014000000}" name="Notiz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workbookViewId="0">
      <pane ySplit="2" topLeftCell="A3" activePane="bottomLeft" state="frozen"/>
      <selection pane="bottomLeft" activeCell="K39" sqref="K39"/>
    </sheetView>
  </sheetViews>
  <sheetFormatPr baseColWidth="10" defaultColWidth="9.140625" defaultRowHeight="15" x14ac:dyDescent="0.25"/>
  <cols>
    <col min="1" max="1" width="15" bestFit="1" customWidth="1"/>
    <col min="2" max="2" width="18.5703125" bestFit="1" customWidth="1"/>
    <col min="3" max="3" width="20.42578125" bestFit="1" customWidth="1"/>
    <col min="4" max="4" width="13.85546875" bestFit="1" customWidth="1"/>
    <col min="5" max="5" width="29.7109375" bestFit="1" customWidth="1"/>
    <col min="6" max="6" width="17.140625" bestFit="1" customWidth="1"/>
    <col min="7" max="7" width="8.5703125" bestFit="1" customWidth="1"/>
    <col min="8" max="8" width="17.28515625" bestFit="1" customWidth="1"/>
    <col min="9" max="9" width="12" bestFit="1" customWidth="1"/>
    <col min="10" max="10" width="15.28515625" bestFit="1" customWidth="1"/>
    <col min="11" max="11" width="11" bestFit="1" customWidth="1"/>
    <col min="12" max="12" width="20.140625" bestFit="1" customWidth="1"/>
    <col min="13" max="13" width="19" bestFit="1" customWidth="1"/>
    <col min="14" max="14" width="28.28515625" bestFit="1" customWidth="1"/>
    <col min="15" max="15" width="20.85546875" bestFit="1" customWidth="1"/>
    <col min="16" max="16" width="17.28515625" bestFit="1" customWidth="1"/>
    <col min="17" max="17" width="16" bestFit="1" customWidth="1"/>
    <col min="18" max="18" width="18.7109375" bestFit="1" customWidth="1"/>
    <col min="19" max="19" width="11.7109375" bestFit="1" customWidth="1"/>
    <col min="20" max="20" width="28.7109375" bestFit="1" customWidth="1"/>
    <col min="22" max="22" width="14.28515625" bestFit="1" customWidth="1"/>
    <col min="23" max="23" width="3" bestFit="1" customWidth="1"/>
    <col min="27" max="28" width="8.85546875" bestFit="1" customWidth="1"/>
    <col min="29" max="29" width="18.5703125" bestFit="1" customWidth="1"/>
    <col min="30" max="30" width="11.7109375" bestFit="1" customWidth="1"/>
  </cols>
  <sheetData>
    <row r="1" spans="1:30" s="6" customFormat="1" ht="45.75" x14ac:dyDescent="0.7">
      <c r="A1" s="7" t="s">
        <v>121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30" ht="27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2" t="s">
        <v>13</v>
      </c>
      <c r="O2" s="1" t="s">
        <v>14</v>
      </c>
      <c r="P2" s="2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V2" s="3" t="s">
        <v>20</v>
      </c>
      <c r="AA2" t="s">
        <v>21</v>
      </c>
      <c r="AB2" t="s">
        <v>22</v>
      </c>
      <c r="AC2" t="s">
        <v>23</v>
      </c>
      <c r="AD2" t="s">
        <v>24</v>
      </c>
    </row>
    <row r="3" spans="1:30" x14ac:dyDescent="0.25">
      <c r="A3" t="str">
        <f>_xlfn.CONCAT("K",TEXT(ROW()-1,"0000"))</f>
        <v>K0002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  <c r="J3" t="s">
        <v>21</v>
      </c>
      <c r="K3" t="s">
        <v>22</v>
      </c>
      <c r="L3" t="s">
        <v>33</v>
      </c>
      <c r="M3" s="4">
        <v>45981</v>
      </c>
      <c r="N3" s="5">
        <f t="shared" ref="N3:N12" ca="1" si="0">IF(M3="","",TODAY()-M3)</f>
        <v>19</v>
      </c>
      <c r="O3" s="4">
        <v>46037</v>
      </c>
      <c r="P3" s="5" t="str">
        <f t="shared" ref="P3:P12" ca="1" si="1">IF(AND(O3&lt;&gt;"",O3&lt;TODAY()),"Fällig","")</f>
        <v/>
      </c>
      <c r="Q3">
        <v>25000</v>
      </c>
      <c r="R3">
        <v>120000</v>
      </c>
      <c r="S3" t="s">
        <v>24</v>
      </c>
      <c r="T3" t="s">
        <v>34</v>
      </c>
      <c r="V3" t="s">
        <v>35</v>
      </c>
      <c r="W3">
        <f>COUNTA(B3:B212)</f>
        <v>10</v>
      </c>
      <c r="AA3" t="s">
        <v>36</v>
      </c>
      <c r="AB3" t="s">
        <v>37</v>
      </c>
      <c r="AC3" t="s">
        <v>33</v>
      </c>
      <c r="AD3" t="s">
        <v>38</v>
      </c>
    </row>
    <row r="4" spans="1:30" x14ac:dyDescent="0.25">
      <c r="A4" t="str">
        <f t="shared" ref="A4:A12" si="2">_xlfn.CONCAT("K",TEXT(ROW()-1,"0000"))</f>
        <v>K0003</v>
      </c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I4" t="s">
        <v>32</v>
      </c>
      <c r="J4" t="s">
        <v>21</v>
      </c>
      <c r="K4" t="s">
        <v>46</v>
      </c>
      <c r="L4" t="s">
        <v>23</v>
      </c>
      <c r="M4" s="4">
        <v>45992</v>
      </c>
      <c r="N4" s="5">
        <f t="shared" ca="1" si="0"/>
        <v>8</v>
      </c>
      <c r="O4" s="4">
        <v>46011</v>
      </c>
      <c r="P4" s="5" t="str">
        <f t="shared" ca="1" si="1"/>
        <v/>
      </c>
      <c r="Q4">
        <v>5000</v>
      </c>
      <c r="R4">
        <v>5000</v>
      </c>
      <c r="S4" t="s">
        <v>47</v>
      </c>
      <c r="T4" t="s">
        <v>48</v>
      </c>
      <c r="V4" t="s">
        <v>49</v>
      </c>
      <c r="W4">
        <f>COUNTIF(K3:K212,"Aktiv")</f>
        <v>5</v>
      </c>
      <c r="AA4" t="s">
        <v>50</v>
      </c>
      <c r="AB4" t="s">
        <v>46</v>
      </c>
      <c r="AC4" t="s">
        <v>51</v>
      </c>
      <c r="AD4" t="s">
        <v>47</v>
      </c>
    </row>
    <row r="5" spans="1:30" x14ac:dyDescent="0.25">
      <c r="A5" t="str">
        <f t="shared" si="2"/>
        <v>K0004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58</v>
      </c>
      <c r="I5" t="s">
        <v>32</v>
      </c>
      <c r="J5" t="s">
        <v>36</v>
      </c>
      <c r="K5" t="s">
        <v>22</v>
      </c>
      <c r="L5" t="s">
        <v>33</v>
      </c>
      <c r="M5" s="4">
        <v>45991</v>
      </c>
      <c r="N5" s="5">
        <f t="shared" ca="1" si="0"/>
        <v>9</v>
      </c>
      <c r="O5" s="4">
        <v>46032</v>
      </c>
      <c r="P5" s="5" t="str">
        <f t="shared" ca="1" si="1"/>
        <v/>
      </c>
      <c r="Q5">
        <v>3000</v>
      </c>
      <c r="R5">
        <v>18000</v>
      </c>
      <c r="S5" t="s">
        <v>38</v>
      </c>
      <c r="T5" t="s">
        <v>59</v>
      </c>
      <c r="V5" t="s">
        <v>60</v>
      </c>
      <c r="W5">
        <f>COUNTIF(K3:K212,"Lead")</f>
        <v>3</v>
      </c>
      <c r="AA5" t="s">
        <v>61</v>
      </c>
      <c r="AB5" t="s">
        <v>62</v>
      </c>
      <c r="AC5" t="s">
        <v>63</v>
      </c>
      <c r="AD5" t="s">
        <v>3</v>
      </c>
    </row>
    <row r="6" spans="1:30" x14ac:dyDescent="0.25">
      <c r="A6" t="str">
        <f t="shared" si="2"/>
        <v>K0005</v>
      </c>
      <c r="B6" t="s">
        <v>64</v>
      </c>
      <c r="C6" t="s">
        <v>65</v>
      </c>
      <c r="D6" t="s">
        <v>66</v>
      </c>
      <c r="E6" t="s">
        <v>67</v>
      </c>
      <c r="F6" t="s">
        <v>68</v>
      </c>
      <c r="G6" t="s">
        <v>69</v>
      </c>
      <c r="H6" t="s">
        <v>70</v>
      </c>
      <c r="I6" t="s">
        <v>32</v>
      </c>
      <c r="J6" t="s">
        <v>50</v>
      </c>
      <c r="K6" t="s">
        <v>22</v>
      </c>
      <c r="L6" t="s">
        <v>51</v>
      </c>
      <c r="M6" s="4">
        <v>45971</v>
      </c>
      <c r="N6" s="5">
        <f t="shared" ca="1" si="0"/>
        <v>29</v>
      </c>
      <c r="O6" s="4">
        <v>46009</v>
      </c>
      <c r="P6" s="5" t="str">
        <f t="shared" ca="1" si="1"/>
        <v/>
      </c>
      <c r="Q6">
        <v>45000</v>
      </c>
      <c r="R6">
        <v>300000</v>
      </c>
      <c r="S6" t="s">
        <v>3</v>
      </c>
      <c r="T6" t="s">
        <v>71</v>
      </c>
      <c r="AD6" t="s">
        <v>72</v>
      </c>
    </row>
    <row r="7" spans="1:30" x14ac:dyDescent="0.25">
      <c r="A7" t="str">
        <f t="shared" si="2"/>
        <v>K0006</v>
      </c>
      <c r="B7" t="s">
        <v>73</v>
      </c>
      <c r="C7" t="s">
        <v>74</v>
      </c>
      <c r="D7" t="s">
        <v>75</v>
      </c>
      <c r="E7" t="s">
        <v>76</v>
      </c>
      <c r="F7" t="s">
        <v>77</v>
      </c>
      <c r="G7" t="s">
        <v>78</v>
      </c>
      <c r="H7" t="s">
        <v>79</v>
      </c>
      <c r="I7" t="s">
        <v>32</v>
      </c>
      <c r="J7" t="s">
        <v>36</v>
      </c>
      <c r="K7" t="s">
        <v>37</v>
      </c>
      <c r="L7" t="s">
        <v>63</v>
      </c>
      <c r="M7" s="4">
        <v>45843</v>
      </c>
      <c r="N7" s="5">
        <f t="shared" ca="1" si="0"/>
        <v>157</v>
      </c>
      <c r="P7" s="5" t="str">
        <f t="shared" ca="1" si="1"/>
        <v/>
      </c>
      <c r="Q7">
        <v>0</v>
      </c>
      <c r="R7">
        <v>3500</v>
      </c>
      <c r="S7" t="s">
        <v>24</v>
      </c>
      <c r="T7" t="s">
        <v>80</v>
      </c>
    </row>
    <row r="8" spans="1:30" x14ac:dyDescent="0.25">
      <c r="A8" t="str">
        <f t="shared" si="2"/>
        <v>K0007</v>
      </c>
      <c r="B8" t="s">
        <v>81</v>
      </c>
      <c r="C8" t="s">
        <v>82</v>
      </c>
      <c r="D8" t="s">
        <v>83</v>
      </c>
      <c r="E8" t="s">
        <v>84</v>
      </c>
      <c r="F8" t="s">
        <v>85</v>
      </c>
      <c r="G8" t="s">
        <v>86</v>
      </c>
      <c r="H8" t="s">
        <v>87</v>
      </c>
      <c r="I8" t="s">
        <v>32</v>
      </c>
      <c r="J8" t="s">
        <v>21</v>
      </c>
      <c r="K8" t="s">
        <v>46</v>
      </c>
      <c r="L8" t="s">
        <v>23</v>
      </c>
      <c r="M8" s="4">
        <v>45994</v>
      </c>
      <c r="N8" s="5">
        <f t="shared" ca="1" si="0"/>
        <v>6</v>
      </c>
      <c r="O8" s="4">
        <v>46013</v>
      </c>
      <c r="P8" s="5" t="str">
        <f t="shared" ca="1" si="1"/>
        <v/>
      </c>
      <c r="Q8">
        <v>8000</v>
      </c>
      <c r="R8">
        <v>8000</v>
      </c>
      <c r="S8" t="s">
        <v>47</v>
      </c>
      <c r="T8" t="s">
        <v>88</v>
      </c>
    </row>
    <row r="9" spans="1:30" x14ac:dyDescent="0.25">
      <c r="A9" t="str">
        <f t="shared" si="2"/>
        <v>K0008</v>
      </c>
      <c r="B9" t="s">
        <v>89</v>
      </c>
      <c r="C9" t="s">
        <v>90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32</v>
      </c>
      <c r="J9" t="s">
        <v>36</v>
      </c>
      <c r="K9" t="s">
        <v>22</v>
      </c>
      <c r="L9" t="s">
        <v>33</v>
      </c>
      <c r="M9" s="4">
        <v>45986</v>
      </c>
      <c r="N9" s="5">
        <f t="shared" ca="1" si="0"/>
        <v>14</v>
      </c>
      <c r="O9" s="4">
        <v>46027</v>
      </c>
      <c r="P9" s="5" t="str">
        <f t="shared" ca="1" si="1"/>
        <v/>
      </c>
      <c r="Q9">
        <v>4200</v>
      </c>
      <c r="R9">
        <v>24000</v>
      </c>
      <c r="S9" t="s">
        <v>38</v>
      </c>
      <c r="T9" t="s">
        <v>96</v>
      </c>
    </row>
    <row r="10" spans="1:30" x14ac:dyDescent="0.25">
      <c r="A10" t="str">
        <f t="shared" si="2"/>
        <v>K0009</v>
      </c>
      <c r="B10" t="s">
        <v>97</v>
      </c>
      <c r="C10" t="s">
        <v>98</v>
      </c>
      <c r="D10" t="s">
        <v>99</v>
      </c>
      <c r="E10" t="s">
        <v>100</v>
      </c>
      <c r="F10" t="s">
        <v>101</v>
      </c>
      <c r="G10" t="s">
        <v>102</v>
      </c>
      <c r="H10" t="s">
        <v>103</v>
      </c>
      <c r="I10" t="s">
        <v>32</v>
      </c>
      <c r="J10" t="s">
        <v>36</v>
      </c>
      <c r="K10" t="s">
        <v>62</v>
      </c>
      <c r="L10" t="s">
        <v>63</v>
      </c>
      <c r="M10" s="4">
        <v>45422</v>
      </c>
      <c r="N10" s="5">
        <f t="shared" ca="1" si="0"/>
        <v>578</v>
      </c>
      <c r="P10" s="5" t="str">
        <f t="shared" ca="1" si="1"/>
        <v/>
      </c>
      <c r="Q10">
        <v>0</v>
      </c>
      <c r="R10">
        <v>2200</v>
      </c>
      <c r="S10" t="s">
        <v>24</v>
      </c>
      <c r="T10" t="s">
        <v>104</v>
      </c>
    </row>
    <row r="11" spans="1:30" x14ac:dyDescent="0.25">
      <c r="A11" t="str">
        <f t="shared" si="2"/>
        <v>K0010</v>
      </c>
      <c r="B11" t="s">
        <v>105</v>
      </c>
      <c r="C11" t="s">
        <v>106</v>
      </c>
      <c r="D11" t="s">
        <v>107</v>
      </c>
      <c r="E11" t="s">
        <v>108</v>
      </c>
      <c r="F11" t="s">
        <v>109</v>
      </c>
      <c r="G11" t="s">
        <v>110</v>
      </c>
      <c r="H11" t="s">
        <v>111</v>
      </c>
      <c r="I11" t="s">
        <v>32</v>
      </c>
      <c r="J11" t="s">
        <v>21</v>
      </c>
      <c r="K11" t="s">
        <v>22</v>
      </c>
      <c r="L11" t="s">
        <v>51</v>
      </c>
      <c r="M11" s="4">
        <v>45989</v>
      </c>
      <c r="N11" s="5">
        <f t="shared" ca="1" si="0"/>
        <v>11</v>
      </c>
      <c r="O11" s="4">
        <v>46021</v>
      </c>
      <c r="P11" s="5" t="str">
        <f t="shared" ca="1" si="1"/>
        <v/>
      </c>
      <c r="Q11">
        <v>38000</v>
      </c>
      <c r="R11">
        <v>95000</v>
      </c>
      <c r="S11" t="s">
        <v>3</v>
      </c>
      <c r="T11" t="s">
        <v>112</v>
      </c>
    </row>
    <row r="12" spans="1:30" x14ac:dyDescent="0.25">
      <c r="A12" t="str">
        <f t="shared" si="2"/>
        <v>K0011</v>
      </c>
      <c r="B12" t="s">
        <v>113</v>
      </c>
      <c r="C12" t="s">
        <v>114</v>
      </c>
      <c r="D12" t="s">
        <v>115</v>
      </c>
      <c r="E12" t="s">
        <v>116</v>
      </c>
      <c r="F12" t="s">
        <v>117</v>
      </c>
      <c r="G12" t="s">
        <v>118</v>
      </c>
      <c r="H12" t="s">
        <v>119</v>
      </c>
      <c r="I12" t="s">
        <v>32</v>
      </c>
      <c r="J12" t="s">
        <v>36</v>
      </c>
      <c r="K12" t="s">
        <v>46</v>
      </c>
      <c r="L12" t="s">
        <v>23</v>
      </c>
      <c r="M12" s="4">
        <v>45996</v>
      </c>
      <c r="N12" s="5">
        <f t="shared" ca="1" si="0"/>
        <v>4</v>
      </c>
      <c r="O12" s="4">
        <v>46034</v>
      </c>
      <c r="P12" s="5" t="str">
        <f t="shared" ca="1" si="1"/>
        <v/>
      </c>
      <c r="Q12">
        <v>2000</v>
      </c>
      <c r="R12">
        <v>2000</v>
      </c>
      <c r="S12" t="s">
        <v>72</v>
      </c>
      <c r="T12" t="s">
        <v>120</v>
      </c>
    </row>
  </sheetData>
  <mergeCells count="1">
    <mergeCell ref="A1:M1"/>
  </mergeCells>
  <conditionalFormatting sqref="A3:T212">
    <cfRule type="expression" dxfId="4" priority="5">
      <formula>$J3="VIP"</formula>
    </cfRule>
  </conditionalFormatting>
  <conditionalFormatting sqref="K3:K212">
    <cfRule type="cellIs" dxfId="3" priority="2" operator="equal">
      <formula>"Aktiv"</formula>
    </cfRule>
    <cfRule type="cellIs" dxfId="2" priority="3" operator="equal">
      <formula>"Lead"</formula>
    </cfRule>
    <cfRule type="cellIs" dxfId="1" priority="4" operator="equal">
      <formula>"Verloren"</formula>
    </cfRule>
  </conditionalFormatting>
  <conditionalFormatting sqref="P3:P212">
    <cfRule type="expression" dxfId="0" priority="1">
      <formula>$P3="Fällig"</formula>
    </cfRule>
  </conditionalFormatting>
  <dataValidations count="4">
    <dataValidation type="list" allowBlank="1" showInputMessage="1" showErrorMessage="1" sqref="J3:J212" xr:uid="{00000000-0002-0000-0000-000000000000}">
      <formula1>$AA$2:$AA$5</formula1>
    </dataValidation>
    <dataValidation type="list" allowBlank="1" showInputMessage="1" showErrorMessage="1" sqref="K3:K212" xr:uid="{00000000-0002-0000-0000-000001000000}">
      <formula1>$AB$2:$AB$5</formula1>
    </dataValidation>
    <dataValidation type="list" allowBlank="1" showInputMessage="1" showErrorMessage="1" sqref="L3:L212" xr:uid="{00000000-0002-0000-0000-000002000000}">
      <formula1>$AC$2:$AC$5</formula1>
    </dataValidation>
    <dataValidation type="list" allowBlank="1" showInputMessage="1" showErrorMessage="1" sqref="S3:S212" xr:uid="{00000000-0002-0000-0000-000003000000}">
      <formula1>$AD$2:$AD$6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Kundenliste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2025-12-09T10:47:11Z</dcterms:created>
  <dcterms:modified xsi:type="dcterms:W3CDTF">2025-12-09T10:50:26Z</dcterms:modified>
</cp:coreProperties>
</file>