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sergi\Documents\SEO\SEO\AA_Webs\Excel Vorlage\Generador\"/>
    </mc:Choice>
  </mc:AlternateContent>
  <xr:revisionPtr revIDLastSave="0" documentId="13_ncr:1_{7A0F4E6D-0CED-46D5-9404-CF9F0BE485F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Quittung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4" i="1" l="1"/>
  <c r="A39" i="1"/>
  <c r="K33" i="1"/>
  <c r="K29" i="1"/>
  <c r="J29" i="1"/>
  <c r="I29" i="1"/>
  <c r="A29" i="1"/>
  <c r="K28" i="1"/>
  <c r="J28" i="1"/>
  <c r="I28" i="1"/>
  <c r="A28" i="1"/>
  <c r="K27" i="1"/>
  <c r="J27" i="1"/>
  <c r="I27" i="1"/>
  <c r="A27" i="1"/>
  <c r="K26" i="1"/>
  <c r="J26" i="1"/>
  <c r="I26" i="1"/>
  <c r="A26" i="1"/>
  <c r="K25" i="1"/>
  <c r="J25" i="1"/>
  <c r="I25" i="1"/>
  <c r="A25" i="1"/>
  <c r="K24" i="1"/>
  <c r="J24" i="1"/>
  <c r="I24" i="1"/>
  <c r="A24" i="1"/>
  <c r="K23" i="1"/>
  <c r="J23" i="1"/>
  <c r="I23" i="1"/>
  <c r="A23" i="1"/>
  <c r="K22" i="1"/>
  <c r="J22" i="1"/>
  <c r="I22" i="1"/>
  <c r="A22" i="1"/>
  <c r="I21" i="1"/>
  <c r="A21" i="1"/>
  <c r="I20" i="1"/>
  <c r="A20" i="1"/>
  <c r="I19" i="1"/>
  <c r="A19" i="1"/>
  <c r="I18" i="1"/>
  <c r="A18" i="1"/>
  <c r="H4" i="1"/>
  <c r="J21" i="1" l="1"/>
  <c r="K21" i="1" s="1"/>
  <c r="J20" i="1"/>
  <c r="K20" i="1" s="1"/>
  <c r="J19" i="1"/>
  <c r="K19" i="1" s="1"/>
  <c r="K34" i="1"/>
  <c r="K35" i="1"/>
  <c r="K32" i="1"/>
  <c r="J18" i="1"/>
  <c r="K36" i="1" l="1"/>
  <c r="K18" i="1"/>
  <c r="K37" i="1" s="1"/>
  <c r="A41" i="1" l="1"/>
  <c r="B37" i="1"/>
  <c r="B36" i="1"/>
  <c r="N34" i="1"/>
  <c r="K38" i="1"/>
  <c r="N36" i="1" l="1"/>
  <c r="N38" i="1" s="1"/>
  <c r="N37" i="1"/>
  <c r="N39" i="1" s="1"/>
  <c r="N40" i="1"/>
  <c r="B33" i="1" s="1"/>
  <c r="N35" i="1"/>
</calcChain>
</file>

<file path=xl/sharedStrings.xml><?xml version="1.0" encoding="utf-8"?>
<sst xmlns="http://schemas.openxmlformats.org/spreadsheetml/2006/main" count="124" uniqueCount="112">
  <si>
    <t>QUITTUNG</t>
  </si>
  <si>
    <t>Interne Rechenhilfe</t>
  </si>
  <si>
    <t>Zahlwort</t>
  </si>
  <si>
    <t>Aussteller</t>
  </si>
  <si>
    <t>Quittungsdaten</t>
  </si>
  <si>
    <t>Firma</t>
  </si>
  <si>
    <t>Nordlicht Raumservice GmbH</t>
  </si>
  <si>
    <t>Quittungs-Nr.</t>
  </si>
  <si>
    <t>null</t>
  </si>
  <si>
    <t>Adresse</t>
  </si>
  <si>
    <t>Beispielweg 8, 28199 Bremen</t>
  </si>
  <si>
    <t>Ausstellungsdatum</t>
  </si>
  <si>
    <t>13.05.2026</t>
  </si>
  <si>
    <t>ein</t>
  </si>
  <si>
    <t>Steuernr. / USt-IdNr.</t>
  </si>
  <si>
    <t>DE123456789</t>
  </si>
  <si>
    <t>Fortlaufende Nr.</t>
  </si>
  <si>
    <t>zwei</t>
  </si>
  <si>
    <t>Kontakt</t>
  </si>
  <si>
    <t>kontakt@nordlicht-beispiel.de · +49 421 000000</t>
  </si>
  <si>
    <t>USt.-Behandlung</t>
  </si>
  <si>
    <t>Regelbesteuerung</t>
  </si>
  <si>
    <t>drei</t>
  </si>
  <si>
    <t>Hinweis</t>
  </si>
  <si>
    <t>Beispieldaten ersetzen – Formeln nicht überschreiben</t>
  </si>
  <si>
    <t>Ort</t>
  </si>
  <si>
    <t>Bremen</t>
  </si>
  <si>
    <t>vier</t>
  </si>
  <si>
    <t>fünf</t>
  </si>
  <si>
    <t>Quittungsempfänger / Zahler</t>
  </si>
  <si>
    <t>Zahlung</t>
  </si>
  <si>
    <t>sechs</t>
  </si>
  <si>
    <t>Name / Firma</t>
  </si>
  <si>
    <t>Mira Hoffmann</t>
  </si>
  <si>
    <t>Zahlungsart</t>
  </si>
  <si>
    <t>Bar</t>
  </si>
  <si>
    <t>sieben</t>
  </si>
  <si>
    <t>Musterallee 3
30159 Hannover</t>
  </si>
  <si>
    <t>Zahlungsdatum</t>
  </si>
  <si>
    <t>acht</t>
  </si>
  <si>
    <t>Leistungsdatum</t>
  </si>
  <si>
    <t>12.05.2026</t>
  </si>
  <si>
    <t>neun</t>
  </si>
  <si>
    <t>E-Mail / Telefon</t>
  </si>
  <si>
    <t>mira.hoffmann@example.de</t>
  </si>
  <si>
    <t>Buchungsvermerk</t>
  </si>
  <si>
    <t>Betrag dankend erhalten</t>
  </si>
  <si>
    <t>zehn</t>
  </si>
  <si>
    <t>Zahlungszweck</t>
  </si>
  <si>
    <t>Beratung und Materiallieferung für ein kleines Büro</t>
  </si>
  <si>
    <t>Referenz</t>
  </si>
  <si>
    <t>Projekt BF-0426</t>
  </si>
  <si>
    <t>elf</t>
  </si>
  <si>
    <t>Positionsübersicht</t>
  </si>
  <si>
    <t>zwölf</t>
  </si>
  <si>
    <t>Pos.</t>
  </si>
  <si>
    <t>Beschreibung</t>
  </si>
  <si>
    <t>Menge</t>
  </si>
  <si>
    <t>Einheit</t>
  </si>
  <si>
    <t>Rabatt</t>
  </si>
  <si>
    <t>USt.-Satz</t>
  </si>
  <si>
    <t>Netto</t>
  </si>
  <si>
    <t>USt.-Betrag</t>
  </si>
  <si>
    <t>Brutto</t>
  </si>
  <si>
    <t>dreizehn</t>
  </si>
  <si>
    <t>Beratung zur Raumaufteilung</t>
  </si>
  <si>
    <t>BF-0426</t>
  </si>
  <si>
    <t>Std.</t>
  </si>
  <si>
    <t>0%</t>
  </si>
  <si>
    <t>19%</t>
  </si>
  <si>
    <t>vierzehn</t>
  </si>
  <si>
    <t>Lieferung Akustikpaneele</t>
  </si>
  <si>
    <t>Stk.</t>
  </si>
  <si>
    <t>5%</t>
  </si>
  <si>
    <t>fünfzehn</t>
  </si>
  <si>
    <t>Fahrtkostenpauschale</t>
  </si>
  <si>
    <t>Pausch.</t>
  </si>
  <si>
    <t>sechzehn</t>
  </si>
  <si>
    <t>Planungsskizze als Ausdruck</t>
  </si>
  <si>
    <t>7%</t>
  </si>
  <si>
    <t>siebzehn</t>
  </si>
  <si>
    <t>achtzehn</t>
  </si>
  <si>
    <t>neunzehn</t>
  </si>
  <si>
    <t>zwanzig</t>
  </si>
  <si>
    <t>dreißig</t>
  </si>
  <si>
    <t>vierzig</t>
  </si>
  <si>
    <t>fünfzig</t>
  </si>
  <si>
    <t>sechzig</t>
  </si>
  <si>
    <t>siebzig</t>
  </si>
  <si>
    <t>achtzig</t>
  </si>
  <si>
    <t>Automatische Auswertung</t>
  </si>
  <si>
    <t>Summen</t>
  </si>
  <si>
    <t>neunzig</t>
  </si>
  <si>
    <t>Betrag in Worten</t>
  </si>
  <si>
    <t>Nettosumme</t>
  </si>
  <si>
    <t>Rabatt gesamt</t>
  </si>
  <si>
    <t>USt. 7%</t>
  </si>
  <si>
    <t>Eurobetrag</t>
  </si>
  <si>
    <t>USt. 19%</t>
  </si>
  <si>
    <t>Cent</t>
  </si>
  <si>
    <t>Status</t>
  </si>
  <si>
    <t>USt. gesamt</t>
  </si>
  <si>
    <t>Tausender</t>
  </si>
  <si>
    <t>Gesamtbetrag</t>
  </si>
  <si>
    <t>Rest</t>
  </si>
  <si>
    <t>Erhaltener Betrag</t>
  </si>
  <si>
    <t>Wort Tausender</t>
  </si>
  <si>
    <t>Wort Rest</t>
  </si>
  <si>
    <t>Zahlungsbestätigung</t>
  </si>
  <si>
    <t>Unterschrift / Firmenstempel</t>
  </si>
  <si>
    <t>Projekt /
Referenz</t>
  </si>
  <si>
    <t>Einzelpreis
netto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</si>
</sst>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00"/>
    <numFmt numFmtId="166" formatCode="#,##0.00\ \€"/>
  </numFmts>
  <fonts count="10" x14ac:knownFonts="1">
    <font>
      <sz val="11"/>
      <name val="Carlito"/>
    </font>
    <font>
      <sz val="10"/>
      <color rgb="FF1F2937"/>
      <name val="Calibri"/>
    </font>
    <font>
      <b/>
      <sz val="22"/>
      <color rgb="FFFFFFFF"/>
      <name val="Calibri"/>
    </font>
    <font>
      <b/>
      <sz val="11"/>
      <color rgb="FFFFFFFF"/>
      <name val="Calibri"/>
    </font>
    <font>
      <b/>
      <sz val="10"/>
      <color rgb="FF1F2937"/>
      <name val="Calibri"/>
    </font>
    <font>
      <i/>
      <sz val="9"/>
      <color rgb="FF1F2937"/>
      <name val="Calibri"/>
    </font>
    <font>
      <b/>
      <sz val="11"/>
      <color rgb="FF1F2937"/>
      <name val="Calibri"/>
    </font>
    <font>
      <sz val="8"/>
      <color rgb="FF64748B"/>
      <name val="Calibri"/>
    </font>
    <font>
      <b/>
      <sz val="8"/>
      <color rgb="FF475569"/>
      <name val="Calibri"/>
    </font>
    <font>
      <sz val="11"/>
      <name val="Carlito"/>
    </font>
  </fonts>
  <fills count="11">
    <fill>
      <patternFill patternType="none"/>
    </fill>
    <fill>
      <patternFill patternType="gray125"/>
    </fill>
    <fill>
      <patternFill patternType="solid">
        <fgColor rgb="FF0F3A5F"/>
      </patternFill>
    </fill>
    <fill>
      <patternFill patternType="solid">
        <fgColor rgb="FFF3F4F6"/>
      </patternFill>
    </fill>
    <fill>
      <patternFill patternType="solid">
        <fgColor rgb="FFFEF3C7"/>
      </patternFill>
    </fill>
    <fill>
      <patternFill patternType="solid">
        <fgColor rgb="FFEAF5FF"/>
      </patternFill>
    </fill>
    <fill>
      <patternFill patternType="solid">
        <fgColor rgb="FFE8F1F8"/>
      </patternFill>
    </fill>
    <fill>
      <patternFill patternType="solid">
        <fgColor rgb="FFFFFFFF"/>
      </patternFill>
    </fill>
    <fill>
      <patternFill patternType="solid">
        <fgColor rgb="FFF8FAFC"/>
      </patternFill>
    </fill>
    <fill>
      <patternFill patternType="solid">
        <fgColor rgb="FFE2E8F0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rgb="FFCBD5E1"/>
      </left>
      <right style="thin">
        <color rgb="FFCBD5E1"/>
      </right>
      <top style="thin">
        <color rgb="FFCBD5E1"/>
      </top>
      <bottom style="thin">
        <color rgb="FFCBD5E1"/>
      </bottom>
      <diagonal/>
    </border>
    <border>
      <left style="thin">
        <color rgb="FFE2E8F0"/>
      </left>
      <right style="thin">
        <color rgb="FFE2E8F0"/>
      </right>
      <top style="thin">
        <color rgb="FFE2E8F0"/>
      </top>
      <bottom style="thin">
        <color rgb="FFE2E8F0"/>
      </bottom>
      <diagonal/>
    </border>
    <border>
      <left style="medium">
        <color rgb="FF0F3A5F"/>
      </left>
      <right/>
      <top style="medium">
        <color rgb="FF0F3A5F"/>
      </top>
      <bottom/>
      <diagonal/>
    </border>
    <border>
      <left/>
      <right/>
      <top style="medium">
        <color rgb="FF0F3A5F"/>
      </top>
      <bottom/>
      <diagonal/>
    </border>
    <border>
      <left/>
      <right style="medium">
        <color rgb="FF0F3A5F"/>
      </right>
      <top style="medium">
        <color rgb="FF0F3A5F"/>
      </top>
      <bottom/>
      <diagonal/>
    </border>
    <border>
      <left style="medium">
        <color rgb="FF0F3A5F"/>
      </left>
      <right/>
      <top/>
      <bottom/>
      <diagonal/>
    </border>
    <border>
      <left/>
      <right style="medium">
        <color rgb="FF0F3A5F"/>
      </right>
      <top/>
      <bottom/>
      <diagonal/>
    </border>
    <border>
      <left style="medium">
        <color rgb="FF0F3A5F"/>
      </left>
      <right style="thin">
        <color rgb="FFCBD5E1"/>
      </right>
      <top style="thin">
        <color rgb="FFCBD5E1"/>
      </top>
      <bottom style="thin">
        <color rgb="FFCBD5E1"/>
      </bottom>
      <diagonal/>
    </border>
    <border>
      <left style="thin">
        <color rgb="FFCBD5E1"/>
      </left>
      <right style="medium">
        <color rgb="FF0F3A5F"/>
      </right>
      <top style="thin">
        <color rgb="FFCBD5E1"/>
      </top>
      <bottom style="thin">
        <color rgb="FFCBD5E1"/>
      </bottom>
      <diagonal/>
    </border>
    <border>
      <left style="medium">
        <color rgb="FF0F3A5F"/>
      </left>
      <right/>
      <top/>
      <bottom style="medium">
        <color rgb="FF0F3A5F"/>
      </bottom>
      <diagonal/>
    </border>
    <border>
      <left/>
      <right/>
      <top/>
      <bottom style="medium">
        <color rgb="FF0F3A5F"/>
      </bottom>
      <diagonal/>
    </border>
    <border>
      <left/>
      <right style="medium">
        <color rgb="FF0F3A5F"/>
      </right>
      <top/>
      <bottom style="medium">
        <color rgb="FF0F3A5F"/>
      </bottom>
      <diagonal/>
    </border>
  </borders>
  <cellStyleXfs count="2">
    <xf numFmtId="0" fontId="0" fillId="0" borderId="0"/>
    <xf numFmtId="0" fontId="9" fillId="0" borderId="0"/>
  </cellStyleXfs>
  <cellXfs count="59">
    <xf numFmtId="0" fontId="0" fillId="0" borderId="0" xfId="0"/>
    <xf numFmtId="0" fontId="4" fillId="3" borderId="1" xfId="1" applyFont="1" applyFill="1" applyBorder="1" applyAlignment="1">
      <alignment vertical="center" wrapText="1"/>
    </xf>
    <xf numFmtId="0" fontId="1" fillId="4" borderId="1" xfId="1" applyFont="1" applyFill="1" applyBorder="1" applyAlignment="1">
      <alignment vertical="center" wrapText="1"/>
    </xf>
    <xf numFmtId="0" fontId="3" fillId="2" borderId="1" xfId="1" applyFont="1" applyFill="1" applyBorder="1" applyAlignment="1">
      <alignment horizontal="center" vertical="center" wrapText="1"/>
    </xf>
    <xf numFmtId="2" fontId="1" fillId="4" borderId="1" xfId="1" applyNumberFormat="1" applyFont="1" applyFill="1" applyBorder="1" applyAlignment="1">
      <alignment horizontal="right" vertical="center" wrapText="1"/>
    </xf>
    <xf numFmtId="166" fontId="1" fillId="4" borderId="1" xfId="1" applyNumberFormat="1" applyFont="1" applyFill="1" applyBorder="1" applyAlignment="1">
      <alignment horizontal="right" vertical="center" wrapText="1"/>
    </xf>
    <xf numFmtId="0" fontId="1" fillId="4" borderId="1" xfId="1" applyFont="1" applyFill="1" applyBorder="1" applyAlignment="1">
      <alignment horizontal="right" vertical="center" wrapText="1"/>
    </xf>
    <xf numFmtId="166" fontId="1" fillId="5" borderId="1" xfId="1" applyNumberFormat="1" applyFont="1" applyFill="1" applyBorder="1" applyAlignment="1">
      <alignment horizontal="right" vertical="center" wrapText="1"/>
    </xf>
    <xf numFmtId="0" fontId="3" fillId="2" borderId="1" xfId="1" applyFont="1" applyFill="1" applyBorder="1" applyAlignment="1">
      <alignment vertical="center" wrapText="1"/>
    </xf>
    <xf numFmtId="0" fontId="7" fillId="8" borderId="2" xfId="1" applyFont="1" applyFill="1" applyBorder="1"/>
    <xf numFmtId="0" fontId="8" fillId="9" borderId="2" xfId="1" applyFont="1" applyFill="1" applyBorder="1"/>
    <xf numFmtId="0" fontId="4" fillId="3" borderId="1" xfId="1" applyFont="1" applyFill="1" applyBorder="1" applyAlignment="1">
      <alignment horizontal="left" vertical="center" wrapText="1"/>
    </xf>
    <xf numFmtId="0" fontId="4" fillId="3" borderId="8" xfId="1" applyFont="1" applyFill="1" applyBorder="1" applyAlignment="1">
      <alignment horizontal="left" vertical="center" wrapText="1"/>
    </xf>
    <xf numFmtId="0" fontId="3" fillId="2" borderId="8" xfId="1" applyFont="1" applyFill="1" applyBorder="1" applyAlignment="1">
      <alignment horizontal="center" vertical="center" wrapText="1"/>
    </xf>
    <xf numFmtId="0" fontId="3" fillId="2" borderId="9" xfId="1" applyFont="1" applyFill="1" applyBorder="1" applyAlignment="1">
      <alignment horizontal="center" vertical="center" wrapText="1"/>
    </xf>
    <xf numFmtId="0" fontId="1" fillId="5" borderId="8" xfId="1" applyFont="1" applyFill="1" applyBorder="1" applyAlignment="1">
      <alignment horizontal="center" vertical="center" wrapText="1"/>
    </xf>
    <xf numFmtId="166" fontId="1" fillId="5" borderId="9" xfId="1" applyNumberFormat="1" applyFont="1" applyFill="1" applyBorder="1" applyAlignment="1">
      <alignment horizontal="right" vertical="center" wrapText="1"/>
    </xf>
    <xf numFmtId="0" fontId="4" fillId="3" borderId="8" xfId="1" applyFont="1" applyFill="1" applyBorder="1" applyAlignment="1">
      <alignment vertical="center" wrapText="1"/>
    </xf>
    <xf numFmtId="166" fontId="3" fillId="2" borderId="9" xfId="1" applyNumberFormat="1" applyFont="1" applyFill="1" applyBorder="1" applyAlignment="1">
      <alignment horizontal="right" vertical="center" wrapText="1"/>
    </xf>
    <xf numFmtId="0" fontId="2" fillId="2" borderId="3" xfId="1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horizontal="center" vertical="center" wrapText="1"/>
    </xf>
    <xf numFmtId="0" fontId="2" fillId="2" borderId="6" xfId="1" applyFont="1" applyFill="1" applyBorder="1" applyAlignment="1">
      <alignment horizontal="center" vertical="center" wrapText="1"/>
    </xf>
    <xf numFmtId="0" fontId="2" fillId="2" borderId="0" xfId="1" applyFont="1" applyFill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 wrapText="1"/>
    </xf>
    <xf numFmtId="0" fontId="3" fillId="2" borderId="6" xfId="1" applyFont="1" applyFill="1" applyBorder="1" applyAlignment="1">
      <alignment horizontal="left" vertical="center" wrapText="1"/>
    </xf>
    <xf numFmtId="0" fontId="3" fillId="2" borderId="0" xfId="1" applyFont="1" applyFill="1" applyAlignment="1">
      <alignment horizontal="left" vertical="center" wrapText="1"/>
    </xf>
    <xf numFmtId="0" fontId="3" fillId="2" borderId="7" xfId="1" applyFont="1" applyFill="1" applyBorder="1" applyAlignment="1">
      <alignment horizontal="left" vertical="center" wrapText="1"/>
    </xf>
    <xf numFmtId="0" fontId="1" fillId="4" borderId="1" xfId="1" applyFont="1" applyFill="1" applyBorder="1" applyAlignment="1">
      <alignment vertical="center" wrapText="1"/>
    </xf>
    <xf numFmtId="0" fontId="1" fillId="5" borderId="0" xfId="1" applyFont="1" applyFill="1" applyAlignment="1">
      <alignment horizontal="left" vertical="center" wrapText="1"/>
    </xf>
    <xf numFmtId="0" fontId="1" fillId="5" borderId="7" xfId="1" applyFont="1" applyFill="1" applyBorder="1" applyAlignment="1">
      <alignment horizontal="left" vertical="center" wrapText="1"/>
    </xf>
    <xf numFmtId="49" fontId="1" fillId="4" borderId="1" xfId="1" applyNumberFormat="1" applyFont="1" applyFill="1" applyBorder="1" applyAlignment="1">
      <alignment horizontal="left" vertical="center" wrapText="1"/>
    </xf>
    <xf numFmtId="49" fontId="1" fillId="4" borderId="9" xfId="1" applyNumberFormat="1" applyFont="1" applyFill="1" applyBorder="1" applyAlignment="1">
      <alignment horizontal="left" vertical="center" wrapText="1"/>
    </xf>
    <xf numFmtId="165" fontId="1" fillId="4" borderId="1" xfId="1" applyNumberFormat="1" applyFont="1" applyFill="1" applyBorder="1" applyAlignment="1">
      <alignment horizontal="left" vertical="center" wrapText="1"/>
    </xf>
    <xf numFmtId="165" fontId="1" fillId="4" borderId="9" xfId="1" applyNumberFormat="1" applyFont="1" applyFill="1" applyBorder="1" applyAlignment="1">
      <alignment horizontal="left" vertical="center" wrapText="1"/>
    </xf>
    <xf numFmtId="0" fontId="1" fillId="4" borderId="1" xfId="1" applyFont="1" applyFill="1" applyBorder="1" applyAlignment="1">
      <alignment horizontal="left" vertical="center" wrapText="1"/>
    </xf>
    <xf numFmtId="0" fontId="1" fillId="4" borderId="9" xfId="1" applyFont="1" applyFill="1" applyBorder="1" applyAlignment="1">
      <alignment horizontal="left" vertical="center" wrapText="1"/>
    </xf>
    <xf numFmtId="0" fontId="4" fillId="5" borderId="1" xfId="1" applyFont="1" applyFill="1" applyBorder="1" applyAlignment="1">
      <alignment vertical="center" wrapText="1"/>
    </xf>
    <xf numFmtId="0" fontId="1" fillId="5" borderId="1" xfId="1" applyFont="1" applyFill="1" applyBorder="1" applyAlignment="1">
      <alignment vertical="center" wrapText="1"/>
    </xf>
    <xf numFmtId="0" fontId="5" fillId="5" borderId="1" xfId="1" applyFont="1" applyFill="1" applyBorder="1" applyAlignment="1">
      <alignment vertical="center" wrapText="1"/>
    </xf>
    <xf numFmtId="0" fontId="6" fillId="7" borderId="8" xfId="1" applyFont="1" applyFill="1" applyBorder="1" applyAlignment="1">
      <alignment horizontal="center" vertical="center" wrapText="1"/>
    </xf>
    <xf numFmtId="0" fontId="6" fillId="7" borderId="1" xfId="1" applyFont="1" applyFill="1" applyBorder="1" applyAlignment="1">
      <alignment horizontal="center" vertical="center" wrapText="1"/>
    </xf>
    <xf numFmtId="0" fontId="6" fillId="7" borderId="9" xfId="1" applyFont="1" applyFill="1" applyBorder="1" applyAlignment="1">
      <alignment horizontal="center" vertical="center" wrapText="1"/>
    </xf>
    <xf numFmtId="0" fontId="5" fillId="6" borderId="8" xfId="1" applyFont="1" applyFill="1" applyBorder="1" applyAlignment="1">
      <alignment vertical="center" wrapText="1"/>
    </xf>
    <xf numFmtId="0" fontId="5" fillId="6" borderId="1" xfId="1" applyFont="1" applyFill="1" applyBorder="1" applyAlignment="1">
      <alignment vertical="center" wrapText="1"/>
    </xf>
    <xf numFmtId="0" fontId="5" fillId="6" borderId="9" xfId="1" applyFont="1" applyFill="1" applyBorder="1" applyAlignment="1">
      <alignment vertical="center" wrapText="1"/>
    </xf>
    <xf numFmtId="0" fontId="6" fillId="5" borderId="1" xfId="1" applyFont="1" applyFill="1" applyBorder="1" applyAlignment="1">
      <alignment horizontal="left" vertical="center" wrapText="1"/>
    </xf>
    <xf numFmtId="0" fontId="1" fillId="10" borderId="6" xfId="1" applyFont="1" applyFill="1" applyBorder="1" applyAlignment="1">
      <alignment vertical="center" wrapText="1"/>
    </xf>
    <xf numFmtId="0" fontId="1" fillId="10" borderId="0" xfId="1" applyFont="1" applyFill="1" applyAlignment="1">
      <alignment vertical="center" wrapText="1"/>
    </xf>
    <xf numFmtId="0" fontId="1" fillId="10" borderId="7" xfId="1" applyFont="1" applyFill="1" applyBorder="1" applyAlignment="1">
      <alignment vertical="center" wrapText="1"/>
    </xf>
    <xf numFmtId="0" fontId="4" fillId="10" borderId="6" xfId="1" applyFont="1" applyFill="1" applyBorder="1" applyAlignment="1">
      <alignment horizontal="center" wrapText="1"/>
    </xf>
    <xf numFmtId="0" fontId="4" fillId="10" borderId="0" xfId="1" applyFont="1" applyFill="1" applyAlignment="1">
      <alignment horizontal="center" wrapText="1"/>
    </xf>
    <xf numFmtId="0" fontId="4" fillId="10" borderId="7" xfId="1" applyFont="1" applyFill="1" applyBorder="1" applyAlignment="1">
      <alignment horizontal="center" wrapText="1"/>
    </xf>
    <xf numFmtId="0" fontId="1" fillId="10" borderId="10" xfId="1" applyFont="1" applyFill="1" applyBorder="1" applyAlignment="1">
      <alignment vertical="center" wrapText="1"/>
    </xf>
    <xf numFmtId="0" fontId="1" fillId="10" borderId="11" xfId="1" applyFont="1" applyFill="1" applyBorder="1" applyAlignment="1">
      <alignment vertical="center" wrapText="1"/>
    </xf>
    <xf numFmtId="0" fontId="1" fillId="10" borderId="12" xfId="1" applyFont="1" applyFill="1" applyBorder="1" applyAlignment="1">
      <alignment vertical="center" wrapText="1"/>
    </xf>
    <xf numFmtId="0" fontId="1" fillId="10" borderId="6" xfId="1" applyFont="1" applyFill="1" applyBorder="1" applyAlignment="1">
      <alignment horizontal="left" vertical="center" wrapText="1"/>
    </xf>
    <xf numFmtId="0" fontId="1" fillId="10" borderId="0" xfId="1" applyFont="1" applyFill="1" applyAlignment="1">
      <alignment horizontal="left" vertical="center" wrapText="1"/>
    </xf>
    <xf numFmtId="0" fontId="1" fillId="10" borderId="7" xfId="1" applyFont="1" applyFill="1" applyBorder="1" applyAlignment="1">
      <alignment horizontal="left" vertical="center" wrapText="1"/>
    </xf>
  </cellXfs>
  <cellStyles count="2">
    <cellStyle name="Normal" xfId="1" xr:uid="{00000000-0005-0000-0000-000000000000}"/>
    <cellStyle name="Standard" xfId="0" builtinId="0"/>
  </cellStyles>
  <dxfs count="7">
    <dxf>
      <fill>
        <patternFill patternType="solid">
          <bgColor rgb="FFFDE68A"/>
        </patternFill>
      </fill>
    </dxf>
    <dxf>
      <fill>
        <patternFill patternType="solid">
          <bgColor rgb="FFFDE68A"/>
        </patternFill>
      </fill>
    </dxf>
    <dxf>
      <fill>
        <patternFill patternType="solid">
          <bgColor rgb="FFFDE68A"/>
        </patternFill>
      </fill>
    </dxf>
    <dxf>
      <font>
        <b/>
        <color rgb="FF166534"/>
      </font>
      <fill>
        <patternFill patternType="solid">
          <bgColor rgb="FFE7F8EF"/>
        </patternFill>
      </fill>
    </dxf>
    <dxf>
      <font>
        <b/>
        <color rgb="FF991B1B"/>
      </font>
      <fill>
        <patternFill patternType="solid">
          <bgColor rgb="FFFEE2E2"/>
        </patternFill>
      </fill>
    </dxf>
    <dxf>
      <fill>
        <patternFill patternType="solid">
          <bgColor rgb="FFFDE68A"/>
        </patternFill>
      </fill>
    </dxf>
    <dxf>
      <fill>
        <patternFill patternType="solid">
          <bgColor rgb="FFFDE68A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5"/>
  <sheetViews>
    <sheetView tabSelected="1" workbookViewId="0">
      <selection sqref="A1:K2"/>
    </sheetView>
  </sheetViews>
  <sheetFormatPr baseColWidth="10" defaultColWidth="9" defaultRowHeight="15" x14ac:dyDescent="0.25"/>
  <cols>
    <col min="1" max="1" width="15.125" bestFit="1" customWidth="1"/>
    <col min="2" max="2" width="20.875" bestFit="1" customWidth="1"/>
    <col min="3" max="3" width="7.875" bestFit="1" customWidth="1"/>
    <col min="4" max="5" width="6.375" bestFit="1" customWidth="1"/>
    <col min="6" max="6" width="13.875" bestFit="1" customWidth="1"/>
    <col min="7" max="7" width="5.875" bestFit="1" customWidth="1"/>
    <col min="8" max="8" width="13" customWidth="1"/>
    <col min="9" max="9" width="6.875" bestFit="1" customWidth="1"/>
    <col min="10" max="10" width="9.75" bestFit="1" customWidth="1"/>
    <col min="11" max="11" width="7" bestFit="1" customWidth="1"/>
    <col min="13" max="13" width="12.5" bestFit="1" customWidth="1"/>
    <col min="14" max="14" width="25.25" bestFit="1" customWidth="1"/>
    <col min="15" max="17" width="12" customWidth="1"/>
  </cols>
  <sheetData>
    <row r="1" spans="1:14" ht="30" customHeight="1" x14ac:dyDescent="0.25">
      <c r="A1" s="19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1"/>
    </row>
    <row r="2" spans="1:14" ht="30" customHeight="1" x14ac:dyDescent="0.25">
      <c r="A2" s="22"/>
      <c r="B2" s="23"/>
      <c r="C2" s="23"/>
      <c r="D2" s="23"/>
      <c r="E2" s="23"/>
      <c r="F2" s="23"/>
      <c r="G2" s="23"/>
      <c r="H2" s="23"/>
      <c r="I2" s="23"/>
      <c r="J2" s="23"/>
      <c r="K2" s="24"/>
      <c r="M2" s="10" t="s">
        <v>1</v>
      </c>
      <c r="N2" s="10" t="s">
        <v>2</v>
      </c>
    </row>
    <row r="3" spans="1:14" ht="20.100000000000001" customHeight="1" x14ac:dyDescent="0.25">
      <c r="A3" s="25" t="s">
        <v>3</v>
      </c>
      <c r="B3" s="26"/>
      <c r="C3" s="26"/>
      <c r="D3" s="26"/>
      <c r="E3" s="26"/>
      <c r="F3" s="26" t="s">
        <v>4</v>
      </c>
      <c r="G3" s="26"/>
      <c r="H3" s="26"/>
      <c r="I3" s="26"/>
      <c r="J3" s="26"/>
      <c r="K3" s="27"/>
      <c r="M3" s="9"/>
      <c r="N3" s="9"/>
    </row>
    <row r="4" spans="1:14" ht="20.100000000000001" customHeight="1" x14ac:dyDescent="0.25">
      <c r="A4" s="12" t="s">
        <v>5</v>
      </c>
      <c r="B4" s="28" t="s">
        <v>6</v>
      </c>
      <c r="C4" s="28"/>
      <c r="D4" s="28"/>
      <c r="E4" s="28"/>
      <c r="F4" s="11" t="s">
        <v>7</v>
      </c>
      <c r="G4" s="48"/>
      <c r="H4" s="29" t="str">
        <f>"Q-"&amp;RIGHT($H$5,4)&amp;MID($H$5,4,2)&amp;LEFT($H$5,2)&amp;"-"&amp;TEXT($H$6,"000")</f>
        <v>Q-20260513-012</v>
      </c>
      <c r="I4" s="29"/>
      <c r="J4" s="29"/>
      <c r="K4" s="30"/>
      <c r="M4" s="9">
        <v>0</v>
      </c>
      <c r="N4" s="9" t="s">
        <v>8</v>
      </c>
    </row>
    <row r="5" spans="1:14" ht="20.100000000000001" customHeight="1" x14ac:dyDescent="0.25">
      <c r="A5" s="12" t="s">
        <v>9</v>
      </c>
      <c r="B5" s="28" t="s">
        <v>10</v>
      </c>
      <c r="C5" s="28"/>
      <c r="D5" s="28"/>
      <c r="E5" s="28"/>
      <c r="F5" s="11" t="s">
        <v>11</v>
      </c>
      <c r="G5" s="48"/>
      <c r="H5" s="31" t="s">
        <v>12</v>
      </c>
      <c r="I5" s="31"/>
      <c r="J5" s="31"/>
      <c r="K5" s="32"/>
      <c r="M5" s="9">
        <v>1</v>
      </c>
      <c r="N5" s="9" t="s">
        <v>13</v>
      </c>
    </row>
    <row r="6" spans="1:14" ht="20.100000000000001" customHeight="1" x14ac:dyDescent="0.25">
      <c r="A6" s="12" t="s">
        <v>14</v>
      </c>
      <c r="B6" s="28" t="s">
        <v>15</v>
      </c>
      <c r="C6" s="28"/>
      <c r="D6" s="28"/>
      <c r="E6" s="28"/>
      <c r="F6" s="11" t="s">
        <v>16</v>
      </c>
      <c r="G6" s="48"/>
      <c r="H6" s="33">
        <v>12</v>
      </c>
      <c r="I6" s="33"/>
      <c r="J6" s="33"/>
      <c r="K6" s="34"/>
      <c r="M6" s="9">
        <v>2</v>
      </c>
      <c r="N6" s="9" t="s">
        <v>17</v>
      </c>
    </row>
    <row r="7" spans="1:14" ht="20.100000000000001" customHeight="1" x14ac:dyDescent="0.25">
      <c r="A7" s="12" t="s">
        <v>18</v>
      </c>
      <c r="B7" s="28" t="s">
        <v>19</v>
      </c>
      <c r="C7" s="28"/>
      <c r="D7" s="28"/>
      <c r="E7" s="28"/>
      <c r="F7" s="11" t="s">
        <v>20</v>
      </c>
      <c r="G7" s="48"/>
      <c r="H7" s="35" t="s">
        <v>21</v>
      </c>
      <c r="I7" s="35"/>
      <c r="J7" s="35"/>
      <c r="K7" s="36"/>
      <c r="M7" s="9">
        <v>3</v>
      </c>
      <c r="N7" s="9" t="s">
        <v>22</v>
      </c>
    </row>
    <row r="8" spans="1:14" ht="20.100000000000001" customHeight="1" x14ac:dyDescent="0.25">
      <c r="A8" s="12" t="s">
        <v>23</v>
      </c>
      <c r="B8" s="28" t="s">
        <v>24</v>
      </c>
      <c r="C8" s="28"/>
      <c r="D8" s="28"/>
      <c r="E8" s="28"/>
      <c r="F8" s="11" t="s">
        <v>25</v>
      </c>
      <c r="G8" s="48"/>
      <c r="H8" s="35" t="s">
        <v>26</v>
      </c>
      <c r="I8" s="35"/>
      <c r="J8" s="35"/>
      <c r="K8" s="36"/>
      <c r="M8" s="9">
        <v>4</v>
      </c>
      <c r="N8" s="9" t="s">
        <v>27</v>
      </c>
    </row>
    <row r="9" spans="1:14" ht="20.100000000000001" customHeight="1" x14ac:dyDescent="0.25">
      <c r="A9" s="56"/>
      <c r="B9" s="48"/>
      <c r="C9" s="48"/>
      <c r="D9" s="48"/>
      <c r="E9" s="48"/>
      <c r="F9" s="57"/>
      <c r="G9" s="48"/>
      <c r="H9" s="57"/>
      <c r="I9" s="57"/>
      <c r="J9" s="57"/>
      <c r="K9" s="58"/>
      <c r="M9" s="9">
        <v>5</v>
      </c>
      <c r="N9" s="9" t="s">
        <v>28</v>
      </c>
    </row>
    <row r="10" spans="1:14" ht="20.100000000000001" customHeight="1" x14ac:dyDescent="0.25">
      <c r="A10" s="25" t="s">
        <v>29</v>
      </c>
      <c r="B10" s="26"/>
      <c r="C10" s="26"/>
      <c r="D10" s="26"/>
      <c r="E10" s="26"/>
      <c r="F10" s="26" t="s">
        <v>30</v>
      </c>
      <c r="G10" s="26"/>
      <c r="H10" s="26"/>
      <c r="I10" s="26"/>
      <c r="J10" s="26"/>
      <c r="K10" s="27"/>
      <c r="M10" s="9">
        <v>6</v>
      </c>
      <c r="N10" s="9" t="s">
        <v>31</v>
      </c>
    </row>
    <row r="11" spans="1:14" ht="20.100000000000001" customHeight="1" x14ac:dyDescent="0.25">
      <c r="A11" s="12" t="s">
        <v>32</v>
      </c>
      <c r="B11" s="28" t="s">
        <v>33</v>
      </c>
      <c r="C11" s="28"/>
      <c r="D11" s="28"/>
      <c r="E11" s="28"/>
      <c r="F11" s="11" t="s">
        <v>34</v>
      </c>
      <c r="G11" s="48"/>
      <c r="H11" s="35" t="s">
        <v>35</v>
      </c>
      <c r="I11" s="35"/>
      <c r="J11" s="35"/>
      <c r="K11" s="36"/>
      <c r="M11" s="9">
        <v>7</v>
      </c>
      <c r="N11" s="9" t="s">
        <v>36</v>
      </c>
    </row>
    <row r="12" spans="1:14" ht="20.100000000000001" customHeight="1" x14ac:dyDescent="0.25">
      <c r="A12" s="12" t="s">
        <v>9</v>
      </c>
      <c r="B12" s="28" t="s">
        <v>37</v>
      </c>
      <c r="C12" s="28"/>
      <c r="D12" s="28"/>
      <c r="E12" s="28"/>
      <c r="F12" s="11" t="s">
        <v>38</v>
      </c>
      <c r="G12" s="48"/>
      <c r="H12" s="31" t="s">
        <v>12</v>
      </c>
      <c r="I12" s="31"/>
      <c r="J12" s="31"/>
      <c r="K12" s="32"/>
      <c r="M12" s="9">
        <v>8</v>
      </c>
      <c r="N12" s="9" t="s">
        <v>39</v>
      </c>
    </row>
    <row r="13" spans="1:14" ht="20.100000000000001" customHeight="1" x14ac:dyDescent="0.25">
      <c r="A13" s="12"/>
      <c r="B13" s="28"/>
      <c r="C13" s="28"/>
      <c r="D13" s="28"/>
      <c r="E13" s="28"/>
      <c r="F13" s="11" t="s">
        <v>40</v>
      </c>
      <c r="G13" s="48"/>
      <c r="H13" s="31" t="s">
        <v>41</v>
      </c>
      <c r="I13" s="31"/>
      <c r="J13" s="31"/>
      <c r="K13" s="32"/>
      <c r="M13" s="9">
        <v>9</v>
      </c>
      <c r="N13" s="9" t="s">
        <v>42</v>
      </c>
    </row>
    <row r="14" spans="1:14" ht="20.100000000000001" customHeight="1" x14ac:dyDescent="0.25">
      <c r="A14" s="12" t="s">
        <v>43</v>
      </c>
      <c r="B14" s="28" t="s">
        <v>44</v>
      </c>
      <c r="C14" s="28"/>
      <c r="D14" s="28"/>
      <c r="E14" s="28"/>
      <c r="F14" s="11" t="s">
        <v>45</v>
      </c>
      <c r="G14" s="48"/>
      <c r="H14" s="35" t="s">
        <v>46</v>
      </c>
      <c r="I14" s="35"/>
      <c r="J14" s="35"/>
      <c r="K14" s="36"/>
      <c r="M14" s="9">
        <v>10</v>
      </c>
      <c r="N14" s="9" t="s">
        <v>47</v>
      </c>
    </row>
    <row r="15" spans="1:14" ht="20.100000000000001" customHeight="1" x14ac:dyDescent="0.25">
      <c r="A15" s="12" t="s">
        <v>48</v>
      </c>
      <c r="B15" s="28" t="s">
        <v>49</v>
      </c>
      <c r="C15" s="28"/>
      <c r="D15" s="28"/>
      <c r="E15" s="28"/>
      <c r="F15" s="11" t="s">
        <v>50</v>
      </c>
      <c r="G15" s="48"/>
      <c r="H15" s="35" t="s">
        <v>51</v>
      </c>
      <c r="I15" s="35"/>
      <c r="J15" s="35"/>
      <c r="K15" s="36"/>
      <c r="M15" s="9">
        <v>11</v>
      </c>
      <c r="N15" s="9" t="s">
        <v>52</v>
      </c>
    </row>
    <row r="16" spans="1:14" ht="24" customHeight="1" x14ac:dyDescent="0.25">
      <c r="A16" s="25" t="s">
        <v>53</v>
      </c>
      <c r="B16" s="26"/>
      <c r="C16" s="26"/>
      <c r="D16" s="26"/>
      <c r="E16" s="26"/>
      <c r="F16" s="26"/>
      <c r="G16" s="26"/>
      <c r="H16" s="26"/>
      <c r="I16" s="26"/>
      <c r="J16" s="26"/>
      <c r="K16" s="27"/>
      <c r="M16" s="9">
        <v>12</v>
      </c>
      <c r="N16" s="9" t="s">
        <v>54</v>
      </c>
    </row>
    <row r="17" spans="1:14" ht="30" x14ac:dyDescent="0.25">
      <c r="A17" s="13" t="s">
        <v>55</v>
      </c>
      <c r="B17" s="3" t="s">
        <v>56</v>
      </c>
      <c r="C17" s="3" t="s">
        <v>110</v>
      </c>
      <c r="D17" s="3" t="s">
        <v>57</v>
      </c>
      <c r="E17" s="3" t="s">
        <v>58</v>
      </c>
      <c r="F17" s="3" t="s">
        <v>111</v>
      </c>
      <c r="G17" s="3" t="s">
        <v>59</v>
      </c>
      <c r="H17" s="3" t="s">
        <v>60</v>
      </c>
      <c r="I17" s="3" t="s">
        <v>61</v>
      </c>
      <c r="J17" s="3" t="s">
        <v>62</v>
      </c>
      <c r="K17" s="14" t="s">
        <v>63</v>
      </c>
      <c r="M17" s="9">
        <v>13</v>
      </c>
      <c r="N17" s="9" t="s">
        <v>64</v>
      </c>
    </row>
    <row r="18" spans="1:14" ht="20.100000000000001" customHeight="1" x14ac:dyDescent="0.25">
      <c r="A18" s="15">
        <f t="shared" ref="A18:A29" si="0">IF($B18="","",ROW()-17)</f>
        <v>1</v>
      </c>
      <c r="B18" s="2" t="s">
        <v>65</v>
      </c>
      <c r="C18" s="2" t="s">
        <v>66</v>
      </c>
      <c r="D18" s="4">
        <v>1</v>
      </c>
      <c r="E18" s="2" t="s">
        <v>67</v>
      </c>
      <c r="F18" s="5">
        <v>85</v>
      </c>
      <c r="G18" s="6" t="s">
        <v>68</v>
      </c>
      <c r="H18" s="6" t="s">
        <v>69</v>
      </c>
      <c r="I18" s="7">
        <f t="shared" ref="I18:I29" si="1">IF($B18="","",ROUND($D18*$F18*(1-IFERROR(VALUE(SUBSTITUTE($G18,"%",""))/100,0)),2))</f>
        <v>85</v>
      </c>
      <c r="J18" s="7">
        <f t="shared" ref="J18:J29" si="2">IF($B18="","",ROUND(IF($H$7&lt;&gt;"Regelbesteuerung",0,$I18*IFERROR(VALUE(SUBSTITUTE($H18,"%",""))/100,0)),2))</f>
        <v>16.149999999999999</v>
      </c>
      <c r="K18" s="16">
        <f t="shared" ref="K18:K29" si="3">IF($B18="","",ROUND($I18+$J18,2))</f>
        <v>101.15</v>
      </c>
      <c r="M18" s="9">
        <v>14</v>
      </c>
      <c r="N18" s="9" t="s">
        <v>70</v>
      </c>
    </row>
    <row r="19" spans="1:14" ht="20.100000000000001" customHeight="1" x14ac:dyDescent="0.25">
      <c r="A19" s="15">
        <f t="shared" si="0"/>
        <v>2</v>
      </c>
      <c r="B19" s="2" t="s">
        <v>71</v>
      </c>
      <c r="C19" s="2" t="s">
        <v>66</v>
      </c>
      <c r="D19" s="4">
        <v>6</v>
      </c>
      <c r="E19" s="2" t="s">
        <v>72</v>
      </c>
      <c r="F19" s="5">
        <v>42.5</v>
      </c>
      <c r="G19" s="6" t="s">
        <v>73</v>
      </c>
      <c r="H19" s="6" t="s">
        <v>69</v>
      </c>
      <c r="I19" s="7">
        <f t="shared" si="1"/>
        <v>242.25</v>
      </c>
      <c r="J19" s="7">
        <f t="shared" si="2"/>
        <v>46.03</v>
      </c>
      <c r="K19" s="16">
        <f t="shared" si="3"/>
        <v>288.27999999999997</v>
      </c>
      <c r="M19" s="9">
        <v>15</v>
      </c>
      <c r="N19" s="9" t="s">
        <v>74</v>
      </c>
    </row>
    <row r="20" spans="1:14" ht="20.100000000000001" customHeight="1" x14ac:dyDescent="0.25">
      <c r="A20" s="15">
        <f t="shared" si="0"/>
        <v>3</v>
      </c>
      <c r="B20" s="2" t="s">
        <v>75</v>
      </c>
      <c r="C20" s="2" t="s">
        <v>66</v>
      </c>
      <c r="D20" s="4">
        <v>1</v>
      </c>
      <c r="E20" s="2" t="s">
        <v>76</v>
      </c>
      <c r="F20" s="5">
        <v>18</v>
      </c>
      <c r="G20" s="6" t="s">
        <v>68</v>
      </c>
      <c r="H20" s="6" t="s">
        <v>69</v>
      </c>
      <c r="I20" s="7">
        <f t="shared" si="1"/>
        <v>18</v>
      </c>
      <c r="J20" s="7">
        <f t="shared" si="2"/>
        <v>3.42</v>
      </c>
      <c r="K20" s="16">
        <f t="shared" si="3"/>
        <v>21.42</v>
      </c>
      <c r="M20" s="9">
        <v>16</v>
      </c>
      <c r="N20" s="9" t="s">
        <v>77</v>
      </c>
    </row>
    <row r="21" spans="1:14" ht="20.100000000000001" customHeight="1" x14ac:dyDescent="0.25">
      <c r="A21" s="15">
        <f t="shared" si="0"/>
        <v>4</v>
      </c>
      <c r="B21" s="2" t="s">
        <v>78</v>
      </c>
      <c r="C21" s="2" t="s">
        <v>66</v>
      </c>
      <c r="D21" s="4">
        <v>2</v>
      </c>
      <c r="E21" s="2" t="s">
        <v>72</v>
      </c>
      <c r="F21" s="5">
        <v>12</v>
      </c>
      <c r="G21" s="6" t="s">
        <v>68</v>
      </c>
      <c r="H21" s="6" t="s">
        <v>79</v>
      </c>
      <c r="I21" s="7">
        <f t="shared" si="1"/>
        <v>24</v>
      </c>
      <c r="J21" s="7">
        <f t="shared" si="2"/>
        <v>1.68</v>
      </c>
      <c r="K21" s="16">
        <f t="shared" si="3"/>
        <v>25.68</v>
      </c>
      <c r="M21" s="9">
        <v>17</v>
      </c>
      <c r="N21" s="9" t="s">
        <v>80</v>
      </c>
    </row>
    <row r="22" spans="1:14" ht="20.100000000000001" customHeight="1" x14ac:dyDescent="0.25">
      <c r="A22" s="15" t="str">
        <f t="shared" si="0"/>
        <v/>
      </c>
      <c r="B22" s="2"/>
      <c r="C22" s="2"/>
      <c r="D22" s="4"/>
      <c r="E22" s="2"/>
      <c r="F22" s="5"/>
      <c r="G22" s="6"/>
      <c r="H22" s="6"/>
      <c r="I22" s="7" t="str">
        <f t="shared" si="1"/>
        <v/>
      </c>
      <c r="J22" s="7" t="str">
        <f t="shared" si="2"/>
        <v/>
      </c>
      <c r="K22" s="16" t="str">
        <f t="shared" si="3"/>
        <v/>
      </c>
      <c r="M22" s="9">
        <v>18</v>
      </c>
      <c r="N22" s="9" t="s">
        <v>81</v>
      </c>
    </row>
    <row r="23" spans="1:14" ht="20.100000000000001" customHeight="1" x14ac:dyDescent="0.25">
      <c r="A23" s="15" t="str">
        <f t="shared" si="0"/>
        <v/>
      </c>
      <c r="B23" s="2"/>
      <c r="C23" s="2"/>
      <c r="D23" s="4"/>
      <c r="E23" s="2"/>
      <c r="F23" s="5"/>
      <c r="G23" s="6"/>
      <c r="H23" s="6"/>
      <c r="I23" s="7" t="str">
        <f t="shared" si="1"/>
        <v/>
      </c>
      <c r="J23" s="7" t="str">
        <f t="shared" si="2"/>
        <v/>
      </c>
      <c r="K23" s="16" t="str">
        <f t="shared" si="3"/>
        <v/>
      </c>
      <c r="M23" s="9">
        <v>19</v>
      </c>
      <c r="N23" s="9" t="s">
        <v>82</v>
      </c>
    </row>
    <row r="24" spans="1:14" ht="20.100000000000001" customHeight="1" x14ac:dyDescent="0.25">
      <c r="A24" s="15" t="str">
        <f t="shared" si="0"/>
        <v/>
      </c>
      <c r="B24" s="2"/>
      <c r="C24" s="2"/>
      <c r="D24" s="4"/>
      <c r="E24" s="2"/>
      <c r="F24" s="5"/>
      <c r="G24" s="6"/>
      <c r="H24" s="6"/>
      <c r="I24" s="7" t="str">
        <f t="shared" si="1"/>
        <v/>
      </c>
      <c r="J24" s="7" t="str">
        <f t="shared" si="2"/>
        <v/>
      </c>
      <c r="K24" s="16" t="str">
        <f t="shared" si="3"/>
        <v/>
      </c>
      <c r="M24" s="9">
        <v>20</v>
      </c>
      <c r="N24" s="9" t="s">
        <v>83</v>
      </c>
    </row>
    <row r="25" spans="1:14" ht="20.100000000000001" customHeight="1" x14ac:dyDescent="0.25">
      <c r="A25" s="15" t="str">
        <f t="shared" si="0"/>
        <v/>
      </c>
      <c r="B25" s="2"/>
      <c r="C25" s="2"/>
      <c r="D25" s="4"/>
      <c r="E25" s="2"/>
      <c r="F25" s="5"/>
      <c r="G25" s="6"/>
      <c r="H25" s="6"/>
      <c r="I25" s="7" t="str">
        <f t="shared" si="1"/>
        <v/>
      </c>
      <c r="J25" s="7" t="str">
        <f t="shared" si="2"/>
        <v/>
      </c>
      <c r="K25" s="16" t="str">
        <f t="shared" si="3"/>
        <v/>
      </c>
      <c r="M25" s="9">
        <v>30</v>
      </c>
      <c r="N25" s="9" t="s">
        <v>84</v>
      </c>
    </row>
    <row r="26" spans="1:14" ht="20.100000000000001" customHeight="1" x14ac:dyDescent="0.25">
      <c r="A26" s="15" t="str">
        <f t="shared" si="0"/>
        <v/>
      </c>
      <c r="B26" s="2"/>
      <c r="C26" s="2"/>
      <c r="D26" s="4"/>
      <c r="E26" s="2"/>
      <c r="F26" s="5"/>
      <c r="G26" s="6"/>
      <c r="H26" s="6"/>
      <c r="I26" s="7" t="str">
        <f t="shared" si="1"/>
        <v/>
      </c>
      <c r="J26" s="7" t="str">
        <f t="shared" si="2"/>
        <v/>
      </c>
      <c r="K26" s="16" t="str">
        <f t="shared" si="3"/>
        <v/>
      </c>
      <c r="M26" s="9">
        <v>40</v>
      </c>
      <c r="N26" s="9" t="s">
        <v>85</v>
      </c>
    </row>
    <row r="27" spans="1:14" ht="20.100000000000001" customHeight="1" x14ac:dyDescent="0.25">
      <c r="A27" s="15" t="str">
        <f t="shared" si="0"/>
        <v/>
      </c>
      <c r="B27" s="2"/>
      <c r="C27" s="2"/>
      <c r="D27" s="4"/>
      <c r="E27" s="2"/>
      <c r="F27" s="5"/>
      <c r="G27" s="6"/>
      <c r="H27" s="6"/>
      <c r="I27" s="7" t="str">
        <f t="shared" si="1"/>
        <v/>
      </c>
      <c r="J27" s="7" t="str">
        <f t="shared" si="2"/>
        <v/>
      </c>
      <c r="K27" s="16" t="str">
        <f t="shared" si="3"/>
        <v/>
      </c>
      <c r="M27" s="9">
        <v>50</v>
      </c>
      <c r="N27" s="9" t="s">
        <v>86</v>
      </c>
    </row>
    <row r="28" spans="1:14" ht="20.100000000000001" customHeight="1" x14ac:dyDescent="0.25">
      <c r="A28" s="15" t="str">
        <f t="shared" si="0"/>
        <v/>
      </c>
      <c r="B28" s="2"/>
      <c r="C28" s="2"/>
      <c r="D28" s="4"/>
      <c r="E28" s="2"/>
      <c r="F28" s="5"/>
      <c r="G28" s="6"/>
      <c r="H28" s="6"/>
      <c r="I28" s="7" t="str">
        <f t="shared" si="1"/>
        <v/>
      </c>
      <c r="J28" s="7" t="str">
        <f t="shared" si="2"/>
        <v/>
      </c>
      <c r="K28" s="16" t="str">
        <f t="shared" si="3"/>
        <v/>
      </c>
      <c r="M28" s="9">
        <v>60</v>
      </c>
      <c r="N28" s="9" t="s">
        <v>87</v>
      </c>
    </row>
    <row r="29" spans="1:14" ht="20.100000000000001" customHeight="1" x14ac:dyDescent="0.25">
      <c r="A29" s="15" t="str">
        <f t="shared" si="0"/>
        <v/>
      </c>
      <c r="B29" s="2"/>
      <c r="C29" s="2"/>
      <c r="D29" s="4"/>
      <c r="E29" s="2"/>
      <c r="F29" s="5"/>
      <c r="G29" s="6"/>
      <c r="H29" s="6"/>
      <c r="I29" s="7" t="str">
        <f t="shared" si="1"/>
        <v/>
      </c>
      <c r="J29" s="7" t="str">
        <f t="shared" si="2"/>
        <v/>
      </c>
      <c r="K29" s="16" t="str">
        <f t="shared" si="3"/>
        <v/>
      </c>
      <c r="M29" s="9">
        <v>70</v>
      </c>
      <c r="N29" s="9" t="s">
        <v>88</v>
      </c>
    </row>
    <row r="30" spans="1:14" ht="20.100000000000001" customHeight="1" x14ac:dyDescent="0.25">
      <c r="A30" s="47"/>
      <c r="B30" s="48"/>
      <c r="C30" s="48"/>
      <c r="D30" s="48"/>
      <c r="E30" s="48"/>
      <c r="F30" s="48"/>
      <c r="G30" s="48"/>
      <c r="H30" s="48"/>
      <c r="I30" s="48"/>
      <c r="J30" s="48"/>
      <c r="K30" s="49"/>
      <c r="M30" s="9">
        <v>80</v>
      </c>
      <c r="N30" s="9" t="s">
        <v>89</v>
      </c>
    </row>
    <row r="31" spans="1:14" ht="20.100000000000001" customHeight="1" x14ac:dyDescent="0.25">
      <c r="A31" s="25" t="s">
        <v>90</v>
      </c>
      <c r="B31" s="26"/>
      <c r="C31" s="26"/>
      <c r="D31" s="26"/>
      <c r="E31" s="26"/>
      <c r="F31" s="26"/>
      <c r="G31" s="26"/>
      <c r="H31" s="26" t="s">
        <v>91</v>
      </c>
      <c r="I31" s="26"/>
      <c r="J31" s="26"/>
      <c r="K31" s="27"/>
      <c r="M31" s="9">
        <v>90</v>
      </c>
      <c r="N31" s="9" t="s">
        <v>92</v>
      </c>
    </row>
    <row r="32" spans="1:14" ht="20.100000000000001" customHeight="1" x14ac:dyDescent="0.25">
      <c r="A32" s="17" t="s">
        <v>93</v>
      </c>
      <c r="B32" s="48"/>
      <c r="C32" s="48"/>
      <c r="D32" s="48"/>
      <c r="E32" s="48"/>
      <c r="F32" s="48"/>
      <c r="G32" s="48"/>
      <c r="H32" s="1" t="s">
        <v>94</v>
      </c>
      <c r="I32" s="1"/>
      <c r="J32" s="1"/>
      <c r="K32" s="16">
        <f>SUM($I$18:$I$29)</f>
        <v>369.25</v>
      </c>
      <c r="M32" s="9"/>
      <c r="N32" s="9"/>
    </row>
    <row r="33" spans="1:14" ht="23.1" customHeight="1" x14ac:dyDescent="0.25">
      <c r="A33" s="1"/>
      <c r="B33" s="46" t="str">
        <f>$N$40</f>
        <v>vierhundertsechsunddreißig Euro 53/100</v>
      </c>
      <c r="C33" s="46"/>
      <c r="D33" s="46"/>
      <c r="E33" s="46"/>
      <c r="F33" s="48"/>
      <c r="G33" s="48"/>
      <c r="H33" s="1" t="s">
        <v>95</v>
      </c>
      <c r="I33" s="1"/>
      <c r="J33" s="1"/>
      <c r="K33" s="16">
        <f>IF($B$18="",0,$D$18*$F$18*IFERROR(VALUE(SUBSTITUTE($G$18,"%",""))/100,0))+IF($B$19="",0,$D$19*$F$19*IFERROR(VALUE(SUBSTITUTE($G$19,"%",""))/100,0))+IF($B$20="",0,$D$20*$F$20*IFERROR(VALUE(SUBSTITUTE($G$20,"%",""))/100,0))+IF($B$21="",0,$D$21*$F$21*IFERROR(VALUE(SUBSTITUTE($G$21,"%",""))/100,0))+IF($B$22="",0,$D$22*$F$22*IFERROR(VALUE(SUBSTITUTE($G$22,"%",""))/100,0))+IF($B$23="",0,$D$23*$F$23*IFERROR(VALUE(SUBSTITUTE($G$23,"%",""))/100,0))+IF($B$24="",0,$D$24*$F$24*IFERROR(VALUE(SUBSTITUTE($G$24,"%",""))/100,0))+IF($B$25="",0,$D$25*$F$25*IFERROR(VALUE(SUBSTITUTE($G$25,"%",""))/100,0))+IF($B$26="",0,$D$26*$F$26*IFERROR(VALUE(SUBSTITUTE($G$26,"%",""))/100,0))+IF($B$27="",0,$D$27*$F$27*IFERROR(VALUE(SUBSTITUTE($G$27,"%",""))/100,0))+IF($B$28="",0,$D$28*$F$28*IFERROR(VALUE(SUBSTITUTE($G$28,"%",""))/100,0))+IF($B$29="",0,$D$29*$F$29*IFERROR(VALUE(SUBSTITUTE($G$29,"%",""))/100,0))</f>
        <v>12.75</v>
      </c>
      <c r="M33" s="9"/>
      <c r="N33" s="9"/>
    </row>
    <row r="34" spans="1:14" ht="23.1" customHeight="1" x14ac:dyDescent="0.25">
      <c r="A34" s="1"/>
      <c r="B34" s="46"/>
      <c r="C34" s="46"/>
      <c r="D34" s="46"/>
      <c r="E34" s="46"/>
      <c r="F34" s="48"/>
      <c r="G34" s="48"/>
      <c r="H34" s="1" t="s">
        <v>96</v>
      </c>
      <c r="I34" s="1"/>
      <c r="J34" s="1"/>
      <c r="K34" s="16">
        <f>IF($H$7&lt;&gt;"Regelbesteuerung",0,ROUND(SUMPRODUCT($I$18:$I$29,--($H$18:$H$29="7%"))*0.07,2))</f>
        <v>1.68</v>
      </c>
      <c r="M34" s="9" t="s">
        <v>97</v>
      </c>
      <c r="N34" s="9">
        <f>INT($K$37)</f>
        <v>436</v>
      </c>
    </row>
    <row r="35" spans="1:14" ht="20.100000000000001" customHeight="1" x14ac:dyDescent="0.25">
      <c r="A35" s="17"/>
      <c r="B35" s="48"/>
      <c r="C35" s="48"/>
      <c r="D35" s="48"/>
      <c r="E35" s="48"/>
      <c r="F35" s="48"/>
      <c r="G35" s="48"/>
      <c r="H35" s="1" t="s">
        <v>98</v>
      </c>
      <c r="I35" s="1"/>
      <c r="J35" s="1"/>
      <c r="K35" s="16">
        <f>IF($H$7&lt;&gt;"Regelbesteuerung",0,ROUND(SUMPRODUCT($I$18:$I$29,--($H$18:$H$29="19%"))*0.19,2))</f>
        <v>65.599999999999994</v>
      </c>
      <c r="M35" s="9" t="s">
        <v>99</v>
      </c>
      <c r="N35" s="9">
        <f>ROUND(($K$37-$N$34)*100,0)</f>
        <v>53</v>
      </c>
    </row>
    <row r="36" spans="1:14" ht="20.100000000000001" customHeight="1" x14ac:dyDescent="0.25">
      <c r="A36" s="17" t="s">
        <v>100</v>
      </c>
      <c r="B36" s="37" t="str">
        <f>IF(OR($B$4="",$B$5="",$B$11="",$B$12="",$H$5="",$H$6="",$H$7="",$H$11="",$H$12="",$K$37&lt;=0),"Angaben prüfen","Druckbereit")</f>
        <v>Druckbereit</v>
      </c>
      <c r="C36" s="38"/>
      <c r="D36" s="38"/>
      <c r="E36" s="38"/>
      <c r="F36" s="48"/>
      <c r="G36" s="48"/>
      <c r="H36" s="1" t="s">
        <v>101</v>
      </c>
      <c r="I36" s="1"/>
      <c r="J36" s="1"/>
      <c r="K36" s="16">
        <f>SUM($J$18:$J$29)</f>
        <v>67.28</v>
      </c>
      <c r="M36" s="9" t="s">
        <v>102</v>
      </c>
      <c r="N36" s="9">
        <f>INT($N$34/1000)</f>
        <v>0</v>
      </c>
    </row>
    <row r="37" spans="1:14" ht="20.100000000000001" customHeight="1" x14ac:dyDescent="0.25">
      <c r="A37" s="17" t="s">
        <v>23</v>
      </c>
      <c r="B37" s="39" t="str">
        <f>IF($K$37&gt;250,"Bei Beträgen über 250,00 € zusätzliche Rechnungsangaben prüfen.","Vor Ausgabe prüfen, unterschreiben und als PDF archivieren.")</f>
        <v>Bei Beträgen über 250,00 € zusätzliche Rechnungsangaben prüfen.</v>
      </c>
      <c r="C37" s="39"/>
      <c r="D37" s="39"/>
      <c r="E37" s="39"/>
      <c r="F37" s="48"/>
      <c r="G37" s="48"/>
      <c r="H37" s="8" t="s">
        <v>103</v>
      </c>
      <c r="I37" s="8"/>
      <c r="J37" s="8"/>
      <c r="K37" s="18">
        <f>SUM($K$18:$K$29)</f>
        <v>436.53</v>
      </c>
      <c r="M37" s="9" t="s">
        <v>104</v>
      </c>
      <c r="N37" s="9">
        <f>MOD($N$34,1000)</f>
        <v>436</v>
      </c>
    </row>
    <row r="38" spans="1:14" ht="20.100000000000001" customHeight="1" x14ac:dyDescent="0.25">
      <c r="A38" s="17"/>
      <c r="B38" s="39"/>
      <c r="C38" s="39"/>
      <c r="D38" s="39"/>
      <c r="E38" s="39"/>
      <c r="F38" s="48"/>
      <c r="G38" s="48"/>
      <c r="H38" s="1" t="s">
        <v>105</v>
      </c>
      <c r="I38" s="1"/>
      <c r="J38" s="1"/>
      <c r="K38" s="16">
        <f>$K$37</f>
        <v>436.53</v>
      </c>
      <c r="M38" s="9" t="s">
        <v>106</v>
      </c>
      <c r="N38" s="9" t="str">
        <f>IF($N$36=0,"",IF($N$36&lt;20,VLOOKUP($N$36,$M$4:$N$31,2,FALSE),IF($N$36&lt;100,IF(MOD($N$36,10)=0,VLOOKUP($N$36,$M$4:$N$31,2,FALSE),VLOOKUP(MOD($N$36,10),$M$4:$N$31,2,FALSE)&amp;"und"&amp;VLOOKUP(INT($N$36/10)*10,$M$4:$N$31,2,FALSE)),IF(MOD($N$36,100)=0,IF(INT($N$36/100)=1,"einhundert",VLOOKUP(INT($N$36/100),$M$4:$N$31,2,FALSE)&amp;"hundert"),IF(INT($N$36/100)=1,"einhundert",VLOOKUP(INT($N$36/100),$M$4:$N$31,2,FALSE)&amp;"hundert")&amp;IF(MOD($N$36,100)&lt;20,VLOOKUP(MOD($N$36,100),$M$4:$N$31,2,FALSE),IF(MOD(MOD($N$36,100),10)=0,VLOOKUP(MOD($N$36,100),$M$4:$N$31,2,FALSE),VLOOKUP(MOD(MOD($N$36,100),10),$M$4:$N$31,2,FALSE)&amp;"und"&amp;VLOOKUP(INT(MOD($N$36,100)/10)*10,$M$4:$N$31,2,FALSE)))))))</f>
        <v/>
      </c>
    </row>
    <row r="39" spans="1:14" ht="20.100000000000001" customHeight="1" x14ac:dyDescent="0.25">
      <c r="A39" s="43" t="str">
        <f>IF($H$7="Kleinunternehmer (§ 19 UStG)","Steuerhinweis: Keine Umsatzsteuer ausgewiesen gemäß § 19 UStG.",IF($H$7="Steuerfrei","Steuerhinweis: Umsatzsteuerfrei – Begründung im Einzelfall ergänzen.","Steuerhinweis: Umsatzsteuer gemäß Positionssteuersatz berechnet."))</f>
        <v>Steuerhinweis: Umsatzsteuer gemäß Positionssteuersatz berechnet.</v>
      </c>
      <c r="B39" s="44"/>
      <c r="C39" s="44"/>
      <c r="D39" s="44"/>
      <c r="E39" s="44"/>
      <c r="F39" s="44"/>
      <c r="G39" s="44"/>
      <c r="H39" s="44"/>
      <c r="I39" s="44"/>
      <c r="J39" s="44"/>
      <c r="K39" s="45"/>
      <c r="M39" s="9" t="s">
        <v>107</v>
      </c>
      <c r="N39" s="9" t="str">
        <f>IF($N$37=0,"",IF($N$37&lt;20,VLOOKUP($N$37,$M$4:$N$31,2,FALSE),IF($N$37&lt;100,IF(MOD($N$37,10)=0,VLOOKUP($N$37,$M$4:$N$31,2,FALSE),VLOOKUP(MOD($N$37,10),$M$4:$N$31,2,FALSE)&amp;"und"&amp;VLOOKUP(INT($N$37/10)*10,$M$4:$N$31,2,FALSE)),IF(MOD($N$37,100)=0,IF(INT($N$37/100)=1,"einhundert",VLOOKUP(INT($N$37/100),$M$4:$N$31,2,FALSE)&amp;"hundert"),IF(INT($N$37/100)=1,"einhundert",VLOOKUP(INT($N$37/100),$M$4:$N$31,2,FALSE)&amp;"hundert")&amp;IF(MOD($N$37,100)&lt;20,VLOOKUP(MOD($N$37,100),$M$4:$N$31,2,FALSE),IF(MOD(MOD($N$37,100),10)=0,VLOOKUP(MOD($N$37,100),$M$4:$N$31,2,FALSE),VLOOKUP(MOD(MOD($N$37,100),10),$M$4:$N$31,2,FALSE)&amp;"und"&amp;VLOOKUP(INT(MOD($N$37,100)/10)*10,$M$4:$N$31,2,FALSE)))))))</f>
        <v>vierhundertsechsunddreißig</v>
      </c>
    </row>
    <row r="40" spans="1:14" ht="24" customHeight="1" x14ac:dyDescent="0.25">
      <c r="A40" s="25" t="s">
        <v>108</v>
      </c>
      <c r="B40" s="26"/>
      <c r="C40" s="26"/>
      <c r="D40" s="26"/>
      <c r="E40" s="26"/>
      <c r="F40" s="26"/>
      <c r="G40" s="26"/>
      <c r="H40" s="26"/>
      <c r="I40" s="26"/>
      <c r="J40" s="26"/>
      <c r="K40" s="27"/>
      <c r="M40" s="9" t="s">
        <v>93</v>
      </c>
      <c r="N40" s="9" t="str">
        <f>IF($K$37&lt;=0,"",IF($N$34&gt;999999,"Betrag über 999.999 Euro bitte manuell eintragen",IF($N$34=0,"null",IF($N$36=0,"",IF($N$36=1,"eintausend",$N$38&amp;"tausend"))&amp;$N$39)&amp;" Euro "&amp;TEXT($N$35,"00")&amp;"/100"))</f>
        <v>vierhundertsechsunddreißig Euro 53/100</v>
      </c>
    </row>
    <row r="41" spans="1:14" ht="20.100000000000001" customHeight="1" x14ac:dyDescent="0.25">
      <c r="A41" s="40" t="str">
        <f>"Der Betrag in Höhe von "&amp;TEXT($K$37,"#,##0.00 €")&amp;" wurde am "&amp;$H$12&amp;" per "&amp;$H$11&amp;" vollständig erhalten."</f>
        <v>Der Betrag in Höhe von 436,53000 € wurde am 13.05.2026 per Bar vollständig erhalten.</v>
      </c>
      <c r="B41" s="41"/>
      <c r="C41" s="41"/>
      <c r="D41" s="41"/>
      <c r="E41" s="41"/>
      <c r="F41" s="41"/>
      <c r="G41" s="41"/>
      <c r="H41" s="41"/>
      <c r="I41" s="41"/>
      <c r="J41" s="41"/>
      <c r="K41" s="42"/>
    </row>
    <row r="42" spans="1:14" ht="27.95" customHeight="1" x14ac:dyDescent="0.25">
      <c r="A42" s="40"/>
      <c r="B42" s="41"/>
      <c r="C42" s="41"/>
      <c r="D42" s="41"/>
      <c r="E42" s="41"/>
      <c r="F42" s="41"/>
      <c r="G42" s="41"/>
      <c r="H42" s="41"/>
      <c r="I42" s="41"/>
      <c r="J42" s="41"/>
      <c r="K42" s="42"/>
    </row>
    <row r="43" spans="1:14" ht="20.100000000000001" customHeight="1" x14ac:dyDescent="0.25">
      <c r="A43" s="47"/>
      <c r="B43" s="48"/>
      <c r="C43" s="48"/>
      <c r="D43" s="48"/>
      <c r="E43" s="48"/>
      <c r="F43" s="48"/>
      <c r="G43" s="48"/>
      <c r="H43" s="48"/>
      <c r="I43" s="48"/>
      <c r="J43" s="48"/>
      <c r="K43" s="49"/>
    </row>
    <row r="44" spans="1:14" ht="26.1" customHeight="1" x14ac:dyDescent="0.25">
      <c r="A44" s="50" t="str">
        <f>$H$8&amp;", "&amp;$H$12</f>
        <v>Bremen, 13.05.2026</v>
      </c>
      <c r="B44" s="51"/>
      <c r="C44" s="51"/>
      <c r="D44" s="51"/>
      <c r="E44" s="48"/>
      <c r="F44" s="51" t="s">
        <v>109</v>
      </c>
      <c r="G44" s="51"/>
      <c r="H44" s="51"/>
      <c r="I44" s="51"/>
      <c r="J44" s="51"/>
      <c r="K44" s="52"/>
    </row>
    <row r="45" spans="1:14" ht="26.1" customHeight="1" x14ac:dyDescent="0.25">
      <c r="A45" s="53"/>
      <c r="B45" s="54"/>
      <c r="C45" s="54"/>
      <c r="D45" s="54"/>
      <c r="E45" s="54"/>
      <c r="F45" s="54"/>
      <c r="G45" s="54"/>
      <c r="H45" s="54"/>
      <c r="I45" s="54"/>
      <c r="J45" s="54"/>
      <c r="K45" s="55"/>
    </row>
  </sheetData>
  <mergeCells count="35">
    <mergeCell ref="A16:K16"/>
    <mergeCell ref="B33:E34"/>
    <mergeCell ref="B36:E36"/>
    <mergeCell ref="B37:E38"/>
    <mergeCell ref="A40:K40"/>
    <mergeCell ref="A41:K42"/>
    <mergeCell ref="A44:D44"/>
    <mergeCell ref="F44:K44"/>
    <mergeCell ref="A39:K39"/>
    <mergeCell ref="H11:K11"/>
    <mergeCell ref="H12:K12"/>
    <mergeCell ref="H13:K13"/>
    <mergeCell ref="H14:K14"/>
    <mergeCell ref="H15:K15"/>
    <mergeCell ref="A31:G31"/>
    <mergeCell ref="H31:K31"/>
    <mergeCell ref="B4:E4"/>
    <mergeCell ref="B5:E5"/>
    <mergeCell ref="B6:E6"/>
    <mergeCell ref="B7:E7"/>
    <mergeCell ref="B8:E8"/>
    <mergeCell ref="B11:E11"/>
    <mergeCell ref="B12:E13"/>
    <mergeCell ref="B14:E14"/>
    <mergeCell ref="B15:E15"/>
    <mergeCell ref="H4:K4"/>
    <mergeCell ref="H5:K5"/>
    <mergeCell ref="H6:K6"/>
    <mergeCell ref="H7:K7"/>
    <mergeCell ref="H8:K8"/>
    <mergeCell ref="A1:K2"/>
    <mergeCell ref="A3:E3"/>
    <mergeCell ref="F3:K3"/>
    <mergeCell ref="A10:E10"/>
    <mergeCell ref="F10:K10"/>
  </mergeCells>
  <conditionalFormatting sqref="B4:E5">
    <cfRule type="expression" dxfId="6" priority="3">
      <formula>B4=""</formula>
    </cfRule>
  </conditionalFormatting>
  <conditionalFormatting sqref="B11:E13">
    <cfRule type="expression" dxfId="5" priority="5">
      <formula>B11=""</formula>
    </cfRule>
  </conditionalFormatting>
  <conditionalFormatting sqref="B36:E36">
    <cfRule type="expression" dxfId="4" priority="1">
      <formula>$B$36="Angaben prüfen"</formula>
    </cfRule>
    <cfRule type="expression" dxfId="3" priority="2">
      <formula>$B$36="Druckbereit"</formula>
    </cfRule>
  </conditionalFormatting>
  <conditionalFormatting sqref="H5:K5">
    <cfRule type="expression" dxfId="2" priority="7">
      <formula>H5=""</formula>
    </cfRule>
  </conditionalFormatting>
  <conditionalFormatting sqref="H7:K7">
    <cfRule type="expression" dxfId="1" priority="8">
      <formula>H7=""</formula>
    </cfRule>
  </conditionalFormatting>
  <conditionalFormatting sqref="H11:K12">
    <cfRule type="expression" dxfId="0" priority="9">
      <formula>H11=""</formula>
    </cfRule>
  </conditionalFormatting>
  <dataValidations count="5">
    <dataValidation type="list" sqref="H7:K7" xr:uid="{00000000-0002-0000-0000-000000000000}">
      <formula1>"Regelbesteuerung,Kleinunternehmer (§ 19 UStG),Steuerfrei"</formula1>
    </dataValidation>
    <dataValidation type="list" sqref="H11:K11" xr:uid="{00000000-0002-0000-0000-000001000000}">
      <formula1>"Bar,Überweisung,EC-Karte,Kreditkarte,PayPal,Sonstiges"</formula1>
    </dataValidation>
    <dataValidation type="list" sqref="E18:E29" xr:uid="{00000000-0002-0000-0000-000002000000}">
      <formula1>"Stk.,Std.,Tag,km,Pausch."</formula1>
    </dataValidation>
    <dataValidation type="list" sqref="G18:G29" xr:uid="{00000000-0002-0000-0000-000003000000}">
      <formula1>"0%,5%,10%,15%,20%"</formula1>
    </dataValidation>
    <dataValidation type="list" sqref="H18:H29" xr:uid="{00000000-0002-0000-0000-000004000000}">
      <formula1>"0%,7%,19%"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Quittung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Sergio Jiménez Canales</cp:lastModifiedBy>
  <dcterms:modified xsi:type="dcterms:W3CDTF">2026-05-14T08:28:50Z</dcterms:modified>
</cp:coreProperties>
</file>