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4ADB6B14-A18D-4FDD-9161-8F9BCC588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lgung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E10" i="1"/>
  <c r="E7" i="1"/>
  <c r="E8" i="1" s="1"/>
  <c r="E4" i="1"/>
  <c r="D19" i="1" l="1"/>
  <c r="B19" i="1"/>
  <c r="C19" i="1" s="1"/>
  <c r="N19" i="1"/>
  <c r="E6" i="1"/>
  <c r="E5" i="1"/>
  <c r="F19" i="1" l="1"/>
  <c r="H19" i="1"/>
  <c r="O19" i="1"/>
  <c r="R19" i="1" s="1"/>
  <c r="P19" i="1"/>
  <c r="Q19" i="1" s="1"/>
  <c r="T19" i="1" l="1"/>
  <c r="E19" i="1"/>
  <c r="L19" i="1"/>
  <c r="J19" i="1" l="1"/>
  <c r="G19" i="1"/>
  <c r="K19" i="1" s="1"/>
  <c r="A20" i="1" l="1"/>
  <c r="S19" i="1"/>
  <c r="M19" i="1"/>
  <c r="C20" i="1" l="1"/>
  <c r="D20" i="1"/>
  <c r="B20" i="1"/>
  <c r="N20" i="1"/>
  <c r="F20" i="1" l="1"/>
  <c r="H20" i="1"/>
  <c r="O20" i="1"/>
  <c r="P20" i="1"/>
  <c r="Q20" i="1" s="1"/>
  <c r="R20" i="1"/>
  <c r="T20" i="1" l="1"/>
  <c r="L20" i="1"/>
  <c r="E20" i="1"/>
  <c r="J20" i="1" l="1"/>
  <c r="G20" i="1"/>
  <c r="K20" i="1" s="1"/>
  <c r="A21" i="1" l="1"/>
  <c r="S20" i="1"/>
  <c r="M20" i="1"/>
  <c r="N21" i="1" l="1"/>
  <c r="B21" i="1"/>
  <c r="C21" i="1" s="1"/>
  <c r="D21" i="1"/>
  <c r="O21" i="1" l="1"/>
  <c r="F21" i="1"/>
  <c r="E21" i="1"/>
  <c r="J21" i="1" s="1"/>
  <c r="G21" i="1"/>
  <c r="K21" i="1" s="1"/>
  <c r="M21" i="1" s="1"/>
  <c r="H21" i="1"/>
  <c r="L21" i="1"/>
  <c r="T21" i="1" l="1"/>
  <c r="R21" i="1"/>
  <c r="P21" i="1"/>
  <c r="Q21" i="1" s="1"/>
  <c r="S21" i="1" l="1"/>
  <c r="A22" i="1"/>
  <c r="C22" i="1" l="1"/>
  <c r="N22" i="1"/>
  <c r="D22" i="1"/>
  <c r="B22" i="1"/>
  <c r="O22" i="1" l="1"/>
  <c r="P22" i="1"/>
  <c r="Q22" i="1" s="1"/>
  <c r="R22" i="1"/>
  <c r="E22" i="1"/>
  <c r="H22" i="1"/>
  <c r="F22" i="1"/>
  <c r="L22" i="1" s="1"/>
  <c r="T22" i="1" l="1"/>
  <c r="G22" i="1"/>
  <c r="K22" i="1" s="1"/>
  <c r="J22" i="1"/>
  <c r="A23" i="1" l="1"/>
  <c r="S22" i="1"/>
  <c r="M22" i="1"/>
  <c r="B23" i="1" l="1"/>
  <c r="C23" i="1" s="1"/>
  <c r="D23" i="1"/>
  <c r="N23" i="1"/>
  <c r="E23" i="1" l="1"/>
  <c r="F23" i="1"/>
  <c r="L23" i="1" s="1"/>
  <c r="H23" i="1"/>
  <c r="T23" i="1" s="1"/>
  <c r="O23" i="1"/>
  <c r="J23" i="1" l="1"/>
  <c r="G23" i="1"/>
  <c r="K23" i="1" s="1"/>
  <c r="R23" i="1"/>
  <c r="P23" i="1"/>
  <c r="Q23" i="1" s="1"/>
  <c r="A24" i="1" l="1"/>
  <c r="S23" i="1"/>
  <c r="M23" i="1"/>
  <c r="B24" i="1" l="1"/>
  <c r="C24" i="1" s="1"/>
  <c r="D24" i="1"/>
  <c r="N24" i="1"/>
  <c r="F24" i="1" l="1"/>
  <c r="H24" i="1"/>
  <c r="T24" i="1" s="1"/>
  <c r="O24" i="1"/>
  <c r="P24" i="1"/>
  <c r="Q24" i="1"/>
  <c r="R24" i="1"/>
  <c r="L24" i="1" l="1"/>
  <c r="E24" i="1"/>
  <c r="J24" i="1" l="1"/>
  <c r="G24" i="1"/>
  <c r="K24" i="1" s="1"/>
  <c r="A25" i="1" l="1"/>
  <c r="S24" i="1"/>
  <c r="M24" i="1"/>
  <c r="B25" i="1" l="1"/>
  <c r="C25" i="1"/>
  <c r="D25" i="1"/>
  <c r="N25" i="1"/>
  <c r="E25" i="1" l="1"/>
  <c r="G25" i="1" s="1"/>
  <c r="K25" i="1" s="1"/>
  <c r="M25" i="1" s="1"/>
  <c r="F25" i="1"/>
  <c r="H25" i="1"/>
  <c r="L25" i="1"/>
  <c r="O25" i="1"/>
  <c r="P25" i="1"/>
  <c r="Q25" i="1"/>
  <c r="R25" i="1"/>
  <c r="S25" i="1" l="1"/>
  <c r="A26" i="1"/>
  <c r="T25" i="1"/>
  <c r="J25" i="1"/>
  <c r="B26" i="1" l="1"/>
  <c r="C26" i="1" s="1"/>
  <c r="D26" i="1"/>
  <c r="N26" i="1"/>
  <c r="F26" i="1" l="1"/>
  <c r="E26" i="1" s="1"/>
  <c r="H26" i="1"/>
  <c r="T26" i="1" s="1"/>
  <c r="L26" i="1"/>
  <c r="O26" i="1"/>
  <c r="R26" i="1" s="1"/>
  <c r="P26" i="1"/>
  <c r="Q26" i="1" s="1"/>
  <c r="J26" i="1" l="1"/>
  <c r="G26" i="1"/>
  <c r="K26" i="1" s="1"/>
  <c r="A27" i="1" l="1"/>
  <c r="S26" i="1"/>
  <c r="M26" i="1"/>
  <c r="B27" i="1" l="1"/>
  <c r="C27" i="1" s="1"/>
  <c r="D27" i="1"/>
  <c r="N27" i="1"/>
  <c r="F27" i="1" l="1"/>
  <c r="H27" i="1"/>
  <c r="T27" i="1" s="1"/>
  <c r="O27" i="1"/>
  <c r="P27" i="1"/>
  <c r="Q27" i="1" s="1"/>
  <c r="R27" i="1"/>
  <c r="L27" i="1" l="1"/>
  <c r="E27" i="1"/>
  <c r="J27" i="1" l="1"/>
  <c r="G27" i="1"/>
  <c r="K27" i="1" s="1"/>
  <c r="A28" i="1" l="1"/>
  <c r="S27" i="1"/>
  <c r="M27" i="1"/>
  <c r="B28" i="1" l="1"/>
  <c r="C28" i="1" s="1"/>
  <c r="D28" i="1"/>
  <c r="N28" i="1"/>
  <c r="F28" i="1" l="1"/>
  <c r="H28" i="1"/>
  <c r="T28" i="1" s="1"/>
  <c r="O28" i="1"/>
  <c r="P28" i="1"/>
  <c r="Q28" i="1" s="1"/>
  <c r="R28" i="1"/>
  <c r="E28" i="1" l="1"/>
  <c r="L28" i="1"/>
  <c r="J28" i="1" l="1"/>
  <c r="G28" i="1"/>
  <c r="K28" i="1" s="1"/>
  <c r="A29" i="1" l="1"/>
  <c r="S28" i="1"/>
  <c r="M28" i="1"/>
  <c r="B29" i="1" l="1"/>
  <c r="C29" i="1" s="1"/>
  <c r="D29" i="1"/>
  <c r="N29" i="1"/>
  <c r="F29" i="1" l="1"/>
  <c r="O29" i="1"/>
  <c r="P29" i="1"/>
  <c r="Q29" i="1" s="1"/>
  <c r="R29" i="1"/>
  <c r="E29" i="1" l="1"/>
  <c r="L29" i="1"/>
  <c r="G29" i="1" l="1"/>
  <c r="H29" i="1" l="1"/>
  <c r="K29" i="1" s="1"/>
  <c r="A30" i="1" l="1"/>
  <c r="S29" i="1"/>
  <c r="M29" i="1"/>
  <c r="J29" i="1"/>
  <c r="T29" i="1"/>
  <c r="B30" i="1" l="1"/>
  <c r="C30" i="1"/>
  <c r="D30" i="1"/>
  <c r="N30" i="1"/>
  <c r="E30" i="1" l="1"/>
  <c r="G30" i="1" s="1"/>
  <c r="K30" i="1" s="1"/>
  <c r="M30" i="1" s="1"/>
  <c r="F30" i="1"/>
  <c r="H30" i="1"/>
  <c r="L30" i="1"/>
  <c r="O30" i="1"/>
  <c r="P30" i="1"/>
  <c r="Q30" i="1"/>
  <c r="R30" i="1"/>
  <c r="S30" i="1" l="1"/>
  <c r="A31" i="1"/>
  <c r="T30" i="1"/>
  <c r="J30" i="1"/>
  <c r="B31" i="1" l="1"/>
  <c r="C31" i="1" s="1"/>
  <c r="D31" i="1"/>
  <c r="N31" i="1"/>
  <c r="F31" i="1" l="1"/>
  <c r="H31" i="1"/>
  <c r="T31" i="1" s="1"/>
  <c r="O31" i="1"/>
  <c r="P31" i="1"/>
  <c r="Q31" i="1" s="1"/>
  <c r="R31" i="1"/>
  <c r="L31" i="1" l="1"/>
  <c r="E31" i="1"/>
  <c r="G31" i="1" l="1"/>
  <c r="K31" i="1" s="1"/>
  <c r="J31" i="1"/>
  <c r="A32" i="1" l="1"/>
  <c r="S31" i="1"/>
  <c r="M31" i="1"/>
  <c r="B32" i="1" l="1"/>
  <c r="C32" i="1" s="1"/>
  <c r="D32" i="1"/>
  <c r="N32" i="1"/>
  <c r="F32" i="1" l="1"/>
  <c r="H32" i="1"/>
  <c r="T32" i="1" s="1"/>
  <c r="O32" i="1"/>
  <c r="P32" i="1"/>
  <c r="Q32" i="1"/>
  <c r="R32" i="1"/>
  <c r="L32" i="1" l="1"/>
  <c r="E32" i="1"/>
  <c r="J32" i="1" l="1"/>
  <c r="G32" i="1"/>
  <c r="K32" i="1" s="1"/>
  <c r="A33" i="1" l="1"/>
  <c r="S32" i="1"/>
  <c r="M32" i="1"/>
  <c r="B33" i="1" l="1"/>
  <c r="C33" i="1" s="1"/>
  <c r="D33" i="1"/>
  <c r="N33" i="1"/>
  <c r="F33" i="1" l="1"/>
  <c r="E33" i="1" s="1"/>
  <c r="H33" i="1"/>
  <c r="T33" i="1" s="1"/>
  <c r="L33" i="1"/>
  <c r="O33" i="1"/>
  <c r="J33" i="1" l="1"/>
  <c r="G33" i="1"/>
  <c r="K33" i="1" s="1"/>
  <c r="R33" i="1"/>
  <c r="P33" i="1"/>
  <c r="Q33" i="1" s="1"/>
  <c r="A34" i="1" l="1"/>
  <c r="S33" i="1"/>
  <c r="M33" i="1"/>
  <c r="B34" i="1" l="1"/>
  <c r="C34" i="1" s="1"/>
  <c r="D34" i="1"/>
  <c r="N34" i="1"/>
  <c r="E34" i="1" l="1"/>
  <c r="F34" i="1"/>
  <c r="L34" i="1" s="1"/>
  <c r="H34" i="1"/>
  <c r="T34" i="1" s="1"/>
  <c r="O34" i="1"/>
  <c r="P34" i="1"/>
  <c r="Q34" i="1"/>
  <c r="R34" i="1"/>
  <c r="J34" i="1" l="1"/>
  <c r="G34" i="1"/>
  <c r="K34" i="1" s="1"/>
  <c r="A35" i="1" l="1"/>
  <c r="S34" i="1"/>
  <c r="M34" i="1"/>
  <c r="B35" i="1" l="1"/>
  <c r="C35" i="1" s="1"/>
  <c r="D35" i="1"/>
  <c r="N35" i="1"/>
  <c r="F35" i="1" l="1"/>
  <c r="E35" i="1" s="1"/>
  <c r="H35" i="1"/>
  <c r="T35" i="1" s="1"/>
  <c r="L35" i="1"/>
  <c r="O35" i="1"/>
  <c r="R35" i="1" s="1"/>
  <c r="P35" i="1"/>
  <c r="Q35" i="1" s="1"/>
  <c r="J35" i="1" l="1"/>
  <c r="G35" i="1"/>
  <c r="K35" i="1" s="1"/>
  <c r="A36" i="1" l="1"/>
  <c r="S35" i="1"/>
  <c r="M35" i="1"/>
  <c r="B36" i="1" l="1"/>
  <c r="C36" i="1" s="1"/>
  <c r="D36" i="1"/>
  <c r="N36" i="1"/>
  <c r="F36" i="1" l="1"/>
  <c r="E36" i="1" s="1"/>
  <c r="H36" i="1"/>
  <c r="T36" i="1" s="1"/>
  <c r="L36" i="1"/>
  <c r="O36" i="1"/>
  <c r="P36" i="1"/>
  <c r="Q36" i="1" s="1"/>
  <c r="R36" i="1"/>
  <c r="J36" i="1" l="1"/>
  <c r="G36" i="1"/>
  <c r="K36" i="1" s="1"/>
  <c r="A37" i="1" l="1"/>
  <c r="S36" i="1"/>
  <c r="M36" i="1"/>
  <c r="B37" i="1" l="1"/>
  <c r="C37" i="1" s="1"/>
  <c r="D37" i="1"/>
  <c r="N37" i="1"/>
  <c r="F37" i="1" l="1"/>
  <c r="H37" i="1"/>
  <c r="T37" i="1" s="1"/>
  <c r="O37" i="1"/>
  <c r="P37" i="1"/>
  <c r="Q37" i="1"/>
  <c r="R37" i="1"/>
  <c r="L37" i="1" l="1"/>
  <c r="E37" i="1"/>
  <c r="J37" i="1" l="1"/>
  <c r="G37" i="1"/>
  <c r="K37" i="1" s="1"/>
  <c r="A38" i="1" l="1"/>
  <c r="S37" i="1"/>
  <c r="M37" i="1"/>
  <c r="B38" i="1" l="1"/>
  <c r="C38" i="1" s="1"/>
  <c r="D38" i="1"/>
  <c r="N38" i="1"/>
  <c r="F38" i="1" l="1"/>
  <c r="H38" i="1"/>
  <c r="T38" i="1" s="1"/>
  <c r="O38" i="1"/>
  <c r="P38" i="1"/>
  <c r="Q38" i="1" s="1"/>
  <c r="R38" i="1"/>
  <c r="L38" i="1" l="1"/>
  <c r="E38" i="1"/>
  <c r="G38" i="1" l="1"/>
  <c r="K38" i="1" s="1"/>
  <c r="J38" i="1"/>
  <c r="A39" i="1" l="1"/>
  <c r="S38" i="1"/>
  <c r="M38" i="1"/>
  <c r="B39" i="1" l="1"/>
  <c r="C39" i="1" s="1"/>
  <c r="D39" i="1"/>
  <c r="N39" i="1"/>
  <c r="F39" i="1" l="1"/>
  <c r="H39" i="1"/>
  <c r="T39" i="1" s="1"/>
  <c r="O39" i="1"/>
  <c r="P39" i="1"/>
  <c r="Q39" i="1" s="1"/>
  <c r="R39" i="1"/>
  <c r="L39" i="1" l="1"/>
  <c r="E39" i="1"/>
  <c r="J39" i="1" l="1"/>
  <c r="G39" i="1"/>
  <c r="K39" i="1" s="1"/>
  <c r="A40" i="1" l="1"/>
  <c r="S39" i="1"/>
  <c r="M39" i="1"/>
  <c r="B40" i="1" l="1"/>
  <c r="C40" i="1" s="1"/>
  <c r="D40" i="1"/>
  <c r="N40" i="1"/>
  <c r="F40" i="1" l="1"/>
  <c r="E40" i="1" s="1"/>
  <c r="H40" i="1"/>
  <c r="T40" i="1" s="1"/>
  <c r="L40" i="1"/>
  <c r="O40" i="1"/>
  <c r="R40" i="1" s="1"/>
  <c r="P40" i="1"/>
  <c r="Q40" i="1" s="1"/>
  <c r="J40" i="1" l="1"/>
  <c r="G40" i="1"/>
  <c r="K40" i="1" s="1"/>
  <c r="A41" i="1" l="1"/>
  <c r="S40" i="1"/>
  <c r="M40" i="1"/>
  <c r="B41" i="1" l="1"/>
  <c r="C41" i="1" s="1"/>
  <c r="D41" i="1"/>
  <c r="N41" i="1"/>
  <c r="F41" i="1" l="1"/>
  <c r="E41" i="1" s="1"/>
  <c r="L41" i="1"/>
  <c r="O41" i="1"/>
  <c r="P41" i="1"/>
  <c r="Q41" i="1" s="1"/>
  <c r="R41" i="1"/>
  <c r="G41" i="1" l="1"/>
  <c r="H41" i="1" l="1"/>
  <c r="K41" i="1" s="1"/>
  <c r="A42" i="1" l="1"/>
  <c r="S41" i="1"/>
  <c r="M41" i="1"/>
  <c r="J41" i="1"/>
  <c r="T41" i="1"/>
  <c r="B42" i="1" l="1"/>
  <c r="C42" i="1"/>
  <c r="D42" i="1"/>
  <c r="N42" i="1"/>
  <c r="F42" i="1" l="1"/>
  <c r="E42" i="1" s="1"/>
  <c r="H42" i="1"/>
  <c r="T42" i="1" s="1"/>
  <c r="L42" i="1"/>
  <c r="O42" i="1"/>
  <c r="P42" i="1"/>
  <c r="Q42" i="1"/>
  <c r="R42" i="1"/>
  <c r="J42" i="1" l="1"/>
  <c r="G42" i="1"/>
  <c r="K42" i="1" s="1"/>
  <c r="A43" i="1" l="1"/>
  <c r="S42" i="1"/>
  <c r="M42" i="1"/>
  <c r="B43" i="1" l="1"/>
  <c r="C43" i="1" s="1"/>
  <c r="D43" i="1"/>
  <c r="N43" i="1"/>
  <c r="F43" i="1" l="1"/>
  <c r="E43" i="1" s="1"/>
  <c r="H43" i="1"/>
  <c r="T43" i="1" s="1"/>
  <c r="L43" i="1"/>
  <c r="O43" i="1"/>
  <c r="J43" i="1" l="1"/>
  <c r="G43" i="1"/>
  <c r="K43" i="1" s="1"/>
  <c r="R43" i="1"/>
  <c r="P43" i="1"/>
  <c r="Q43" i="1" s="1"/>
  <c r="A44" i="1" l="1"/>
  <c r="S43" i="1"/>
  <c r="M43" i="1"/>
  <c r="B44" i="1" l="1"/>
  <c r="C44" i="1" s="1"/>
  <c r="D44" i="1"/>
  <c r="N44" i="1"/>
  <c r="F44" i="1" l="1"/>
  <c r="E44" i="1" s="1"/>
  <c r="H44" i="1"/>
  <c r="T44" i="1" s="1"/>
  <c r="L44" i="1"/>
  <c r="O44" i="1"/>
  <c r="P44" i="1"/>
  <c r="Q44" i="1"/>
  <c r="R44" i="1"/>
  <c r="J44" i="1" l="1"/>
  <c r="G44" i="1"/>
  <c r="K44" i="1" s="1"/>
  <c r="A45" i="1" l="1"/>
  <c r="S44" i="1"/>
  <c r="M44" i="1"/>
  <c r="B45" i="1" l="1"/>
  <c r="C45" i="1" s="1"/>
  <c r="D45" i="1"/>
  <c r="N45" i="1"/>
  <c r="E45" i="1" l="1"/>
  <c r="F45" i="1"/>
  <c r="L45" i="1" s="1"/>
  <c r="H45" i="1"/>
  <c r="T45" i="1" s="1"/>
  <c r="O45" i="1"/>
  <c r="P45" i="1"/>
  <c r="Q45" i="1" s="1"/>
  <c r="R45" i="1"/>
  <c r="G45" i="1" l="1"/>
  <c r="K45" i="1" s="1"/>
  <c r="J45" i="1"/>
  <c r="A46" i="1" l="1"/>
  <c r="S45" i="1"/>
  <c r="M45" i="1"/>
  <c r="B46" i="1" l="1"/>
  <c r="C46" i="1" s="1"/>
  <c r="D46" i="1"/>
  <c r="N46" i="1"/>
  <c r="F46" i="1" l="1"/>
  <c r="H46" i="1"/>
  <c r="T46" i="1" s="1"/>
  <c r="O46" i="1"/>
  <c r="L46" i="1" l="1"/>
  <c r="E46" i="1"/>
  <c r="P46" i="1"/>
  <c r="Q46" i="1" s="1"/>
  <c r="R46" i="1"/>
  <c r="J46" i="1" l="1"/>
  <c r="G46" i="1"/>
  <c r="K46" i="1" s="1"/>
  <c r="A47" i="1" l="1"/>
  <c r="S46" i="1"/>
  <c r="M46" i="1"/>
  <c r="B47" i="1" l="1"/>
  <c r="C47" i="1" s="1"/>
  <c r="D47" i="1"/>
  <c r="N47" i="1"/>
  <c r="F47" i="1" l="1"/>
  <c r="H47" i="1"/>
  <c r="T47" i="1" s="1"/>
  <c r="O47" i="1"/>
  <c r="P47" i="1"/>
  <c r="Q47" i="1" s="1"/>
  <c r="R47" i="1"/>
  <c r="L47" i="1" l="1"/>
  <c r="E47" i="1"/>
  <c r="J47" i="1" l="1"/>
  <c r="G47" i="1"/>
  <c r="K47" i="1" s="1"/>
  <c r="A48" i="1" l="1"/>
  <c r="S47" i="1"/>
  <c r="M47" i="1"/>
  <c r="B48" i="1" l="1"/>
  <c r="C48" i="1" s="1"/>
  <c r="D48" i="1"/>
  <c r="N48" i="1"/>
  <c r="F48" i="1" l="1"/>
  <c r="H48" i="1"/>
  <c r="T48" i="1" s="1"/>
  <c r="O48" i="1"/>
  <c r="P48" i="1"/>
  <c r="Q48" i="1" s="1"/>
  <c r="R48" i="1"/>
  <c r="L48" i="1" l="1"/>
  <c r="E48" i="1"/>
  <c r="J48" i="1" l="1"/>
  <c r="G48" i="1"/>
  <c r="K48" i="1" s="1"/>
  <c r="A49" i="1" l="1"/>
  <c r="S48" i="1"/>
  <c r="M48" i="1"/>
  <c r="B49" i="1" l="1"/>
  <c r="C49" i="1" s="1"/>
  <c r="D49" i="1"/>
  <c r="N49" i="1"/>
  <c r="F49" i="1" l="1"/>
  <c r="H49" i="1"/>
  <c r="T49" i="1" s="1"/>
  <c r="O49" i="1"/>
  <c r="L49" i="1" l="1"/>
  <c r="E49" i="1"/>
  <c r="P49" i="1"/>
  <c r="Q49" i="1" s="1"/>
  <c r="R49" i="1"/>
  <c r="G49" i="1" l="1"/>
  <c r="K49" i="1" s="1"/>
  <c r="J49" i="1"/>
  <c r="A50" i="1" l="1"/>
  <c r="S49" i="1"/>
  <c r="M49" i="1"/>
  <c r="B50" i="1" l="1"/>
  <c r="C50" i="1" s="1"/>
  <c r="D50" i="1"/>
  <c r="N50" i="1"/>
  <c r="F50" i="1" l="1"/>
  <c r="H50" i="1"/>
  <c r="T50" i="1" s="1"/>
  <c r="O50" i="1"/>
  <c r="P50" i="1"/>
  <c r="Q50" i="1"/>
  <c r="R50" i="1"/>
  <c r="L50" i="1" l="1"/>
  <c r="E50" i="1"/>
  <c r="J50" i="1" l="1"/>
  <c r="G50" i="1"/>
  <c r="K50" i="1" s="1"/>
  <c r="A51" i="1" l="1"/>
  <c r="S50" i="1"/>
  <c r="M50" i="1"/>
  <c r="B51" i="1" l="1"/>
  <c r="C51" i="1"/>
  <c r="D51" i="1"/>
  <c r="N51" i="1"/>
  <c r="F51" i="1" l="1"/>
  <c r="E51" i="1" s="1"/>
  <c r="H51" i="1"/>
  <c r="T51" i="1" s="1"/>
  <c r="L51" i="1"/>
  <c r="O51" i="1"/>
  <c r="P51" i="1"/>
  <c r="Q51" i="1"/>
  <c r="R51" i="1"/>
  <c r="J51" i="1" l="1"/>
  <c r="G51" i="1"/>
  <c r="K51" i="1" s="1"/>
  <c r="A52" i="1" l="1"/>
  <c r="S51" i="1"/>
  <c r="M51" i="1"/>
  <c r="B52" i="1" l="1"/>
  <c r="C52" i="1" s="1"/>
  <c r="D52" i="1"/>
  <c r="N52" i="1"/>
  <c r="F52" i="1" l="1"/>
  <c r="H52" i="1"/>
  <c r="T52" i="1" s="1"/>
  <c r="O52" i="1"/>
  <c r="P52" i="1"/>
  <c r="Q52" i="1"/>
  <c r="R52" i="1"/>
  <c r="L52" i="1" l="1"/>
  <c r="E52" i="1"/>
  <c r="J52" i="1" l="1"/>
  <c r="G52" i="1"/>
  <c r="K52" i="1" s="1"/>
  <c r="A53" i="1" l="1"/>
  <c r="S52" i="1"/>
  <c r="M52" i="1"/>
  <c r="B53" i="1" l="1"/>
  <c r="C53" i="1" s="1"/>
  <c r="D53" i="1"/>
  <c r="N53" i="1"/>
  <c r="E53" i="1" l="1"/>
  <c r="F53" i="1"/>
  <c r="L53" i="1"/>
  <c r="O53" i="1"/>
  <c r="P53" i="1"/>
  <c r="Q53" i="1"/>
  <c r="R53" i="1"/>
  <c r="G53" i="1" l="1"/>
  <c r="H53" i="1" l="1"/>
  <c r="K53" i="1"/>
  <c r="J53" i="1" l="1"/>
  <c r="T53" i="1"/>
  <c r="A54" i="1"/>
  <c r="S53" i="1"/>
  <c r="M53" i="1"/>
  <c r="B54" i="1" l="1"/>
  <c r="C54" i="1" s="1"/>
  <c r="D54" i="1"/>
  <c r="N54" i="1"/>
  <c r="F54" i="1" l="1"/>
  <c r="H54" i="1"/>
  <c r="T54" i="1" s="1"/>
  <c r="O54" i="1"/>
  <c r="P54" i="1"/>
  <c r="Q54" i="1" s="1"/>
  <c r="R54" i="1"/>
  <c r="L54" i="1" l="1"/>
  <c r="E54" i="1"/>
  <c r="J54" i="1" l="1"/>
  <c r="G54" i="1"/>
  <c r="K54" i="1" s="1"/>
  <c r="A55" i="1" l="1"/>
  <c r="S54" i="1"/>
  <c r="M54" i="1"/>
  <c r="B55" i="1" l="1"/>
  <c r="C55" i="1" s="1"/>
  <c r="D55" i="1"/>
  <c r="N55" i="1"/>
  <c r="F55" i="1" l="1"/>
  <c r="H55" i="1"/>
  <c r="T55" i="1" s="1"/>
  <c r="O55" i="1"/>
  <c r="L55" i="1" l="1"/>
  <c r="E55" i="1"/>
  <c r="P55" i="1"/>
  <c r="Q55" i="1" s="1"/>
  <c r="R55" i="1"/>
  <c r="G55" i="1" l="1"/>
  <c r="K55" i="1" s="1"/>
  <c r="J55" i="1"/>
  <c r="A56" i="1" l="1"/>
  <c r="S55" i="1"/>
  <c r="M55" i="1"/>
  <c r="B56" i="1" l="1"/>
  <c r="C56" i="1"/>
  <c r="D56" i="1"/>
  <c r="N56" i="1"/>
  <c r="E56" i="1" l="1"/>
  <c r="F56" i="1"/>
  <c r="H56" i="1"/>
  <c r="T56" i="1" s="1"/>
  <c r="L56" i="1"/>
  <c r="O56" i="1"/>
  <c r="G56" i="1" l="1"/>
  <c r="K56" i="1" s="1"/>
  <c r="J56" i="1"/>
  <c r="P56" i="1"/>
  <c r="Q56" i="1" s="1"/>
  <c r="R56" i="1"/>
  <c r="A57" i="1" l="1"/>
  <c r="S56" i="1"/>
  <c r="M56" i="1"/>
  <c r="B57" i="1" l="1"/>
  <c r="C57" i="1" s="1"/>
  <c r="D57" i="1"/>
  <c r="N57" i="1"/>
  <c r="F57" i="1" l="1"/>
  <c r="H57" i="1"/>
  <c r="T57" i="1" s="1"/>
  <c r="O57" i="1"/>
  <c r="P57" i="1"/>
  <c r="Q57" i="1"/>
  <c r="R57" i="1"/>
  <c r="L57" i="1" l="1"/>
  <c r="E57" i="1"/>
  <c r="J57" i="1" l="1"/>
  <c r="G57" i="1"/>
  <c r="K57" i="1" s="1"/>
  <c r="A58" i="1" l="1"/>
  <c r="S57" i="1"/>
  <c r="M57" i="1"/>
  <c r="B58" i="1" l="1"/>
  <c r="C58" i="1" s="1"/>
  <c r="D58" i="1"/>
  <c r="N58" i="1"/>
  <c r="F58" i="1" l="1"/>
  <c r="H58" i="1"/>
  <c r="T58" i="1" s="1"/>
  <c r="O58" i="1"/>
  <c r="P58" i="1"/>
  <c r="Q58" i="1"/>
  <c r="R58" i="1"/>
  <c r="L58" i="1" l="1"/>
  <c r="E58" i="1"/>
  <c r="J58" i="1" l="1"/>
  <c r="G58" i="1"/>
  <c r="K58" i="1" s="1"/>
  <c r="A59" i="1" l="1"/>
  <c r="S58" i="1"/>
  <c r="M58" i="1"/>
  <c r="B59" i="1" l="1"/>
  <c r="C59" i="1" s="1"/>
  <c r="D59" i="1"/>
  <c r="N59" i="1"/>
  <c r="F59" i="1" l="1"/>
  <c r="H59" i="1"/>
  <c r="T59" i="1" s="1"/>
  <c r="O59" i="1"/>
  <c r="P59" i="1"/>
  <c r="Q59" i="1" s="1"/>
  <c r="R59" i="1"/>
  <c r="L59" i="1" l="1"/>
  <c r="E59" i="1"/>
  <c r="J59" i="1" l="1"/>
  <c r="G59" i="1"/>
  <c r="K59" i="1" s="1"/>
  <c r="A60" i="1" l="1"/>
  <c r="S59" i="1"/>
  <c r="M59" i="1"/>
  <c r="B60" i="1" l="1"/>
  <c r="C60" i="1"/>
  <c r="D60" i="1"/>
  <c r="N60" i="1"/>
  <c r="F60" i="1" l="1"/>
  <c r="E60" i="1" s="1"/>
  <c r="H60" i="1"/>
  <c r="T60" i="1" s="1"/>
  <c r="L60" i="1"/>
  <c r="O60" i="1"/>
  <c r="P60" i="1"/>
  <c r="Q60" i="1" s="1"/>
  <c r="R60" i="1"/>
  <c r="J60" i="1" l="1"/>
  <c r="G60" i="1"/>
  <c r="K60" i="1" s="1"/>
  <c r="A61" i="1" l="1"/>
  <c r="S60" i="1"/>
  <c r="M60" i="1"/>
  <c r="B61" i="1" l="1"/>
  <c r="C61" i="1" s="1"/>
  <c r="D61" i="1"/>
  <c r="N61" i="1"/>
  <c r="F61" i="1" l="1"/>
  <c r="E61" i="1" s="1"/>
  <c r="H61" i="1"/>
  <c r="T61" i="1" s="1"/>
  <c r="L61" i="1"/>
  <c r="O61" i="1"/>
  <c r="P61" i="1" s="1"/>
  <c r="Q61" i="1" s="1"/>
  <c r="R61" i="1"/>
  <c r="J61" i="1" l="1"/>
  <c r="G61" i="1"/>
  <c r="K61" i="1" s="1"/>
  <c r="A62" i="1" l="1"/>
  <c r="S61" i="1"/>
  <c r="M61" i="1"/>
  <c r="B62" i="1" l="1"/>
  <c r="C62" i="1" s="1"/>
  <c r="D62" i="1"/>
  <c r="N62" i="1"/>
  <c r="F62" i="1" l="1"/>
  <c r="H62" i="1"/>
  <c r="T62" i="1" s="1"/>
  <c r="O62" i="1"/>
  <c r="R62" i="1" s="1"/>
  <c r="P62" i="1"/>
  <c r="Q62" i="1" s="1"/>
  <c r="L62" i="1" l="1"/>
  <c r="E62" i="1"/>
  <c r="J62" i="1" l="1"/>
  <c r="G62" i="1"/>
  <c r="K62" i="1" s="1"/>
  <c r="A63" i="1" l="1"/>
  <c r="S62" i="1"/>
  <c r="M62" i="1"/>
  <c r="B63" i="1" l="1"/>
  <c r="C63" i="1" s="1"/>
  <c r="D63" i="1"/>
  <c r="N63" i="1"/>
  <c r="E63" i="1" l="1"/>
  <c r="F63" i="1"/>
  <c r="H63" i="1"/>
  <c r="T63" i="1" s="1"/>
  <c r="L63" i="1"/>
  <c r="O63" i="1"/>
  <c r="P63" i="1"/>
  <c r="Q63" i="1"/>
  <c r="R63" i="1"/>
  <c r="G63" i="1" l="1"/>
  <c r="K63" i="1" s="1"/>
  <c r="J63" i="1"/>
  <c r="A64" i="1" l="1"/>
  <c r="S63" i="1"/>
  <c r="M63" i="1"/>
  <c r="B64" i="1" l="1"/>
  <c r="C64" i="1"/>
  <c r="D64" i="1"/>
  <c r="N64" i="1"/>
  <c r="F64" i="1" l="1"/>
  <c r="H64" i="1"/>
  <c r="T64" i="1" s="1"/>
  <c r="O64" i="1"/>
  <c r="P64" i="1"/>
  <c r="Q64" i="1" s="1"/>
  <c r="R64" i="1"/>
  <c r="L64" i="1" l="1"/>
  <c r="E64" i="1"/>
  <c r="J64" i="1" l="1"/>
  <c r="G64" i="1"/>
  <c r="K64" i="1" s="1"/>
  <c r="A65" i="1" l="1"/>
  <c r="S64" i="1"/>
  <c r="M64" i="1"/>
  <c r="B65" i="1" l="1"/>
  <c r="C65" i="1" s="1"/>
  <c r="D65" i="1"/>
  <c r="N65" i="1"/>
  <c r="F65" i="1" l="1"/>
  <c r="E65" i="1" s="1"/>
  <c r="L65" i="1"/>
  <c r="O65" i="1"/>
  <c r="R65" i="1" s="1"/>
  <c r="P65" i="1"/>
  <c r="Q65" i="1" s="1"/>
  <c r="G65" i="1" l="1"/>
  <c r="H65" i="1" l="1"/>
  <c r="K65" i="1" s="1"/>
  <c r="J65" i="1" l="1"/>
  <c r="T65" i="1"/>
  <c r="A66" i="1"/>
  <c r="S65" i="1"/>
  <c r="M65" i="1"/>
  <c r="B66" i="1" l="1"/>
  <c r="C66" i="1"/>
  <c r="D66" i="1"/>
  <c r="N66" i="1"/>
  <c r="F66" i="1" l="1"/>
  <c r="E66" i="1" s="1"/>
  <c r="H66" i="1"/>
  <c r="T66" i="1" s="1"/>
  <c r="L66" i="1"/>
  <c r="O66" i="1"/>
  <c r="R66" i="1" s="1"/>
  <c r="P66" i="1"/>
  <c r="Q66" i="1" s="1"/>
  <c r="J66" i="1" l="1"/>
  <c r="G66" i="1"/>
  <c r="K66" i="1" s="1"/>
  <c r="A67" i="1" l="1"/>
  <c r="S66" i="1"/>
  <c r="M66" i="1"/>
  <c r="B67" i="1" l="1"/>
  <c r="C67" i="1" s="1"/>
  <c r="D67" i="1"/>
  <c r="N67" i="1"/>
  <c r="F67" i="1" l="1"/>
  <c r="H67" i="1"/>
  <c r="T67" i="1" s="1"/>
  <c r="O67" i="1"/>
  <c r="L67" i="1" l="1"/>
  <c r="E67" i="1"/>
  <c r="P67" i="1"/>
  <c r="Q67" i="1" s="1"/>
  <c r="R67" i="1"/>
  <c r="J67" i="1" l="1"/>
  <c r="G67" i="1"/>
  <c r="K67" i="1" s="1"/>
  <c r="A68" i="1" l="1"/>
  <c r="S67" i="1"/>
  <c r="M67" i="1"/>
  <c r="N68" i="1" l="1"/>
  <c r="B68" i="1"/>
  <c r="C68" i="1" s="1"/>
  <c r="D68" i="1"/>
  <c r="O68" i="1" l="1"/>
  <c r="P68" i="1" s="1"/>
  <c r="Q68" i="1" s="1"/>
  <c r="R68" i="1"/>
  <c r="F68" i="1"/>
  <c r="H68" i="1"/>
  <c r="T68" i="1" s="1"/>
  <c r="E68" i="1" l="1"/>
  <c r="L68" i="1"/>
  <c r="G68" i="1" l="1"/>
  <c r="K68" i="1" s="1"/>
  <c r="J68" i="1"/>
  <c r="A69" i="1" l="1"/>
  <c r="S68" i="1"/>
  <c r="M68" i="1"/>
  <c r="B69" i="1" l="1"/>
  <c r="C69" i="1" s="1"/>
  <c r="D69" i="1"/>
  <c r="N69" i="1"/>
  <c r="F69" i="1" l="1"/>
  <c r="H69" i="1"/>
  <c r="T69" i="1" s="1"/>
  <c r="O69" i="1"/>
  <c r="R69" i="1"/>
  <c r="P69" i="1"/>
  <c r="Q69" i="1" s="1"/>
  <c r="E69" i="1" l="1"/>
  <c r="L69" i="1"/>
  <c r="J69" i="1" l="1"/>
  <c r="G69" i="1"/>
  <c r="K69" i="1" s="1"/>
  <c r="A70" i="1" l="1"/>
  <c r="S69" i="1"/>
  <c r="M69" i="1"/>
  <c r="B70" i="1" l="1"/>
  <c r="C70" i="1" s="1"/>
  <c r="D70" i="1"/>
  <c r="N70" i="1"/>
  <c r="F70" i="1" l="1"/>
  <c r="E70" i="1" s="1"/>
  <c r="H70" i="1"/>
  <c r="T70" i="1" s="1"/>
  <c r="L70" i="1"/>
  <c r="O70" i="1"/>
  <c r="P70" i="1"/>
  <c r="Q70" i="1"/>
  <c r="R70" i="1"/>
  <c r="J70" i="1" l="1"/>
  <c r="G70" i="1"/>
  <c r="K70" i="1" s="1"/>
  <c r="A71" i="1" l="1"/>
  <c r="S70" i="1"/>
  <c r="M70" i="1"/>
  <c r="B71" i="1" l="1"/>
  <c r="C71" i="1" s="1"/>
  <c r="D71" i="1"/>
  <c r="N71" i="1"/>
  <c r="F71" i="1" l="1"/>
  <c r="H71" i="1"/>
  <c r="T71" i="1" s="1"/>
  <c r="O71" i="1"/>
  <c r="P71" i="1"/>
  <c r="Q71" i="1"/>
  <c r="R71" i="1"/>
  <c r="L71" i="1" l="1"/>
  <c r="E71" i="1"/>
  <c r="J71" i="1" l="1"/>
  <c r="G71" i="1"/>
  <c r="K71" i="1" s="1"/>
  <c r="A72" i="1" l="1"/>
  <c r="S71" i="1"/>
  <c r="M71" i="1"/>
  <c r="B72" i="1" l="1"/>
  <c r="C72" i="1"/>
  <c r="D72" i="1"/>
  <c r="N72" i="1"/>
  <c r="F72" i="1" l="1"/>
  <c r="H72" i="1"/>
  <c r="T72" i="1" s="1"/>
  <c r="O72" i="1"/>
  <c r="L72" i="1" l="1"/>
  <c r="E72" i="1"/>
  <c r="P72" i="1"/>
  <c r="Q72" i="1" s="1"/>
  <c r="R72" i="1"/>
  <c r="J72" i="1" l="1"/>
  <c r="G72" i="1"/>
  <c r="K72" i="1" s="1"/>
  <c r="A73" i="1" l="1"/>
  <c r="S72" i="1"/>
  <c r="M72" i="1"/>
  <c r="B73" i="1" l="1"/>
  <c r="C73" i="1" s="1"/>
  <c r="D73" i="1"/>
  <c r="N73" i="1"/>
  <c r="F73" i="1" l="1"/>
  <c r="H73" i="1"/>
  <c r="T73" i="1" s="1"/>
  <c r="O73" i="1"/>
  <c r="P73" i="1"/>
  <c r="Q73" i="1" s="1"/>
  <c r="R73" i="1"/>
  <c r="L73" i="1" l="1"/>
  <c r="E73" i="1"/>
  <c r="J73" i="1" l="1"/>
  <c r="G73" i="1"/>
  <c r="K73" i="1" s="1"/>
  <c r="A74" i="1" l="1"/>
  <c r="S73" i="1"/>
  <c r="M73" i="1"/>
  <c r="B74" i="1" l="1"/>
  <c r="C74" i="1" s="1"/>
  <c r="D74" i="1"/>
  <c r="N74" i="1"/>
  <c r="F74" i="1" l="1"/>
  <c r="H74" i="1"/>
  <c r="T74" i="1" s="1"/>
  <c r="O74" i="1"/>
  <c r="P74" i="1" s="1"/>
  <c r="Q74" i="1" s="1"/>
  <c r="R74" i="1"/>
  <c r="L74" i="1" l="1"/>
  <c r="E74" i="1"/>
  <c r="J74" i="1" l="1"/>
  <c r="G74" i="1"/>
  <c r="K74" i="1" s="1"/>
  <c r="A75" i="1" l="1"/>
  <c r="S74" i="1"/>
  <c r="M74" i="1"/>
  <c r="B75" i="1" l="1"/>
  <c r="C75" i="1"/>
  <c r="D75" i="1"/>
  <c r="N75" i="1"/>
  <c r="F75" i="1" l="1"/>
  <c r="E75" i="1" s="1"/>
  <c r="H75" i="1"/>
  <c r="T75" i="1" s="1"/>
  <c r="L75" i="1"/>
  <c r="O75" i="1"/>
  <c r="P75" i="1"/>
  <c r="Q75" i="1"/>
  <c r="R75" i="1"/>
  <c r="J75" i="1" l="1"/>
  <c r="G75" i="1"/>
  <c r="K75" i="1" s="1"/>
  <c r="A76" i="1" l="1"/>
  <c r="S75" i="1"/>
  <c r="M75" i="1"/>
  <c r="B76" i="1" l="1"/>
  <c r="C76" i="1"/>
  <c r="D76" i="1"/>
  <c r="N76" i="1"/>
  <c r="E76" i="1" l="1"/>
  <c r="F76" i="1"/>
  <c r="H76" i="1"/>
  <c r="T76" i="1" s="1"/>
  <c r="L76" i="1"/>
  <c r="O76" i="1"/>
  <c r="G76" i="1" l="1"/>
  <c r="K76" i="1" s="1"/>
  <c r="J76" i="1"/>
  <c r="P76" i="1"/>
  <c r="Q76" i="1" s="1"/>
  <c r="R76" i="1"/>
  <c r="A77" i="1" l="1"/>
  <c r="S76" i="1"/>
  <c r="M76" i="1"/>
  <c r="B77" i="1" l="1"/>
  <c r="C77" i="1" s="1"/>
  <c r="D77" i="1"/>
  <c r="N77" i="1"/>
  <c r="E77" i="1" l="1"/>
  <c r="G77" i="1" s="1"/>
  <c r="F77" i="1"/>
  <c r="L77" i="1"/>
  <c r="O77" i="1"/>
  <c r="P77" i="1"/>
  <c r="Q77" i="1"/>
  <c r="R77" i="1"/>
  <c r="H77" i="1" l="1"/>
  <c r="K77" i="1" s="1"/>
  <c r="J77" i="1" l="1"/>
  <c r="T77" i="1"/>
  <c r="A78" i="1"/>
  <c r="S77" i="1"/>
  <c r="M77" i="1"/>
  <c r="B78" i="1" l="1"/>
  <c r="C78" i="1" s="1"/>
  <c r="D78" i="1"/>
  <c r="N78" i="1"/>
  <c r="F78" i="1" l="1"/>
  <c r="H78" i="1"/>
  <c r="T78" i="1" s="1"/>
  <c r="O78" i="1"/>
  <c r="P78" i="1"/>
  <c r="Q78" i="1"/>
  <c r="R78" i="1"/>
  <c r="E78" i="1" l="1"/>
  <c r="L78" i="1"/>
  <c r="J78" i="1" l="1"/>
  <c r="G78" i="1"/>
  <c r="K78" i="1" s="1"/>
  <c r="A79" i="1" l="1"/>
  <c r="S78" i="1"/>
  <c r="M78" i="1"/>
  <c r="B79" i="1" l="1"/>
  <c r="C79" i="1" s="1"/>
  <c r="D79" i="1"/>
  <c r="N79" i="1"/>
  <c r="F79" i="1" l="1"/>
  <c r="H79" i="1"/>
  <c r="T79" i="1" s="1"/>
  <c r="O79" i="1"/>
  <c r="P79" i="1"/>
  <c r="Q79" i="1"/>
  <c r="R79" i="1"/>
  <c r="E79" i="1" l="1"/>
  <c r="L79" i="1"/>
  <c r="G79" i="1" l="1"/>
  <c r="K79" i="1" s="1"/>
  <c r="J79" i="1"/>
  <c r="A80" i="1" l="1"/>
  <c r="S79" i="1"/>
  <c r="M79" i="1"/>
  <c r="B80" i="1" l="1"/>
  <c r="C80" i="1" s="1"/>
  <c r="D80" i="1"/>
  <c r="N80" i="1"/>
  <c r="E80" i="1" l="1"/>
  <c r="F80" i="1"/>
  <c r="H80" i="1"/>
  <c r="T80" i="1" s="1"/>
  <c r="L80" i="1"/>
  <c r="O80" i="1"/>
  <c r="P80" i="1"/>
  <c r="Q80" i="1"/>
  <c r="R80" i="1"/>
  <c r="G80" i="1" l="1"/>
  <c r="K80" i="1" s="1"/>
  <c r="J80" i="1"/>
  <c r="A81" i="1" l="1"/>
  <c r="S80" i="1"/>
  <c r="M80" i="1"/>
  <c r="B81" i="1" l="1"/>
  <c r="C81" i="1" s="1"/>
  <c r="D81" i="1"/>
  <c r="N81" i="1"/>
  <c r="E81" i="1" l="1"/>
  <c r="F81" i="1"/>
  <c r="L81" i="1" s="1"/>
  <c r="H81" i="1"/>
  <c r="T81" i="1" s="1"/>
  <c r="O81" i="1"/>
  <c r="P81" i="1"/>
  <c r="Q81" i="1" s="1"/>
  <c r="R81" i="1"/>
  <c r="J81" i="1" l="1"/>
  <c r="G81" i="1"/>
  <c r="K81" i="1" s="1"/>
  <c r="A82" i="1" l="1"/>
  <c r="S81" i="1"/>
  <c r="M81" i="1"/>
  <c r="B82" i="1" l="1"/>
  <c r="C82" i="1" s="1"/>
  <c r="D82" i="1"/>
  <c r="N82" i="1"/>
  <c r="F82" i="1" l="1"/>
  <c r="E82" i="1" s="1"/>
  <c r="H82" i="1"/>
  <c r="T82" i="1" s="1"/>
  <c r="L82" i="1"/>
  <c r="O82" i="1"/>
  <c r="P82" i="1"/>
  <c r="Q82" i="1" s="1"/>
  <c r="R82" i="1"/>
  <c r="J82" i="1" l="1"/>
  <c r="G82" i="1"/>
  <c r="K82" i="1" s="1"/>
  <c r="A83" i="1" l="1"/>
  <c r="S82" i="1"/>
  <c r="M82" i="1"/>
  <c r="B83" i="1" l="1"/>
  <c r="C83" i="1"/>
  <c r="D83" i="1"/>
  <c r="N83" i="1"/>
  <c r="F83" i="1" l="1"/>
  <c r="E83" i="1" s="1"/>
  <c r="H83" i="1"/>
  <c r="T83" i="1" s="1"/>
  <c r="L83" i="1"/>
  <c r="O83" i="1"/>
  <c r="P83" i="1"/>
  <c r="Q83" i="1"/>
  <c r="R83" i="1"/>
  <c r="J83" i="1" l="1"/>
  <c r="G83" i="1"/>
  <c r="K83" i="1" s="1"/>
  <c r="A84" i="1" l="1"/>
  <c r="S83" i="1"/>
  <c r="M83" i="1"/>
  <c r="B84" i="1" l="1"/>
  <c r="C84" i="1" s="1"/>
  <c r="D84" i="1"/>
  <c r="N84" i="1"/>
  <c r="F84" i="1" l="1"/>
  <c r="E84" i="1" s="1"/>
  <c r="H84" i="1"/>
  <c r="T84" i="1" s="1"/>
  <c r="L84" i="1"/>
  <c r="O84" i="1"/>
  <c r="P84" i="1"/>
  <c r="Q84" i="1"/>
  <c r="R84" i="1"/>
  <c r="J84" i="1" l="1"/>
  <c r="G84" i="1"/>
  <c r="K84" i="1" s="1"/>
  <c r="A85" i="1" l="1"/>
  <c r="S84" i="1"/>
  <c r="M84" i="1"/>
  <c r="B85" i="1" l="1"/>
  <c r="C85" i="1"/>
  <c r="D85" i="1"/>
  <c r="N85" i="1"/>
  <c r="F85" i="1" l="1"/>
  <c r="E85" i="1" s="1"/>
  <c r="H85" i="1"/>
  <c r="T85" i="1" s="1"/>
  <c r="L85" i="1"/>
  <c r="O85" i="1"/>
  <c r="R85" i="1" s="1"/>
  <c r="P85" i="1"/>
  <c r="Q85" i="1" s="1"/>
  <c r="J85" i="1" l="1"/>
  <c r="G85" i="1"/>
  <c r="K85" i="1" s="1"/>
  <c r="A86" i="1" l="1"/>
  <c r="S85" i="1"/>
  <c r="M85" i="1"/>
  <c r="B86" i="1" l="1"/>
  <c r="C86" i="1" s="1"/>
  <c r="D86" i="1"/>
  <c r="N86" i="1"/>
  <c r="F86" i="1" l="1"/>
  <c r="E86" i="1" s="1"/>
  <c r="H86" i="1"/>
  <c r="T86" i="1" s="1"/>
  <c r="L86" i="1"/>
  <c r="O86" i="1"/>
  <c r="P86" i="1"/>
  <c r="Q86" i="1"/>
  <c r="R86" i="1"/>
  <c r="J86" i="1" l="1"/>
  <c r="G86" i="1"/>
  <c r="K86" i="1" s="1"/>
  <c r="A87" i="1" l="1"/>
  <c r="S86" i="1"/>
  <c r="M86" i="1"/>
  <c r="B87" i="1" l="1"/>
  <c r="C87" i="1" s="1"/>
  <c r="D87" i="1"/>
  <c r="N87" i="1"/>
  <c r="F87" i="1" l="1"/>
  <c r="H87" i="1"/>
  <c r="T87" i="1" s="1"/>
  <c r="O87" i="1"/>
  <c r="P87" i="1"/>
  <c r="Q87" i="1" s="1"/>
  <c r="R87" i="1"/>
  <c r="L87" i="1" l="1"/>
  <c r="E87" i="1"/>
  <c r="G87" i="1" l="1"/>
  <c r="K87" i="1" s="1"/>
  <c r="J87" i="1"/>
  <c r="A88" i="1" l="1"/>
  <c r="S87" i="1"/>
  <c r="M87" i="1"/>
  <c r="B88" i="1" l="1"/>
  <c r="C88" i="1"/>
  <c r="D88" i="1"/>
  <c r="N88" i="1"/>
  <c r="F88" i="1" l="1"/>
  <c r="H88" i="1"/>
  <c r="T88" i="1" s="1"/>
  <c r="O88" i="1"/>
  <c r="R88" i="1" s="1"/>
  <c r="P88" i="1"/>
  <c r="Q88" i="1" s="1"/>
  <c r="L88" i="1" l="1"/>
  <c r="E88" i="1"/>
  <c r="J88" i="1" l="1"/>
  <c r="G88" i="1"/>
  <c r="K88" i="1" s="1"/>
  <c r="A89" i="1" l="1"/>
  <c r="S88" i="1"/>
  <c r="M88" i="1"/>
  <c r="B89" i="1" l="1"/>
  <c r="C89" i="1"/>
  <c r="D89" i="1"/>
  <c r="N89" i="1"/>
  <c r="F89" i="1" l="1"/>
  <c r="E89" i="1" s="1"/>
  <c r="L89" i="1"/>
  <c r="O89" i="1"/>
  <c r="R89" i="1" s="1"/>
  <c r="P89" i="1"/>
  <c r="Q89" i="1"/>
  <c r="G89" i="1" l="1"/>
  <c r="H89" i="1" l="1"/>
  <c r="K89" i="1" s="1"/>
  <c r="A90" i="1" l="1"/>
  <c r="S89" i="1"/>
  <c r="M89" i="1"/>
  <c r="J89" i="1"/>
  <c r="T89" i="1"/>
  <c r="B90" i="1" l="1"/>
  <c r="C90" i="1" s="1"/>
  <c r="D90" i="1"/>
  <c r="N90" i="1"/>
  <c r="F90" i="1" l="1"/>
  <c r="E90" i="1" s="1"/>
  <c r="H90" i="1"/>
  <c r="T90" i="1" s="1"/>
  <c r="L90" i="1"/>
  <c r="O90" i="1"/>
  <c r="J90" i="1" l="1"/>
  <c r="G90" i="1"/>
  <c r="K90" i="1" s="1"/>
  <c r="P90" i="1"/>
  <c r="Q90" i="1" s="1"/>
  <c r="R90" i="1"/>
  <c r="A91" i="1" l="1"/>
  <c r="S90" i="1"/>
  <c r="M90" i="1"/>
  <c r="B91" i="1" l="1"/>
  <c r="C91" i="1"/>
  <c r="D91" i="1"/>
  <c r="N91" i="1"/>
  <c r="F91" i="1" l="1"/>
  <c r="E91" i="1" s="1"/>
  <c r="H91" i="1"/>
  <c r="T91" i="1" s="1"/>
  <c r="L91" i="1"/>
  <c r="O91" i="1"/>
  <c r="P91" i="1"/>
  <c r="Q91" i="1"/>
  <c r="R91" i="1"/>
  <c r="J91" i="1" l="1"/>
  <c r="G91" i="1"/>
  <c r="K91" i="1" s="1"/>
  <c r="A92" i="1" l="1"/>
  <c r="S91" i="1"/>
  <c r="M91" i="1"/>
  <c r="B92" i="1" l="1"/>
  <c r="C92" i="1" s="1"/>
  <c r="D92" i="1"/>
  <c r="N92" i="1"/>
  <c r="F92" i="1" l="1"/>
  <c r="H92" i="1"/>
  <c r="T92" i="1" s="1"/>
  <c r="O92" i="1"/>
  <c r="P92" i="1"/>
  <c r="Q92" i="1"/>
  <c r="R92" i="1"/>
  <c r="L92" i="1" l="1"/>
  <c r="E92" i="1"/>
  <c r="J92" i="1" l="1"/>
  <c r="G92" i="1"/>
  <c r="K92" i="1" s="1"/>
  <c r="A93" i="1" l="1"/>
  <c r="S92" i="1"/>
  <c r="M92" i="1"/>
  <c r="B93" i="1" l="1"/>
  <c r="C93" i="1" s="1"/>
  <c r="D93" i="1"/>
  <c r="N93" i="1"/>
  <c r="F93" i="1" l="1"/>
  <c r="H93" i="1"/>
  <c r="T93" i="1" s="1"/>
  <c r="O93" i="1"/>
  <c r="P93" i="1"/>
  <c r="Q93" i="1"/>
  <c r="R93" i="1"/>
  <c r="L93" i="1" l="1"/>
  <c r="E93" i="1"/>
  <c r="J93" i="1" l="1"/>
  <c r="G93" i="1"/>
  <c r="K93" i="1" s="1"/>
  <c r="A94" i="1" l="1"/>
  <c r="S93" i="1"/>
  <c r="M93" i="1"/>
  <c r="B94" i="1" l="1"/>
  <c r="C94" i="1"/>
  <c r="D94" i="1"/>
  <c r="N94" i="1"/>
  <c r="F94" i="1" l="1"/>
  <c r="E94" i="1" s="1"/>
  <c r="H94" i="1"/>
  <c r="T94" i="1" s="1"/>
  <c r="L94" i="1"/>
  <c r="O94" i="1"/>
  <c r="R94" i="1" s="1"/>
  <c r="P94" i="1"/>
  <c r="Q94" i="1" s="1"/>
  <c r="J94" i="1" l="1"/>
  <c r="G94" i="1"/>
  <c r="K94" i="1" s="1"/>
  <c r="A95" i="1" l="1"/>
  <c r="S94" i="1"/>
  <c r="M94" i="1"/>
  <c r="B95" i="1" l="1"/>
  <c r="C95" i="1" s="1"/>
  <c r="D95" i="1"/>
  <c r="N95" i="1"/>
  <c r="E95" i="1" l="1"/>
  <c r="F95" i="1"/>
  <c r="L95" i="1" s="1"/>
  <c r="H95" i="1"/>
  <c r="T95" i="1" s="1"/>
  <c r="O95" i="1"/>
  <c r="P95" i="1"/>
  <c r="Q95" i="1"/>
  <c r="R95" i="1"/>
  <c r="J95" i="1" l="1"/>
  <c r="G95" i="1"/>
  <c r="K95" i="1" s="1"/>
  <c r="A96" i="1" l="1"/>
  <c r="S95" i="1"/>
  <c r="M95" i="1"/>
  <c r="B96" i="1" l="1"/>
  <c r="C96" i="1" s="1"/>
  <c r="D96" i="1"/>
  <c r="N96" i="1"/>
  <c r="F96" i="1" l="1"/>
  <c r="H96" i="1"/>
  <c r="T96" i="1" s="1"/>
  <c r="O96" i="1"/>
  <c r="P96" i="1"/>
  <c r="Q96" i="1"/>
  <c r="R96" i="1"/>
  <c r="L96" i="1" l="1"/>
  <c r="E96" i="1"/>
  <c r="J96" i="1" l="1"/>
  <c r="G96" i="1"/>
  <c r="K96" i="1" s="1"/>
  <c r="A97" i="1" l="1"/>
  <c r="S96" i="1"/>
  <c r="M96" i="1"/>
  <c r="B97" i="1" l="1"/>
  <c r="C97" i="1"/>
  <c r="D97" i="1"/>
  <c r="N97" i="1"/>
  <c r="E97" i="1" l="1"/>
  <c r="F97" i="1"/>
  <c r="L97" i="1" s="1"/>
  <c r="H97" i="1"/>
  <c r="T97" i="1" s="1"/>
  <c r="O97" i="1"/>
  <c r="P97" i="1" s="1"/>
  <c r="Q97" i="1" s="1"/>
  <c r="R97" i="1"/>
  <c r="J97" i="1" l="1"/>
  <c r="G97" i="1"/>
  <c r="K97" i="1" s="1"/>
  <c r="A98" i="1" l="1"/>
  <c r="S97" i="1"/>
  <c r="M97" i="1"/>
  <c r="B98" i="1" l="1"/>
  <c r="C98" i="1" s="1"/>
  <c r="D98" i="1"/>
  <c r="N98" i="1"/>
  <c r="E98" i="1" l="1"/>
  <c r="F98" i="1"/>
  <c r="H98" i="1"/>
  <c r="T98" i="1" s="1"/>
  <c r="L98" i="1"/>
  <c r="O98" i="1"/>
  <c r="P98" i="1" s="1"/>
  <c r="Q98" i="1" s="1"/>
  <c r="R98" i="1"/>
  <c r="G98" i="1" l="1"/>
  <c r="K98" i="1" s="1"/>
  <c r="J98" i="1"/>
  <c r="A99" i="1" l="1"/>
  <c r="S98" i="1"/>
  <c r="M98" i="1"/>
  <c r="B99" i="1" l="1"/>
  <c r="C99" i="1"/>
  <c r="D99" i="1"/>
  <c r="N99" i="1"/>
  <c r="F99" i="1" l="1"/>
  <c r="E99" i="1" s="1"/>
  <c r="H99" i="1"/>
  <c r="T99" i="1" s="1"/>
  <c r="L99" i="1"/>
  <c r="O99" i="1"/>
  <c r="P99" i="1"/>
  <c r="Q99" i="1" s="1"/>
  <c r="R99" i="1"/>
  <c r="J99" i="1" l="1"/>
  <c r="G99" i="1"/>
  <c r="K99" i="1" s="1"/>
  <c r="A100" i="1" l="1"/>
  <c r="S99" i="1"/>
  <c r="M99" i="1"/>
  <c r="B100" i="1" l="1"/>
  <c r="C100" i="1" s="1"/>
  <c r="D100" i="1"/>
  <c r="N100" i="1"/>
  <c r="F100" i="1" l="1"/>
  <c r="H100" i="1"/>
  <c r="T100" i="1" s="1"/>
  <c r="O100" i="1"/>
  <c r="P100" i="1"/>
  <c r="Q100" i="1"/>
  <c r="R100" i="1"/>
  <c r="L100" i="1" l="1"/>
  <c r="E100" i="1"/>
  <c r="J100" i="1" l="1"/>
  <c r="G100" i="1"/>
  <c r="K100" i="1" s="1"/>
  <c r="A101" i="1" l="1"/>
  <c r="S100" i="1"/>
  <c r="M100" i="1"/>
  <c r="B101" i="1" l="1"/>
  <c r="C101" i="1" s="1"/>
  <c r="D101" i="1"/>
  <c r="N101" i="1"/>
  <c r="E101" i="1" l="1"/>
  <c r="F101" i="1"/>
  <c r="L101" i="1"/>
  <c r="O101" i="1"/>
  <c r="P101" i="1"/>
  <c r="Q101" i="1"/>
  <c r="R101" i="1"/>
  <c r="G101" i="1" l="1"/>
  <c r="H101" i="1" l="1"/>
  <c r="K101" i="1"/>
  <c r="J101" i="1" l="1"/>
  <c r="T101" i="1"/>
  <c r="A102" i="1"/>
  <c r="S101" i="1"/>
  <c r="M101" i="1"/>
  <c r="B102" i="1" l="1"/>
  <c r="C102" i="1"/>
  <c r="D102" i="1"/>
  <c r="N102" i="1"/>
  <c r="F102" i="1" l="1"/>
  <c r="H102" i="1"/>
  <c r="T102" i="1" s="1"/>
  <c r="O102" i="1"/>
  <c r="P102" i="1"/>
  <c r="Q102" i="1" s="1"/>
  <c r="R102" i="1"/>
  <c r="L102" i="1" l="1"/>
  <c r="E102" i="1"/>
  <c r="J102" i="1" l="1"/>
  <c r="G102" i="1"/>
  <c r="K102" i="1" s="1"/>
  <c r="A103" i="1" l="1"/>
  <c r="S102" i="1"/>
  <c r="M102" i="1"/>
  <c r="B103" i="1" l="1"/>
  <c r="C103" i="1" s="1"/>
  <c r="D103" i="1"/>
  <c r="N103" i="1"/>
  <c r="F103" i="1" l="1"/>
  <c r="E103" i="1" s="1"/>
  <c r="H103" i="1"/>
  <c r="T103" i="1" s="1"/>
  <c r="L103" i="1"/>
  <c r="O103" i="1"/>
  <c r="P103" i="1"/>
  <c r="Q103" i="1"/>
  <c r="R103" i="1"/>
  <c r="J103" i="1" l="1"/>
  <c r="G103" i="1"/>
  <c r="K103" i="1" s="1"/>
  <c r="A104" i="1" l="1"/>
  <c r="S103" i="1"/>
  <c r="M103" i="1"/>
  <c r="B104" i="1" l="1"/>
  <c r="C104" i="1" s="1"/>
  <c r="D104" i="1"/>
  <c r="N104" i="1"/>
  <c r="F104" i="1" l="1"/>
  <c r="E104" i="1" s="1"/>
  <c r="H104" i="1"/>
  <c r="T104" i="1" s="1"/>
  <c r="L104" i="1"/>
  <c r="O104" i="1"/>
  <c r="R104" i="1" s="1"/>
  <c r="P104" i="1"/>
  <c r="Q104" i="1" s="1"/>
  <c r="J104" i="1" l="1"/>
  <c r="G104" i="1"/>
  <c r="K104" i="1" s="1"/>
  <c r="A105" i="1" l="1"/>
  <c r="S104" i="1"/>
  <c r="M104" i="1"/>
  <c r="B105" i="1" l="1"/>
  <c r="C105" i="1" s="1"/>
  <c r="D105" i="1"/>
  <c r="N105" i="1"/>
  <c r="F105" i="1" l="1"/>
  <c r="E105" i="1" s="1"/>
  <c r="H105" i="1"/>
  <c r="T105" i="1" s="1"/>
  <c r="L105" i="1"/>
  <c r="O105" i="1"/>
  <c r="P105" i="1"/>
  <c r="Q105" i="1" s="1"/>
  <c r="R105" i="1"/>
  <c r="J105" i="1" l="1"/>
  <c r="G105" i="1"/>
  <c r="K105" i="1" s="1"/>
  <c r="A106" i="1" l="1"/>
  <c r="S105" i="1"/>
  <c r="M105" i="1"/>
  <c r="B106" i="1" l="1"/>
  <c r="C106" i="1"/>
  <c r="D106" i="1"/>
  <c r="N106" i="1"/>
  <c r="E106" i="1" l="1"/>
  <c r="F106" i="1"/>
  <c r="H106" i="1"/>
  <c r="T106" i="1" s="1"/>
  <c r="L106" i="1"/>
  <c r="O106" i="1"/>
  <c r="G106" i="1" l="1"/>
  <c r="K106" i="1" s="1"/>
  <c r="J106" i="1"/>
  <c r="P106" i="1"/>
  <c r="Q106" i="1" s="1"/>
  <c r="R106" i="1"/>
  <c r="A107" i="1" l="1"/>
  <c r="S106" i="1"/>
  <c r="M106" i="1"/>
  <c r="B107" i="1" l="1"/>
  <c r="C107" i="1" s="1"/>
  <c r="D107" i="1"/>
  <c r="N107" i="1"/>
  <c r="F107" i="1" l="1"/>
  <c r="H107" i="1"/>
  <c r="T107" i="1" s="1"/>
  <c r="O107" i="1"/>
  <c r="P107" i="1"/>
  <c r="Q107" i="1" s="1"/>
  <c r="R107" i="1"/>
  <c r="L107" i="1" l="1"/>
  <c r="E107" i="1"/>
  <c r="J107" i="1" l="1"/>
  <c r="G107" i="1"/>
  <c r="K107" i="1" s="1"/>
  <c r="A108" i="1" l="1"/>
  <c r="S107" i="1"/>
  <c r="M107" i="1"/>
  <c r="B108" i="1" l="1"/>
  <c r="C108" i="1"/>
  <c r="D108" i="1"/>
  <c r="N108" i="1"/>
  <c r="F108" i="1" l="1"/>
  <c r="H108" i="1"/>
  <c r="T108" i="1" s="1"/>
  <c r="O108" i="1"/>
  <c r="P108" i="1"/>
  <c r="Q108" i="1"/>
  <c r="R108" i="1"/>
  <c r="L108" i="1" l="1"/>
  <c r="E108" i="1"/>
  <c r="J108" i="1" l="1"/>
  <c r="G108" i="1"/>
  <c r="K108" i="1" s="1"/>
  <c r="A109" i="1" l="1"/>
  <c r="S108" i="1"/>
  <c r="M108" i="1"/>
  <c r="B109" i="1" l="1"/>
  <c r="C109" i="1" s="1"/>
  <c r="D109" i="1"/>
  <c r="N109" i="1"/>
  <c r="F109" i="1" l="1"/>
  <c r="E109" i="1" s="1"/>
  <c r="H109" i="1"/>
  <c r="T109" i="1" s="1"/>
  <c r="L109" i="1"/>
  <c r="O109" i="1"/>
  <c r="P109" i="1"/>
  <c r="Q109" i="1"/>
  <c r="R109" i="1"/>
  <c r="J109" i="1" l="1"/>
  <c r="G109" i="1"/>
  <c r="K109" i="1" s="1"/>
  <c r="A110" i="1" l="1"/>
  <c r="S109" i="1"/>
  <c r="M109" i="1"/>
  <c r="B110" i="1" l="1"/>
  <c r="C110" i="1"/>
  <c r="D110" i="1"/>
  <c r="N110" i="1"/>
  <c r="E110" i="1" l="1"/>
  <c r="G110" i="1" s="1"/>
  <c r="K110" i="1" s="1"/>
  <c r="M110" i="1" s="1"/>
  <c r="F110" i="1"/>
  <c r="H110" i="1"/>
  <c r="L110" i="1"/>
  <c r="O110" i="1"/>
  <c r="R110" i="1" s="1"/>
  <c r="P110" i="1"/>
  <c r="Q110" i="1" s="1"/>
  <c r="S110" i="1" l="1"/>
  <c r="A111" i="1"/>
  <c r="T110" i="1"/>
  <c r="J110" i="1"/>
  <c r="B111" i="1" l="1"/>
  <c r="C111" i="1" s="1"/>
  <c r="D111" i="1"/>
  <c r="N111" i="1"/>
  <c r="F111" i="1" l="1"/>
  <c r="H111" i="1"/>
  <c r="T111" i="1" s="1"/>
  <c r="O111" i="1"/>
  <c r="P111" i="1"/>
  <c r="Q111" i="1"/>
  <c r="R111" i="1"/>
  <c r="L111" i="1" l="1"/>
  <c r="E111" i="1"/>
  <c r="J111" i="1" l="1"/>
  <c r="G111" i="1"/>
  <c r="K111" i="1" s="1"/>
  <c r="A112" i="1" l="1"/>
  <c r="S111" i="1"/>
  <c r="M111" i="1"/>
  <c r="B112" i="1" l="1"/>
  <c r="C112" i="1" s="1"/>
  <c r="D112" i="1"/>
  <c r="N112" i="1"/>
  <c r="F112" i="1" l="1"/>
  <c r="H112" i="1"/>
  <c r="T112" i="1" s="1"/>
  <c r="O112" i="1"/>
  <c r="P112" i="1"/>
  <c r="Q112" i="1"/>
  <c r="R112" i="1"/>
  <c r="E112" i="1" l="1"/>
  <c r="L112" i="1"/>
  <c r="J112" i="1" l="1"/>
  <c r="G112" i="1"/>
  <c r="K112" i="1" s="1"/>
  <c r="A113" i="1" l="1"/>
  <c r="S112" i="1"/>
  <c r="M112" i="1"/>
  <c r="B113" i="1" l="1"/>
  <c r="C113" i="1" s="1"/>
  <c r="D113" i="1"/>
  <c r="N113" i="1"/>
  <c r="E113" i="1" l="1"/>
  <c r="F113" i="1"/>
  <c r="L113" i="1" s="1"/>
  <c r="O113" i="1"/>
  <c r="P113" i="1"/>
  <c r="Q113" i="1" s="1"/>
  <c r="R113" i="1"/>
  <c r="G113" i="1" l="1"/>
  <c r="H113" i="1" l="1"/>
  <c r="K113" i="1" s="1"/>
  <c r="A114" i="1" l="1"/>
  <c r="S113" i="1"/>
  <c r="M113" i="1"/>
  <c r="J113" i="1"/>
  <c r="T113" i="1"/>
  <c r="B114" i="1" l="1"/>
  <c r="C114" i="1" s="1"/>
  <c r="D114" i="1"/>
  <c r="N114" i="1"/>
  <c r="F114" i="1" l="1"/>
  <c r="E114" i="1" s="1"/>
  <c r="H114" i="1"/>
  <c r="T114" i="1" s="1"/>
  <c r="L114" i="1"/>
  <c r="O114" i="1"/>
  <c r="P114" i="1"/>
  <c r="Q114" i="1"/>
  <c r="R114" i="1"/>
  <c r="J114" i="1" l="1"/>
  <c r="G114" i="1"/>
  <c r="K114" i="1" s="1"/>
  <c r="A115" i="1" l="1"/>
  <c r="S114" i="1"/>
  <c r="M114" i="1"/>
  <c r="B115" i="1" l="1"/>
  <c r="C115" i="1" s="1"/>
  <c r="D115" i="1"/>
  <c r="N115" i="1"/>
  <c r="F115" i="1" l="1"/>
  <c r="H115" i="1"/>
  <c r="T115" i="1" s="1"/>
  <c r="O115" i="1"/>
  <c r="P115" i="1"/>
  <c r="Q115" i="1" s="1"/>
  <c r="R115" i="1"/>
  <c r="L115" i="1" l="1"/>
  <c r="E115" i="1"/>
  <c r="G115" i="1" l="1"/>
  <c r="K115" i="1" s="1"/>
  <c r="J115" i="1"/>
  <c r="A116" i="1" l="1"/>
  <c r="S115" i="1"/>
  <c r="M115" i="1"/>
  <c r="B116" i="1" l="1"/>
  <c r="C116" i="1" s="1"/>
  <c r="D116" i="1"/>
  <c r="N116" i="1"/>
  <c r="F116" i="1" l="1"/>
  <c r="E116" i="1" s="1"/>
  <c r="H116" i="1"/>
  <c r="T116" i="1" s="1"/>
  <c r="L116" i="1"/>
  <c r="O116" i="1"/>
  <c r="J116" i="1" l="1"/>
  <c r="G116" i="1"/>
  <c r="K116" i="1" s="1"/>
  <c r="P116" i="1"/>
  <c r="Q116" i="1" s="1"/>
  <c r="R116" i="1"/>
  <c r="A117" i="1" l="1"/>
  <c r="S116" i="1"/>
  <c r="M116" i="1"/>
  <c r="B117" i="1" l="1"/>
  <c r="C117" i="1" s="1"/>
  <c r="D117" i="1"/>
  <c r="N117" i="1"/>
  <c r="F117" i="1" l="1"/>
  <c r="H117" i="1"/>
  <c r="T117" i="1" s="1"/>
  <c r="O117" i="1"/>
  <c r="P117" i="1"/>
  <c r="Q117" i="1"/>
  <c r="R117" i="1"/>
  <c r="L117" i="1" l="1"/>
  <c r="E117" i="1"/>
  <c r="J117" i="1" l="1"/>
  <c r="G117" i="1"/>
  <c r="K117" i="1" s="1"/>
  <c r="A118" i="1" l="1"/>
  <c r="S117" i="1"/>
  <c r="M117" i="1"/>
  <c r="B118" i="1" l="1"/>
  <c r="C118" i="1" s="1"/>
  <c r="D118" i="1"/>
  <c r="N118" i="1"/>
  <c r="F118" i="1" l="1"/>
  <c r="E118" i="1" s="1"/>
  <c r="H118" i="1"/>
  <c r="T118" i="1" s="1"/>
  <c r="L118" i="1"/>
  <c r="O118" i="1"/>
  <c r="J118" i="1" l="1"/>
  <c r="G118" i="1"/>
  <c r="K118" i="1" s="1"/>
  <c r="P118" i="1"/>
  <c r="Q118" i="1" s="1"/>
  <c r="R118" i="1"/>
  <c r="A119" i="1" l="1"/>
  <c r="S118" i="1"/>
  <c r="M118" i="1"/>
  <c r="B119" i="1" l="1"/>
  <c r="C119" i="1" s="1"/>
  <c r="D119" i="1"/>
  <c r="N119" i="1"/>
  <c r="F119" i="1" l="1"/>
  <c r="H119" i="1"/>
  <c r="T119" i="1" s="1"/>
  <c r="O119" i="1"/>
  <c r="P119" i="1"/>
  <c r="Q119" i="1"/>
  <c r="R119" i="1"/>
  <c r="E119" i="1" l="1"/>
  <c r="L119" i="1"/>
  <c r="G119" i="1" l="1"/>
  <c r="K119" i="1" s="1"/>
  <c r="J119" i="1"/>
  <c r="A120" i="1" l="1"/>
  <c r="S119" i="1"/>
  <c r="M119" i="1"/>
  <c r="B120" i="1" l="1"/>
  <c r="C120" i="1" s="1"/>
  <c r="D120" i="1"/>
  <c r="N120" i="1"/>
  <c r="F120" i="1" l="1"/>
  <c r="E120" i="1" s="1"/>
  <c r="H120" i="1"/>
  <c r="T120" i="1" s="1"/>
  <c r="L120" i="1"/>
  <c r="O120" i="1"/>
  <c r="R120" i="1" s="1"/>
  <c r="P120" i="1"/>
  <c r="Q120" i="1" s="1"/>
  <c r="J120" i="1" l="1"/>
  <c r="G120" i="1"/>
  <c r="K120" i="1" s="1"/>
  <c r="A121" i="1" l="1"/>
  <c r="S120" i="1"/>
  <c r="M120" i="1"/>
  <c r="B121" i="1" l="1"/>
  <c r="C121" i="1" s="1"/>
  <c r="D121" i="1"/>
  <c r="N121" i="1"/>
  <c r="F121" i="1" l="1"/>
  <c r="H121" i="1"/>
  <c r="T121" i="1" s="1"/>
  <c r="O121" i="1"/>
  <c r="P121" i="1" s="1"/>
  <c r="Q121" i="1" s="1"/>
  <c r="R121" i="1"/>
  <c r="L121" i="1" l="1"/>
  <c r="E121" i="1"/>
  <c r="J121" i="1" l="1"/>
  <c r="G121" i="1"/>
  <c r="K121" i="1" s="1"/>
  <c r="A122" i="1" l="1"/>
  <c r="S121" i="1"/>
  <c r="M121" i="1"/>
  <c r="B122" i="1" l="1"/>
  <c r="C122" i="1" s="1"/>
  <c r="D122" i="1"/>
  <c r="N122" i="1"/>
  <c r="F122" i="1" l="1"/>
  <c r="H122" i="1"/>
  <c r="T122" i="1" s="1"/>
  <c r="L122" i="1"/>
  <c r="E122" i="1"/>
  <c r="O122" i="1"/>
  <c r="P122" i="1"/>
  <c r="Q122" i="1" s="1"/>
  <c r="R122" i="1"/>
  <c r="G122" i="1" l="1"/>
  <c r="K122" i="1" s="1"/>
  <c r="J122" i="1"/>
  <c r="A123" i="1" l="1"/>
  <c r="S122" i="1"/>
  <c r="M122" i="1"/>
  <c r="B123" i="1" l="1"/>
  <c r="C123" i="1" s="1"/>
  <c r="D123" i="1"/>
  <c r="N123" i="1"/>
  <c r="F123" i="1" l="1"/>
  <c r="L123" i="1"/>
  <c r="E123" i="1"/>
  <c r="H123" i="1"/>
  <c r="T123" i="1" s="1"/>
  <c r="P123" i="1"/>
  <c r="Q123" i="1" s="1"/>
  <c r="O123" i="1"/>
  <c r="R123" i="1" s="1"/>
  <c r="G123" i="1" l="1"/>
  <c r="K123" i="1" s="1"/>
  <c r="J123" i="1"/>
  <c r="A124" i="1" l="1"/>
  <c r="S123" i="1"/>
  <c r="M123" i="1"/>
  <c r="C124" i="1" l="1"/>
  <c r="N124" i="1"/>
  <c r="B124" i="1"/>
  <c r="D124" i="1"/>
  <c r="P124" i="1" l="1"/>
  <c r="Q124" i="1" s="1"/>
  <c r="O124" i="1"/>
  <c r="R124" i="1"/>
  <c r="F124" i="1"/>
  <c r="H124" i="1"/>
  <c r="T124" i="1" s="1"/>
  <c r="E124" i="1" l="1"/>
  <c r="L124" i="1"/>
  <c r="J124" i="1" l="1"/>
  <c r="G124" i="1"/>
  <c r="K124" i="1" s="1"/>
  <c r="A125" i="1" l="1"/>
  <c r="S124" i="1"/>
  <c r="M124" i="1"/>
  <c r="B125" i="1" l="1"/>
  <c r="C125" i="1" s="1"/>
  <c r="D125" i="1"/>
  <c r="N125" i="1"/>
  <c r="F125" i="1" l="1"/>
  <c r="L125" i="1"/>
  <c r="E125" i="1"/>
  <c r="O125" i="1"/>
  <c r="R125" i="1" s="1"/>
  <c r="P125" i="1"/>
  <c r="Q125" i="1" s="1"/>
  <c r="G125" i="1" l="1"/>
  <c r="H125" i="1" l="1"/>
  <c r="K125" i="1"/>
  <c r="J125" i="1" l="1"/>
  <c r="T125" i="1"/>
  <c r="A126" i="1"/>
  <c r="S125" i="1"/>
  <c r="M125" i="1"/>
  <c r="B126" i="1" l="1"/>
  <c r="C126" i="1" s="1"/>
  <c r="D126" i="1"/>
  <c r="N126" i="1"/>
  <c r="F126" i="1" l="1"/>
  <c r="L126" i="1" s="1"/>
  <c r="H126" i="1"/>
  <c r="T126" i="1" s="1"/>
  <c r="E126" i="1"/>
  <c r="G126" i="1"/>
  <c r="J126" i="1"/>
  <c r="K126" i="1"/>
  <c r="M126" i="1" s="1"/>
  <c r="O126" i="1"/>
  <c r="P126" i="1"/>
  <c r="Q126" i="1" s="1"/>
  <c r="R126" i="1"/>
  <c r="S126" i="1" l="1"/>
  <c r="A127" i="1"/>
  <c r="B127" i="1" l="1"/>
  <c r="C127" i="1" s="1"/>
  <c r="D127" i="1"/>
  <c r="N127" i="1"/>
  <c r="F127" i="1" l="1"/>
  <c r="H127" i="1"/>
  <c r="T127" i="1" s="1"/>
  <c r="L127" i="1"/>
  <c r="E127" i="1"/>
  <c r="O127" i="1"/>
  <c r="J127" i="1" l="1"/>
  <c r="G127" i="1"/>
  <c r="K127" i="1" s="1"/>
  <c r="R127" i="1"/>
  <c r="P127" i="1"/>
  <c r="Q127" i="1" s="1"/>
  <c r="A128" i="1" l="1"/>
  <c r="S127" i="1"/>
  <c r="M127" i="1"/>
  <c r="C128" i="1" l="1"/>
  <c r="N128" i="1"/>
  <c r="B128" i="1"/>
  <c r="D128" i="1"/>
  <c r="O128" i="1" l="1"/>
  <c r="P128" i="1" s="1"/>
  <c r="Q128" i="1" s="1"/>
  <c r="R128" i="1"/>
  <c r="F128" i="1"/>
  <c r="H128" i="1"/>
  <c r="T128" i="1" s="1"/>
  <c r="E128" i="1" l="1"/>
  <c r="L128" i="1"/>
  <c r="J128" i="1" l="1"/>
  <c r="G128" i="1"/>
  <c r="K128" i="1" s="1"/>
  <c r="A129" i="1" l="1"/>
  <c r="S128" i="1"/>
  <c r="M128" i="1"/>
  <c r="N129" i="1" l="1"/>
  <c r="B129" i="1"/>
  <c r="C129" i="1" s="1"/>
  <c r="D129" i="1"/>
  <c r="O129" i="1" l="1"/>
  <c r="H129" i="1"/>
  <c r="T129" i="1" s="1"/>
  <c r="F129" i="1"/>
  <c r="E129" i="1" s="1"/>
  <c r="L129" i="1"/>
  <c r="R129" i="1" l="1"/>
  <c r="P129" i="1"/>
  <c r="Q129" i="1" s="1"/>
  <c r="J129" i="1"/>
  <c r="G129" i="1"/>
  <c r="K129" i="1" s="1"/>
  <c r="A130" i="1" l="1"/>
  <c r="S129" i="1"/>
  <c r="M129" i="1"/>
  <c r="B130" i="1" l="1"/>
  <c r="C130" i="1"/>
  <c r="D130" i="1"/>
  <c r="N130" i="1"/>
  <c r="F130" i="1" l="1"/>
  <c r="H130" i="1"/>
  <c r="T130" i="1" s="1"/>
  <c r="E130" i="1"/>
  <c r="L130" i="1"/>
  <c r="O130" i="1"/>
  <c r="R130" i="1" s="1"/>
  <c r="P130" i="1"/>
  <c r="Q130" i="1" s="1"/>
  <c r="G130" i="1" l="1"/>
  <c r="K130" i="1" s="1"/>
  <c r="J130" i="1"/>
  <c r="A131" i="1" l="1"/>
  <c r="S130" i="1"/>
  <c r="M130" i="1"/>
  <c r="B131" i="1" l="1"/>
  <c r="C131" i="1" s="1"/>
  <c r="N131" i="1"/>
  <c r="D131" i="1"/>
  <c r="R131" i="1" l="1"/>
  <c r="O131" i="1"/>
  <c r="P131" i="1"/>
  <c r="Q131" i="1" s="1"/>
  <c r="F131" i="1"/>
  <c r="H131" i="1"/>
  <c r="T131" i="1" s="1"/>
  <c r="L131" i="1" l="1"/>
  <c r="E131" i="1"/>
  <c r="G131" i="1" l="1"/>
  <c r="K131" i="1" s="1"/>
  <c r="J131" i="1"/>
  <c r="A132" i="1" l="1"/>
  <c r="S131" i="1"/>
  <c r="M131" i="1"/>
  <c r="B132" i="1" l="1"/>
  <c r="C132" i="1" s="1"/>
  <c r="D132" i="1"/>
  <c r="N132" i="1"/>
  <c r="L132" i="1" l="1"/>
  <c r="F132" i="1"/>
  <c r="E132" i="1" s="1"/>
  <c r="H132" i="1"/>
  <c r="T132" i="1" s="1"/>
  <c r="O132" i="1"/>
  <c r="P132" i="1"/>
  <c r="Q132" i="1" s="1"/>
  <c r="R132" i="1"/>
  <c r="J132" i="1" l="1"/>
  <c r="G132" i="1"/>
  <c r="K132" i="1" s="1"/>
  <c r="A133" i="1" l="1"/>
  <c r="S132" i="1"/>
  <c r="M132" i="1"/>
  <c r="B133" i="1" l="1"/>
  <c r="C133" i="1" s="1"/>
  <c r="D133" i="1"/>
  <c r="N133" i="1"/>
  <c r="F133" i="1" l="1"/>
  <c r="E133" i="1" s="1"/>
  <c r="H133" i="1"/>
  <c r="T133" i="1" s="1"/>
  <c r="L133" i="1"/>
  <c r="O133" i="1"/>
  <c r="P133" i="1" s="1"/>
  <c r="Q133" i="1" s="1"/>
  <c r="R133" i="1"/>
  <c r="J133" i="1" l="1"/>
  <c r="G133" i="1"/>
  <c r="K133" i="1" s="1"/>
  <c r="A134" i="1" l="1"/>
  <c r="S133" i="1"/>
  <c r="M133" i="1"/>
  <c r="B134" i="1" l="1"/>
  <c r="C134" i="1" s="1"/>
  <c r="D134" i="1"/>
  <c r="N134" i="1"/>
  <c r="F134" i="1" l="1"/>
  <c r="E134" i="1" s="1"/>
  <c r="H134" i="1"/>
  <c r="T134" i="1" s="1"/>
  <c r="L134" i="1"/>
  <c r="O134" i="1"/>
  <c r="P134" i="1"/>
  <c r="Q134" i="1" s="1"/>
  <c r="R134" i="1"/>
  <c r="J134" i="1" l="1"/>
  <c r="G134" i="1"/>
  <c r="K134" i="1" s="1"/>
  <c r="A135" i="1" l="1"/>
  <c r="S134" i="1"/>
  <c r="M134" i="1"/>
  <c r="B135" i="1" l="1"/>
  <c r="C135" i="1" s="1"/>
  <c r="D135" i="1"/>
  <c r="N135" i="1"/>
  <c r="F135" i="1" l="1"/>
  <c r="H135" i="1"/>
  <c r="T135" i="1" s="1"/>
  <c r="O135" i="1"/>
  <c r="P135" i="1"/>
  <c r="Q135" i="1"/>
  <c r="R135" i="1"/>
  <c r="L135" i="1" l="1"/>
  <c r="E135" i="1"/>
  <c r="J135" i="1" l="1"/>
  <c r="G135" i="1"/>
  <c r="K135" i="1" s="1"/>
  <c r="A136" i="1" l="1"/>
  <c r="S135" i="1"/>
  <c r="M135" i="1"/>
  <c r="B136" i="1" l="1"/>
  <c r="C136" i="1" s="1"/>
  <c r="D136" i="1"/>
  <c r="N136" i="1"/>
  <c r="F136" i="1" l="1"/>
  <c r="E136" i="1" s="1"/>
  <c r="H136" i="1"/>
  <c r="T136" i="1" s="1"/>
  <c r="L136" i="1"/>
  <c r="O136" i="1"/>
  <c r="R136" i="1" s="1"/>
  <c r="P136" i="1"/>
  <c r="Q136" i="1" s="1"/>
  <c r="J136" i="1" l="1"/>
  <c r="G136" i="1"/>
  <c r="K136" i="1" s="1"/>
  <c r="A137" i="1" l="1"/>
  <c r="S136" i="1"/>
  <c r="M136" i="1"/>
  <c r="B137" i="1" l="1"/>
  <c r="C137" i="1" s="1"/>
  <c r="D137" i="1"/>
  <c r="N137" i="1"/>
  <c r="F137" i="1" l="1"/>
  <c r="O137" i="1"/>
  <c r="P137" i="1"/>
  <c r="Q137" i="1"/>
  <c r="R137" i="1"/>
  <c r="L137" i="1" l="1"/>
  <c r="E137" i="1"/>
  <c r="G137" i="1" l="1"/>
  <c r="H137" i="1" l="1"/>
  <c r="K137" i="1" s="1"/>
  <c r="J137" i="1" l="1"/>
  <c r="T137" i="1"/>
  <c r="A138" i="1"/>
  <c r="S137" i="1"/>
  <c r="M137" i="1"/>
  <c r="B138" i="1" l="1"/>
  <c r="C138" i="1" s="1"/>
  <c r="D138" i="1"/>
  <c r="N138" i="1"/>
  <c r="E138" i="1" l="1"/>
  <c r="F138" i="1"/>
  <c r="H138" i="1"/>
  <c r="T138" i="1" s="1"/>
  <c r="L138" i="1"/>
  <c r="O138" i="1"/>
  <c r="P138" i="1"/>
  <c r="Q138" i="1" s="1"/>
  <c r="R138" i="1"/>
  <c r="I11" i="1" l="1"/>
  <c r="I12" i="1"/>
  <c r="G138" i="1"/>
  <c r="K138" i="1" s="1"/>
  <c r="J138" i="1"/>
  <c r="A139" i="1" l="1"/>
  <c r="H12" i="1"/>
  <c r="J12" i="1" s="1"/>
  <c r="H11" i="1"/>
  <c r="J11" i="1" s="1"/>
  <c r="S138" i="1"/>
  <c r="M138" i="1"/>
  <c r="B139" i="1" l="1"/>
  <c r="C139" i="1" s="1"/>
  <c r="D139" i="1"/>
  <c r="N139" i="1"/>
  <c r="F139" i="1" l="1"/>
  <c r="E139" i="1" s="1"/>
  <c r="H139" i="1"/>
  <c r="T139" i="1" s="1"/>
  <c r="L139" i="1"/>
  <c r="O139" i="1"/>
  <c r="R139" i="1" s="1"/>
  <c r="P139" i="1"/>
  <c r="Q139" i="1" s="1"/>
  <c r="J139" i="1" l="1"/>
  <c r="G139" i="1"/>
  <c r="K139" i="1" s="1"/>
  <c r="A140" i="1" l="1"/>
  <c r="S139" i="1"/>
  <c r="M139" i="1"/>
  <c r="B140" i="1" l="1"/>
  <c r="C140" i="1" s="1"/>
  <c r="D140" i="1"/>
  <c r="N140" i="1"/>
  <c r="F140" i="1" l="1"/>
  <c r="H140" i="1"/>
  <c r="T140" i="1" s="1"/>
  <c r="O140" i="1"/>
  <c r="P140" i="1"/>
  <c r="Q140" i="1" s="1"/>
  <c r="R140" i="1"/>
  <c r="L140" i="1" l="1"/>
  <c r="E140" i="1"/>
  <c r="J140" i="1" l="1"/>
  <c r="G140" i="1"/>
  <c r="K140" i="1" s="1"/>
  <c r="A141" i="1" l="1"/>
  <c r="S140" i="1"/>
  <c r="M140" i="1"/>
  <c r="B141" i="1" l="1"/>
  <c r="C141" i="1" s="1"/>
  <c r="D141" i="1"/>
  <c r="N141" i="1"/>
  <c r="F141" i="1" l="1"/>
  <c r="H141" i="1"/>
  <c r="T141" i="1" s="1"/>
  <c r="O141" i="1"/>
  <c r="P141" i="1"/>
  <c r="Q141" i="1"/>
  <c r="R141" i="1"/>
  <c r="E141" i="1" l="1"/>
  <c r="L141" i="1"/>
  <c r="G141" i="1" l="1"/>
  <c r="K141" i="1" s="1"/>
  <c r="J141" i="1"/>
  <c r="A142" i="1" l="1"/>
  <c r="S141" i="1"/>
  <c r="M141" i="1"/>
  <c r="B142" i="1" l="1"/>
  <c r="C142" i="1" s="1"/>
  <c r="D142" i="1"/>
  <c r="N142" i="1"/>
  <c r="F142" i="1" l="1"/>
  <c r="E142" i="1" s="1"/>
  <c r="H142" i="1"/>
  <c r="T142" i="1" s="1"/>
  <c r="L142" i="1"/>
  <c r="O142" i="1"/>
  <c r="P142" i="1"/>
  <c r="Q142" i="1"/>
  <c r="R142" i="1"/>
  <c r="J142" i="1" l="1"/>
  <c r="G142" i="1"/>
  <c r="K142" i="1" s="1"/>
  <c r="A143" i="1" l="1"/>
  <c r="S142" i="1"/>
  <c r="M142" i="1"/>
  <c r="B143" i="1" l="1"/>
  <c r="C143" i="1" s="1"/>
  <c r="D143" i="1"/>
  <c r="N143" i="1"/>
  <c r="F143" i="1" l="1"/>
  <c r="H143" i="1"/>
  <c r="T143" i="1" s="1"/>
  <c r="O143" i="1"/>
  <c r="P143" i="1"/>
  <c r="Q143" i="1" s="1"/>
  <c r="R143" i="1"/>
  <c r="L143" i="1" l="1"/>
  <c r="E143" i="1"/>
  <c r="J143" i="1" l="1"/>
  <c r="G143" i="1"/>
  <c r="K143" i="1" s="1"/>
  <c r="A144" i="1" l="1"/>
  <c r="S143" i="1"/>
  <c r="M143" i="1"/>
  <c r="B144" i="1" l="1"/>
  <c r="C144" i="1"/>
  <c r="D144" i="1"/>
  <c r="N144" i="1"/>
  <c r="F144" i="1" l="1"/>
  <c r="E144" i="1" s="1"/>
  <c r="H144" i="1"/>
  <c r="T144" i="1" s="1"/>
  <c r="L144" i="1"/>
  <c r="O144" i="1"/>
  <c r="P144" i="1"/>
  <c r="Q144" i="1" s="1"/>
  <c r="R144" i="1"/>
  <c r="J144" i="1" l="1"/>
  <c r="G144" i="1"/>
  <c r="K144" i="1" s="1"/>
  <c r="A145" i="1" l="1"/>
  <c r="S144" i="1"/>
  <c r="M144" i="1"/>
  <c r="B145" i="1" l="1"/>
  <c r="C145" i="1"/>
  <c r="D145" i="1"/>
  <c r="N145" i="1"/>
  <c r="F145" i="1" l="1"/>
  <c r="H145" i="1"/>
  <c r="T145" i="1" s="1"/>
  <c r="O145" i="1"/>
  <c r="P145" i="1"/>
  <c r="Q145" i="1"/>
  <c r="R145" i="1"/>
  <c r="L145" i="1" l="1"/>
  <c r="E145" i="1"/>
  <c r="J145" i="1" l="1"/>
  <c r="G145" i="1"/>
  <c r="K145" i="1" s="1"/>
  <c r="A146" i="1" l="1"/>
  <c r="S145" i="1"/>
  <c r="M145" i="1"/>
  <c r="B146" i="1" l="1"/>
  <c r="C146" i="1" s="1"/>
  <c r="D146" i="1"/>
  <c r="N146" i="1"/>
  <c r="F146" i="1" l="1"/>
  <c r="H146" i="1"/>
  <c r="T146" i="1" s="1"/>
  <c r="O146" i="1"/>
  <c r="P146" i="1"/>
  <c r="Q146" i="1" s="1"/>
  <c r="R146" i="1"/>
  <c r="L146" i="1" l="1"/>
  <c r="E146" i="1"/>
  <c r="J146" i="1" l="1"/>
  <c r="G146" i="1"/>
  <c r="K146" i="1" s="1"/>
  <c r="A147" i="1" l="1"/>
  <c r="S146" i="1"/>
  <c r="M146" i="1"/>
  <c r="B147" i="1" l="1"/>
  <c r="C147" i="1" s="1"/>
  <c r="D147" i="1"/>
  <c r="N147" i="1"/>
  <c r="F147" i="1" l="1"/>
  <c r="E147" i="1" s="1"/>
  <c r="H147" i="1"/>
  <c r="T147" i="1" s="1"/>
  <c r="L147" i="1"/>
  <c r="O147" i="1"/>
  <c r="P147" i="1"/>
  <c r="Q147" i="1" s="1"/>
  <c r="R147" i="1"/>
  <c r="J147" i="1" l="1"/>
  <c r="G147" i="1"/>
  <c r="K147" i="1" s="1"/>
  <c r="A148" i="1" l="1"/>
  <c r="S147" i="1"/>
  <c r="M147" i="1"/>
  <c r="B148" i="1" l="1"/>
  <c r="C148" i="1" s="1"/>
  <c r="D148" i="1"/>
  <c r="N148" i="1"/>
  <c r="F148" i="1" l="1"/>
  <c r="E148" i="1" s="1"/>
  <c r="H148" i="1"/>
  <c r="T148" i="1" s="1"/>
  <c r="L148" i="1"/>
  <c r="O148" i="1"/>
  <c r="R148" i="1" s="1"/>
  <c r="P148" i="1"/>
  <c r="Q148" i="1" s="1"/>
  <c r="J148" i="1" l="1"/>
  <c r="G148" i="1"/>
  <c r="K148" i="1" s="1"/>
  <c r="A149" i="1" l="1"/>
  <c r="S148" i="1"/>
  <c r="M148" i="1"/>
  <c r="B149" i="1" l="1"/>
  <c r="C149" i="1" s="1"/>
  <c r="D149" i="1"/>
  <c r="N149" i="1"/>
  <c r="F149" i="1" l="1"/>
  <c r="E149" i="1" s="1"/>
  <c r="L149" i="1"/>
  <c r="O149" i="1"/>
  <c r="P149" i="1"/>
  <c r="Q149" i="1" s="1"/>
  <c r="R149" i="1"/>
  <c r="G149" i="1" l="1"/>
  <c r="H149" i="1" l="1"/>
  <c r="K149" i="1" s="1"/>
  <c r="A150" i="1" l="1"/>
  <c r="S149" i="1"/>
  <c r="M149" i="1"/>
  <c r="J149" i="1"/>
  <c r="T149" i="1"/>
  <c r="B150" i="1" l="1"/>
  <c r="C150" i="1" s="1"/>
  <c r="D150" i="1"/>
  <c r="N150" i="1"/>
  <c r="F150" i="1" l="1"/>
  <c r="H150" i="1"/>
  <c r="T150" i="1" s="1"/>
  <c r="O150" i="1"/>
  <c r="P150" i="1"/>
  <c r="Q150" i="1"/>
  <c r="R150" i="1"/>
  <c r="L150" i="1" l="1"/>
  <c r="E150" i="1"/>
  <c r="J150" i="1" l="1"/>
  <c r="G150" i="1"/>
  <c r="K150" i="1" s="1"/>
  <c r="A151" i="1" l="1"/>
  <c r="S150" i="1"/>
  <c r="M150" i="1"/>
  <c r="B151" i="1" l="1"/>
  <c r="C151" i="1"/>
  <c r="D151" i="1"/>
  <c r="N151" i="1"/>
  <c r="F151" i="1" l="1"/>
  <c r="H151" i="1"/>
  <c r="T151" i="1" s="1"/>
  <c r="O151" i="1"/>
  <c r="P151" i="1" s="1"/>
  <c r="Q151" i="1" s="1"/>
  <c r="R151" i="1"/>
  <c r="L151" i="1" l="1"/>
  <c r="E151" i="1"/>
  <c r="J151" i="1" l="1"/>
  <c r="G151" i="1"/>
  <c r="K151" i="1" s="1"/>
  <c r="A152" i="1" l="1"/>
  <c r="S151" i="1"/>
  <c r="M151" i="1"/>
  <c r="B152" i="1" l="1"/>
  <c r="C152" i="1"/>
  <c r="D152" i="1"/>
  <c r="N152" i="1"/>
  <c r="F152" i="1" l="1"/>
  <c r="E152" i="1" s="1"/>
  <c r="H152" i="1"/>
  <c r="T152" i="1" s="1"/>
  <c r="L152" i="1"/>
  <c r="O152" i="1"/>
  <c r="P152" i="1" s="1"/>
  <c r="Q152" i="1" s="1"/>
  <c r="R152" i="1"/>
  <c r="J152" i="1" l="1"/>
  <c r="G152" i="1"/>
  <c r="K152" i="1" s="1"/>
  <c r="A153" i="1" l="1"/>
  <c r="S152" i="1"/>
  <c r="M152" i="1"/>
  <c r="B153" i="1" l="1"/>
  <c r="C153" i="1" s="1"/>
  <c r="D153" i="1"/>
  <c r="N153" i="1"/>
  <c r="F153" i="1" l="1"/>
  <c r="E153" i="1" s="1"/>
  <c r="H153" i="1"/>
  <c r="T153" i="1" s="1"/>
  <c r="L153" i="1"/>
  <c r="O153" i="1"/>
  <c r="P153" i="1"/>
  <c r="Q153" i="1" s="1"/>
  <c r="R153" i="1"/>
  <c r="G153" i="1" l="1"/>
  <c r="K153" i="1" s="1"/>
  <c r="J153" i="1"/>
  <c r="A154" i="1" l="1"/>
  <c r="S153" i="1"/>
  <c r="M153" i="1"/>
  <c r="B154" i="1" l="1"/>
  <c r="C154" i="1" s="1"/>
  <c r="D154" i="1"/>
  <c r="N154" i="1"/>
  <c r="E154" i="1" l="1"/>
  <c r="F154" i="1"/>
  <c r="L154" i="1" s="1"/>
  <c r="H154" i="1"/>
  <c r="T154" i="1" s="1"/>
  <c r="O154" i="1"/>
  <c r="P154" i="1"/>
  <c r="Q154" i="1" s="1"/>
  <c r="R154" i="1"/>
  <c r="G154" i="1" l="1"/>
  <c r="K154" i="1" s="1"/>
  <c r="J154" i="1"/>
  <c r="A155" i="1" l="1"/>
  <c r="S154" i="1"/>
  <c r="M154" i="1"/>
  <c r="B155" i="1" l="1"/>
  <c r="C155" i="1"/>
  <c r="D155" i="1"/>
  <c r="N155" i="1"/>
  <c r="F155" i="1" l="1"/>
  <c r="E155" i="1" s="1"/>
  <c r="H155" i="1"/>
  <c r="T155" i="1" s="1"/>
  <c r="L155" i="1"/>
  <c r="O155" i="1"/>
  <c r="P155" i="1"/>
  <c r="Q155" i="1"/>
  <c r="R155" i="1"/>
  <c r="J155" i="1" l="1"/>
  <c r="G155" i="1"/>
  <c r="K155" i="1" s="1"/>
  <c r="A156" i="1" l="1"/>
  <c r="S155" i="1"/>
  <c r="M155" i="1"/>
  <c r="B156" i="1" l="1"/>
  <c r="C156" i="1" s="1"/>
  <c r="D156" i="1"/>
  <c r="N156" i="1"/>
  <c r="F156" i="1" l="1"/>
  <c r="H156" i="1"/>
  <c r="T156" i="1" s="1"/>
  <c r="O156" i="1"/>
  <c r="P156" i="1"/>
  <c r="Q156" i="1" s="1"/>
  <c r="R156" i="1"/>
  <c r="L156" i="1" l="1"/>
  <c r="E156" i="1"/>
  <c r="G156" i="1" l="1"/>
  <c r="K156" i="1" s="1"/>
  <c r="J156" i="1"/>
  <c r="A157" i="1" l="1"/>
  <c r="S156" i="1"/>
  <c r="M156" i="1"/>
  <c r="B157" i="1" l="1"/>
  <c r="C157" i="1" s="1"/>
  <c r="D157" i="1"/>
  <c r="N157" i="1"/>
  <c r="F157" i="1" l="1"/>
  <c r="H157" i="1"/>
  <c r="T157" i="1" s="1"/>
  <c r="O157" i="1"/>
  <c r="P157" i="1"/>
  <c r="Q157" i="1"/>
  <c r="R157" i="1"/>
  <c r="L157" i="1" l="1"/>
  <c r="E157" i="1"/>
  <c r="J157" i="1" l="1"/>
  <c r="G157" i="1"/>
  <c r="K157" i="1" s="1"/>
  <c r="A158" i="1" l="1"/>
  <c r="S157" i="1"/>
  <c r="M157" i="1"/>
  <c r="B158" i="1" l="1"/>
  <c r="C158" i="1" s="1"/>
  <c r="D158" i="1"/>
  <c r="N158" i="1"/>
  <c r="F158" i="1" l="1"/>
  <c r="E158" i="1" s="1"/>
  <c r="H158" i="1"/>
  <c r="T158" i="1" s="1"/>
  <c r="L158" i="1"/>
  <c r="O158" i="1"/>
  <c r="P158" i="1"/>
  <c r="Q158" i="1"/>
  <c r="R158" i="1"/>
  <c r="J158" i="1" l="1"/>
  <c r="G158" i="1"/>
  <c r="K158" i="1" s="1"/>
  <c r="A159" i="1" l="1"/>
  <c r="S158" i="1"/>
  <c r="M158" i="1"/>
  <c r="B159" i="1" l="1"/>
  <c r="C159" i="1"/>
  <c r="D159" i="1"/>
  <c r="N159" i="1"/>
  <c r="F159" i="1" l="1"/>
  <c r="H159" i="1"/>
  <c r="T159" i="1" s="1"/>
  <c r="O159" i="1"/>
  <c r="P159" i="1"/>
  <c r="Q159" i="1" s="1"/>
  <c r="R159" i="1"/>
  <c r="L159" i="1" l="1"/>
  <c r="E159" i="1"/>
  <c r="J159" i="1" l="1"/>
  <c r="G159" i="1"/>
  <c r="K159" i="1" s="1"/>
  <c r="A160" i="1" l="1"/>
  <c r="S159" i="1"/>
  <c r="M159" i="1"/>
  <c r="B160" i="1" l="1"/>
  <c r="C160" i="1" s="1"/>
  <c r="D160" i="1"/>
  <c r="N160" i="1"/>
  <c r="F160" i="1" l="1"/>
  <c r="H160" i="1"/>
  <c r="T160" i="1" s="1"/>
  <c r="O160" i="1"/>
  <c r="P160" i="1"/>
  <c r="Q160" i="1" s="1"/>
  <c r="R160" i="1"/>
  <c r="L160" i="1" l="1"/>
  <c r="E160" i="1"/>
  <c r="G160" i="1" l="1"/>
  <c r="K160" i="1" s="1"/>
  <c r="J160" i="1"/>
  <c r="A161" i="1" l="1"/>
  <c r="S160" i="1"/>
  <c r="M160" i="1"/>
  <c r="B161" i="1" l="1"/>
  <c r="C161" i="1" s="1"/>
  <c r="D161" i="1"/>
  <c r="N161" i="1"/>
  <c r="F161" i="1" l="1"/>
  <c r="E161" i="1" s="1"/>
  <c r="L161" i="1"/>
  <c r="O161" i="1"/>
  <c r="P161" i="1"/>
  <c r="Q161" i="1" s="1"/>
  <c r="R161" i="1"/>
  <c r="G161" i="1" l="1"/>
  <c r="H161" i="1" l="1"/>
  <c r="K161" i="1" s="1"/>
  <c r="A162" i="1" l="1"/>
  <c r="S161" i="1"/>
  <c r="M161" i="1"/>
  <c r="J161" i="1"/>
  <c r="T161" i="1"/>
  <c r="B162" i="1" l="1"/>
  <c r="C162" i="1" s="1"/>
  <c r="D162" i="1"/>
  <c r="N162" i="1"/>
  <c r="F162" i="1" l="1"/>
  <c r="H162" i="1"/>
  <c r="T162" i="1" s="1"/>
  <c r="O162" i="1"/>
  <c r="P162" i="1"/>
  <c r="Q162" i="1" s="1"/>
  <c r="R162" i="1"/>
  <c r="L162" i="1" l="1"/>
  <c r="E162" i="1"/>
  <c r="J162" i="1" l="1"/>
  <c r="G162" i="1"/>
  <c r="K162" i="1" s="1"/>
  <c r="A163" i="1" l="1"/>
  <c r="S162" i="1"/>
  <c r="M162" i="1"/>
  <c r="B163" i="1" l="1"/>
  <c r="C163" i="1" s="1"/>
  <c r="D163" i="1"/>
  <c r="N163" i="1"/>
  <c r="F163" i="1" l="1"/>
  <c r="E163" i="1" s="1"/>
  <c r="H163" i="1"/>
  <c r="T163" i="1" s="1"/>
  <c r="L163" i="1"/>
  <c r="O163" i="1"/>
  <c r="P163" i="1"/>
  <c r="Q163" i="1" s="1"/>
  <c r="R163" i="1"/>
  <c r="J163" i="1" l="1"/>
  <c r="G163" i="1"/>
  <c r="K163" i="1" s="1"/>
  <c r="A164" i="1" l="1"/>
  <c r="S163" i="1"/>
  <c r="M163" i="1"/>
  <c r="B164" i="1" l="1"/>
  <c r="C164" i="1" s="1"/>
  <c r="D164" i="1"/>
  <c r="N164" i="1"/>
  <c r="F164" i="1" l="1"/>
  <c r="E164" i="1" s="1"/>
  <c r="H164" i="1"/>
  <c r="T164" i="1" s="1"/>
  <c r="L164" i="1"/>
  <c r="O164" i="1"/>
  <c r="R164" i="1" s="1"/>
  <c r="P164" i="1"/>
  <c r="Q164" i="1" s="1"/>
  <c r="J164" i="1" l="1"/>
  <c r="G164" i="1"/>
  <c r="K164" i="1" s="1"/>
  <c r="A165" i="1" l="1"/>
  <c r="S164" i="1"/>
  <c r="M164" i="1"/>
  <c r="B165" i="1" l="1"/>
  <c r="C165" i="1"/>
  <c r="D165" i="1"/>
  <c r="N165" i="1"/>
  <c r="F165" i="1" l="1"/>
  <c r="H165" i="1"/>
  <c r="T165" i="1" s="1"/>
  <c r="O165" i="1"/>
  <c r="P165" i="1"/>
  <c r="Q165" i="1"/>
  <c r="R165" i="1"/>
  <c r="L165" i="1" l="1"/>
  <c r="E165" i="1"/>
  <c r="J165" i="1" l="1"/>
  <c r="G165" i="1"/>
  <c r="K165" i="1" s="1"/>
  <c r="A166" i="1" l="1"/>
  <c r="S165" i="1"/>
  <c r="M165" i="1"/>
  <c r="B166" i="1" l="1"/>
  <c r="C166" i="1" s="1"/>
  <c r="D166" i="1"/>
  <c r="N166" i="1"/>
  <c r="F166" i="1" l="1"/>
  <c r="E166" i="1" s="1"/>
  <c r="H166" i="1"/>
  <c r="T166" i="1" s="1"/>
  <c r="L166" i="1"/>
  <c r="O166" i="1"/>
  <c r="P166" i="1"/>
  <c r="Q166" i="1"/>
  <c r="R166" i="1"/>
  <c r="J166" i="1" l="1"/>
  <c r="G166" i="1"/>
  <c r="K166" i="1" s="1"/>
  <c r="A167" i="1" l="1"/>
  <c r="S166" i="1"/>
  <c r="M166" i="1"/>
  <c r="B167" i="1" l="1"/>
  <c r="C167" i="1" s="1"/>
  <c r="D167" i="1"/>
  <c r="N167" i="1"/>
  <c r="F167" i="1" l="1"/>
  <c r="H167" i="1"/>
  <c r="T167" i="1" s="1"/>
  <c r="O167" i="1"/>
  <c r="P167" i="1"/>
  <c r="Q167" i="1"/>
  <c r="R167" i="1"/>
  <c r="E167" i="1" l="1"/>
  <c r="L167" i="1"/>
  <c r="J167" i="1" l="1"/>
  <c r="G167" i="1"/>
  <c r="K167" i="1" s="1"/>
  <c r="A168" i="1" l="1"/>
  <c r="S167" i="1"/>
  <c r="M167" i="1"/>
  <c r="B168" i="1" l="1"/>
  <c r="C168" i="1"/>
  <c r="D168" i="1"/>
  <c r="N168" i="1"/>
  <c r="F168" i="1" l="1"/>
  <c r="H168" i="1"/>
  <c r="T168" i="1" s="1"/>
  <c r="O168" i="1"/>
  <c r="P168" i="1"/>
  <c r="Q168" i="1"/>
  <c r="R168" i="1"/>
  <c r="L168" i="1" l="1"/>
  <c r="E168" i="1"/>
  <c r="G168" i="1" l="1"/>
  <c r="K168" i="1" s="1"/>
  <c r="J168" i="1"/>
  <c r="A169" i="1" l="1"/>
  <c r="S168" i="1"/>
  <c r="M168" i="1"/>
  <c r="B169" i="1" l="1"/>
  <c r="C169" i="1" s="1"/>
  <c r="D169" i="1"/>
  <c r="N169" i="1"/>
  <c r="F169" i="1" l="1"/>
  <c r="H169" i="1"/>
  <c r="T169" i="1" s="1"/>
  <c r="O169" i="1"/>
  <c r="P169" i="1"/>
  <c r="Q169" i="1" s="1"/>
  <c r="R169" i="1"/>
  <c r="E169" i="1" l="1"/>
  <c r="L169" i="1"/>
  <c r="J169" i="1" l="1"/>
  <c r="G169" i="1"/>
  <c r="K169" i="1" s="1"/>
  <c r="A170" i="1" l="1"/>
  <c r="S169" i="1"/>
  <c r="M169" i="1"/>
  <c r="B170" i="1" l="1"/>
  <c r="C170" i="1" s="1"/>
  <c r="D170" i="1"/>
  <c r="N170" i="1"/>
  <c r="F170" i="1" l="1"/>
  <c r="E170" i="1" s="1"/>
  <c r="H170" i="1"/>
  <c r="T170" i="1" s="1"/>
  <c r="L170" i="1"/>
  <c r="O170" i="1"/>
  <c r="P170" i="1"/>
  <c r="Q170" i="1" s="1"/>
  <c r="R170" i="1"/>
  <c r="J170" i="1" l="1"/>
  <c r="G170" i="1"/>
  <c r="K170" i="1" s="1"/>
  <c r="A171" i="1" l="1"/>
  <c r="S170" i="1"/>
  <c r="M170" i="1"/>
  <c r="B171" i="1" l="1"/>
  <c r="C171" i="1" s="1"/>
  <c r="D171" i="1"/>
  <c r="N171" i="1"/>
  <c r="F171" i="1" l="1"/>
  <c r="E171" i="1" s="1"/>
  <c r="H171" i="1"/>
  <c r="T171" i="1" s="1"/>
  <c r="L171" i="1"/>
  <c r="O171" i="1"/>
  <c r="P171" i="1" s="1"/>
  <c r="Q171" i="1" s="1"/>
  <c r="R171" i="1"/>
  <c r="J171" i="1" l="1"/>
  <c r="G171" i="1"/>
  <c r="K171" i="1" s="1"/>
  <c r="A172" i="1" l="1"/>
  <c r="S171" i="1"/>
  <c r="M171" i="1"/>
  <c r="B172" i="1" l="1"/>
  <c r="C172" i="1" s="1"/>
  <c r="D172" i="1"/>
  <c r="N172" i="1"/>
  <c r="F172" i="1" l="1"/>
  <c r="H172" i="1"/>
  <c r="T172" i="1" s="1"/>
  <c r="O172" i="1"/>
  <c r="P172" i="1"/>
  <c r="Q172" i="1"/>
  <c r="R172" i="1"/>
  <c r="L172" i="1" l="1"/>
  <c r="E172" i="1"/>
  <c r="G172" i="1" l="1"/>
  <c r="K172" i="1" s="1"/>
  <c r="J172" i="1"/>
  <c r="A173" i="1" l="1"/>
  <c r="S172" i="1"/>
  <c r="M172" i="1"/>
  <c r="B173" i="1" l="1"/>
  <c r="C173" i="1"/>
  <c r="D173" i="1"/>
  <c r="N173" i="1"/>
  <c r="E173" i="1" l="1"/>
  <c r="F173" i="1"/>
  <c r="L173" i="1"/>
  <c r="O173" i="1"/>
  <c r="P173" i="1"/>
  <c r="Q173" i="1" s="1"/>
  <c r="R173" i="1"/>
  <c r="G173" i="1" l="1"/>
  <c r="H173" i="1" l="1"/>
  <c r="K173" i="1" s="1"/>
  <c r="A174" i="1" l="1"/>
  <c r="S173" i="1"/>
  <c r="M173" i="1"/>
  <c r="J173" i="1"/>
  <c r="T173" i="1"/>
  <c r="B174" i="1" l="1"/>
  <c r="C174" i="1" s="1"/>
  <c r="D174" i="1"/>
  <c r="N174" i="1"/>
  <c r="F174" i="1" l="1"/>
  <c r="E174" i="1" s="1"/>
  <c r="H174" i="1"/>
  <c r="T174" i="1" s="1"/>
  <c r="L174" i="1"/>
  <c r="O174" i="1"/>
  <c r="P174" i="1"/>
  <c r="Q174" i="1" s="1"/>
  <c r="R174" i="1"/>
  <c r="J174" i="1" l="1"/>
  <c r="G174" i="1"/>
  <c r="K174" i="1" s="1"/>
  <c r="A175" i="1" l="1"/>
  <c r="S174" i="1"/>
  <c r="M174" i="1"/>
  <c r="B175" i="1" l="1"/>
  <c r="C175" i="1"/>
  <c r="D175" i="1"/>
  <c r="N175" i="1"/>
  <c r="E175" i="1" l="1"/>
  <c r="F175" i="1"/>
  <c r="H175" i="1"/>
  <c r="T175" i="1" s="1"/>
  <c r="L175" i="1"/>
  <c r="O175" i="1"/>
  <c r="P175" i="1"/>
  <c r="Q175" i="1"/>
  <c r="R175" i="1"/>
  <c r="G175" i="1" l="1"/>
  <c r="K175" i="1" s="1"/>
  <c r="J175" i="1"/>
  <c r="A176" i="1" l="1"/>
  <c r="S175" i="1"/>
  <c r="M175" i="1"/>
  <c r="B176" i="1" l="1"/>
  <c r="C176" i="1" s="1"/>
  <c r="D176" i="1"/>
  <c r="N176" i="1"/>
  <c r="F176" i="1" l="1"/>
  <c r="E176" i="1" s="1"/>
  <c r="H176" i="1"/>
  <c r="T176" i="1" s="1"/>
  <c r="L176" i="1"/>
  <c r="O176" i="1"/>
  <c r="P176" i="1"/>
  <c r="Q176" i="1" s="1"/>
  <c r="R176" i="1"/>
  <c r="G176" i="1" l="1"/>
  <c r="K176" i="1" s="1"/>
  <c r="J176" i="1"/>
  <c r="A177" i="1" l="1"/>
  <c r="S176" i="1"/>
  <c r="M176" i="1"/>
  <c r="B177" i="1" l="1"/>
  <c r="C177" i="1" s="1"/>
  <c r="D177" i="1"/>
  <c r="N177" i="1"/>
  <c r="E177" i="1" l="1"/>
  <c r="G177" i="1" s="1"/>
  <c r="K177" i="1" s="1"/>
  <c r="M177" i="1" s="1"/>
  <c r="F177" i="1"/>
  <c r="H177" i="1"/>
  <c r="L177" i="1"/>
  <c r="O177" i="1"/>
  <c r="T177" i="1" l="1"/>
  <c r="J177" i="1"/>
  <c r="P177" i="1"/>
  <c r="Q177" i="1" s="1"/>
  <c r="R177" i="1"/>
  <c r="A178" i="1" l="1"/>
  <c r="S177" i="1"/>
  <c r="N178" i="1" l="1"/>
  <c r="D178" i="1"/>
  <c r="B178" i="1"/>
  <c r="C178" i="1" s="1"/>
  <c r="O178" i="1" l="1"/>
  <c r="R178" i="1" s="1"/>
  <c r="P178" i="1"/>
  <c r="Q178" i="1" s="1"/>
  <c r="E178" i="1"/>
  <c r="F178" i="1"/>
  <c r="H178" i="1"/>
  <c r="T178" i="1" s="1"/>
  <c r="L178" i="1"/>
  <c r="G178" i="1" l="1"/>
  <c r="K178" i="1" s="1"/>
  <c r="J178" i="1"/>
  <c r="A179" i="1" l="1"/>
  <c r="S178" i="1"/>
  <c r="M178" i="1"/>
  <c r="B179" i="1" l="1"/>
  <c r="C179" i="1"/>
  <c r="D179" i="1"/>
  <c r="N179" i="1"/>
  <c r="F179" i="1" l="1"/>
  <c r="E179" i="1" s="1"/>
  <c r="H179" i="1"/>
  <c r="T179" i="1" s="1"/>
  <c r="L179" i="1"/>
  <c r="O179" i="1"/>
  <c r="P179" i="1"/>
  <c r="Q179" i="1"/>
  <c r="R179" i="1"/>
  <c r="J179" i="1" l="1"/>
  <c r="G179" i="1"/>
  <c r="K179" i="1" s="1"/>
  <c r="A180" i="1" l="1"/>
  <c r="S179" i="1"/>
  <c r="M179" i="1"/>
  <c r="B180" i="1" l="1"/>
  <c r="C180" i="1" s="1"/>
  <c r="D180" i="1"/>
  <c r="N180" i="1"/>
  <c r="F180" i="1" l="1"/>
  <c r="H180" i="1"/>
  <c r="T180" i="1" s="1"/>
  <c r="O180" i="1"/>
  <c r="P180" i="1"/>
  <c r="Q180" i="1"/>
  <c r="R180" i="1"/>
  <c r="L180" i="1" l="1"/>
  <c r="E180" i="1"/>
  <c r="J180" i="1" l="1"/>
  <c r="G180" i="1"/>
  <c r="K180" i="1" s="1"/>
  <c r="A181" i="1" l="1"/>
  <c r="S180" i="1"/>
  <c r="M180" i="1"/>
  <c r="B181" i="1" l="1"/>
  <c r="C181" i="1" s="1"/>
  <c r="D181" i="1"/>
  <c r="N181" i="1"/>
  <c r="F181" i="1" l="1"/>
  <c r="H181" i="1"/>
  <c r="T181" i="1" s="1"/>
  <c r="O181" i="1"/>
  <c r="P181" i="1" s="1"/>
  <c r="Q181" i="1" s="1"/>
  <c r="R181" i="1"/>
  <c r="L181" i="1" l="1"/>
  <c r="E181" i="1"/>
  <c r="J181" i="1" l="1"/>
  <c r="G181" i="1"/>
  <c r="K181" i="1" s="1"/>
  <c r="A182" i="1" l="1"/>
  <c r="S181" i="1"/>
  <c r="M181" i="1"/>
  <c r="B182" i="1" l="1"/>
  <c r="C182" i="1" s="1"/>
  <c r="D182" i="1"/>
  <c r="N182" i="1"/>
  <c r="E182" i="1" l="1"/>
  <c r="F182" i="1"/>
  <c r="L182" i="1" s="1"/>
  <c r="H182" i="1"/>
  <c r="T182" i="1" s="1"/>
  <c r="O182" i="1"/>
  <c r="P182" i="1"/>
  <c r="Q182" i="1"/>
  <c r="R182" i="1"/>
  <c r="G182" i="1" l="1"/>
  <c r="K182" i="1" s="1"/>
  <c r="J182" i="1"/>
  <c r="A183" i="1" l="1"/>
  <c r="S182" i="1"/>
  <c r="M182" i="1"/>
  <c r="B183" i="1" l="1"/>
  <c r="C183" i="1" s="1"/>
  <c r="D183" i="1"/>
  <c r="N183" i="1"/>
  <c r="E183" i="1" l="1"/>
  <c r="F183" i="1"/>
  <c r="H183" i="1"/>
  <c r="T183" i="1" s="1"/>
  <c r="L183" i="1"/>
  <c r="O183" i="1"/>
  <c r="G183" i="1" l="1"/>
  <c r="K183" i="1" s="1"/>
  <c r="J183" i="1"/>
  <c r="P183" i="1"/>
  <c r="Q183" i="1" s="1"/>
  <c r="R183" i="1"/>
  <c r="A184" i="1" l="1"/>
  <c r="S183" i="1"/>
  <c r="M183" i="1"/>
  <c r="B184" i="1" l="1"/>
  <c r="C184" i="1"/>
  <c r="D184" i="1"/>
  <c r="N184" i="1"/>
  <c r="E184" i="1" l="1"/>
  <c r="F184" i="1"/>
  <c r="H184" i="1"/>
  <c r="T184" i="1" s="1"/>
  <c r="L184" i="1"/>
  <c r="O184" i="1"/>
  <c r="P184" i="1"/>
  <c r="Q184" i="1" s="1"/>
  <c r="R184" i="1"/>
  <c r="G184" i="1" l="1"/>
  <c r="K184" i="1" s="1"/>
  <c r="J184" i="1"/>
  <c r="A185" i="1" l="1"/>
  <c r="S184" i="1"/>
  <c r="M184" i="1"/>
  <c r="B185" i="1" l="1"/>
  <c r="C185" i="1"/>
  <c r="D185" i="1"/>
  <c r="N185" i="1"/>
  <c r="F185" i="1" l="1"/>
  <c r="O185" i="1"/>
  <c r="P185" i="1"/>
  <c r="Q185" i="1"/>
  <c r="R185" i="1"/>
  <c r="L185" i="1" l="1"/>
  <c r="E185" i="1"/>
  <c r="G185" i="1" l="1"/>
  <c r="K185" i="1" l="1"/>
  <c r="H185" i="1"/>
  <c r="A186" i="1" l="1"/>
  <c r="S185" i="1"/>
  <c r="M185" i="1"/>
  <c r="J185" i="1"/>
  <c r="T185" i="1"/>
  <c r="B186" i="1" l="1"/>
  <c r="C186" i="1"/>
  <c r="D186" i="1"/>
  <c r="N186" i="1"/>
  <c r="F186" i="1" l="1"/>
  <c r="H186" i="1"/>
  <c r="T186" i="1" s="1"/>
  <c r="O186" i="1"/>
  <c r="P186" i="1"/>
  <c r="Q186" i="1"/>
  <c r="R186" i="1"/>
  <c r="L186" i="1" l="1"/>
  <c r="E186" i="1"/>
  <c r="J186" i="1" l="1"/>
  <c r="G186" i="1"/>
  <c r="K186" i="1" s="1"/>
  <c r="A187" i="1" l="1"/>
  <c r="S186" i="1"/>
  <c r="M186" i="1"/>
  <c r="B187" i="1" l="1"/>
  <c r="C187" i="1" s="1"/>
  <c r="D187" i="1"/>
  <c r="N187" i="1"/>
  <c r="F187" i="1" l="1"/>
  <c r="E187" i="1" s="1"/>
  <c r="H187" i="1"/>
  <c r="T187" i="1" s="1"/>
  <c r="L187" i="1"/>
  <c r="O187" i="1"/>
  <c r="P187" i="1"/>
  <c r="Q187" i="1"/>
  <c r="R187" i="1"/>
  <c r="J187" i="1" l="1"/>
  <c r="G187" i="1"/>
  <c r="K187" i="1" s="1"/>
  <c r="A188" i="1" l="1"/>
  <c r="S187" i="1"/>
  <c r="M187" i="1"/>
  <c r="B188" i="1" l="1"/>
  <c r="C188" i="1" s="1"/>
  <c r="D188" i="1"/>
  <c r="N188" i="1"/>
  <c r="E188" i="1" l="1"/>
  <c r="F188" i="1"/>
  <c r="H188" i="1"/>
  <c r="T188" i="1" s="1"/>
  <c r="L188" i="1"/>
  <c r="O188" i="1"/>
  <c r="P188" i="1"/>
  <c r="Q188" i="1" s="1"/>
  <c r="R188" i="1"/>
  <c r="G188" i="1" l="1"/>
  <c r="K188" i="1" s="1"/>
  <c r="J188" i="1"/>
  <c r="A189" i="1" l="1"/>
  <c r="S188" i="1"/>
  <c r="M188" i="1"/>
  <c r="B189" i="1" l="1"/>
  <c r="C189" i="1" s="1"/>
  <c r="D189" i="1"/>
  <c r="N189" i="1"/>
  <c r="F189" i="1" l="1"/>
  <c r="E189" i="1" s="1"/>
  <c r="H189" i="1"/>
  <c r="T189" i="1" s="1"/>
  <c r="L189" i="1"/>
  <c r="O189" i="1"/>
  <c r="J189" i="1" l="1"/>
  <c r="G189" i="1"/>
  <c r="K189" i="1" s="1"/>
  <c r="P189" i="1"/>
  <c r="Q189" i="1" s="1"/>
  <c r="R189" i="1"/>
  <c r="A190" i="1" l="1"/>
  <c r="S189" i="1"/>
  <c r="M189" i="1"/>
  <c r="B190" i="1" l="1"/>
  <c r="C190" i="1" s="1"/>
  <c r="D190" i="1"/>
  <c r="N190" i="1"/>
  <c r="F190" i="1" l="1"/>
  <c r="E190" i="1" s="1"/>
  <c r="H190" i="1"/>
  <c r="T190" i="1" s="1"/>
  <c r="L190" i="1"/>
  <c r="O190" i="1"/>
  <c r="J190" i="1" l="1"/>
  <c r="G190" i="1"/>
  <c r="K190" i="1" s="1"/>
  <c r="P190" i="1"/>
  <c r="Q190" i="1" s="1"/>
  <c r="R190" i="1"/>
  <c r="A191" i="1" l="1"/>
  <c r="S190" i="1"/>
  <c r="M190" i="1"/>
  <c r="B191" i="1" l="1"/>
  <c r="C191" i="1"/>
  <c r="D191" i="1"/>
  <c r="N191" i="1"/>
  <c r="F191" i="1" l="1"/>
  <c r="E191" i="1" s="1"/>
  <c r="H191" i="1"/>
  <c r="T191" i="1" s="1"/>
  <c r="L191" i="1"/>
  <c r="O191" i="1"/>
  <c r="P191" i="1"/>
  <c r="Q191" i="1"/>
  <c r="R191" i="1"/>
  <c r="J191" i="1" l="1"/>
  <c r="G191" i="1"/>
  <c r="K191" i="1" s="1"/>
  <c r="A192" i="1" l="1"/>
  <c r="S191" i="1"/>
  <c r="M191" i="1"/>
  <c r="B192" i="1" l="1"/>
  <c r="C192" i="1" s="1"/>
  <c r="D192" i="1"/>
  <c r="N192" i="1"/>
  <c r="F192" i="1" l="1"/>
  <c r="E192" i="1" s="1"/>
  <c r="H192" i="1"/>
  <c r="T192" i="1" s="1"/>
  <c r="L192" i="1"/>
  <c r="O192" i="1"/>
  <c r="P192" i="1"/>
  <c r="Q192" i="1"/>
  <c r="R192" i="1"/>
  <c r="J192" i="1" l="1"/>
  <c r="G192" i="1"/>
  <c r="K192" i="1" s="1"/>
  <c r="A193" i="1" l="1"/>
  <c r="S192" i="1"/>
  <c r="M192" i="1"/>
  <c r="N193" i="1" l="1"/>
  <c r="D193" i="1"/>
  <c r="B193" i="1"/>
  <c r="C193" i="1" s="1"/>
  <c r="O193" i="1" l="1"/>
  <c r="H193" i="1"/>
  <c r="T193" i="1" s="1"/>
  <c r="E193" i="1"/>
  <c r="F193" i="1"/>
  <c r="L193" i="1"/>
  <c r="P193" i="1" l="1"/>
  <c r="Q193" i="1" s="1"/>
  <c r="R193" i="1"/>
  <c r="J193" i="1"/>
  <c r="G193" i="1"/>
  <c r="K193" i="1" s="1"/>
  <c r="A194" i="1" l="1"/>
  <c r="S193" i="1"/>
  <c r="M193" i="1"/>
  <c r="B194" i="1" l="1"/>
  <c r="C194" i="1" s="1"/>
  <c r="N194" i="1"/>
  <c r="D194" i="1"/>
  <c r="O194" i="1" l="1"/>
  <c r="P194" i="1"/>
  <c r="Q194" i="1" s="1"/>
  <c r="R194" i="1"/>
  <c r="F194" i="1"/>
  <c r="H194" i="1"/>
  <c r="T194" i="1" s="1"/>
  <c r="E194" i="1" l="1"/>
  <c r="L194" i="1"/>
  <c r="J194" i="1" l="1"/>
  <c r="G194" i="1"/>
  <c r="K194" i="1" s="1"/>
  <c r="A195" i="1" l="1"/>
  <c r="S194" i="1"/>
  <c r="M194" i="1"/>
  <c r="B195" i="1" l="1"/>
  <c r="D195" i="1"/>
  <c r="C195" i="1"/>
  <c r="N195" i="1"/>
  <c r="F195" i="1" l="1"/>
  <c r="H195" i="1"/>
  <c r="T195" i="1" s="1"/>
  <c r="E195" i="1"/>
  <c r="L195" i="1"/>
  <c r="O195" i="1"/>
  <c r="G195" i="1" l="1"/>
  <c r="K195" i="1" s="1"/>
  <c r="J195" i="1"/>
  <c r="P195" i="1"/>
  <c r="Q195" i="1" s="1"/>
  <c r="R195" i="1"/>
  <c r="A196" i="1" l="1"/>
  <c r="S195" i="1"/>
  <c r="M195" i="1"/>
  <c r="D196" i="1" l="1"/>
  <c r="B196" i="1"/>
  <c r="C196" i="1" s="1"/>
  <c r="N196" i="1"/>
  <c r="F196" i="1" l="1"/>
  <c r="H196" i="1"/>
  <c r="T196" i="1" s="1"/>
  <c r="O196" i="1"/>
  <c r="P196" i="1"/>
  <c r="Q196" i="1"/>
  <c r="R196" i="1"/>
  <c r="L196" i="1" l="1"/>
  <c r="E196" i="1"/>
  <c r="J196" i="1" l="1"/>
  <c r="G196" i="1"/>
  <c r="K196" i="1" s="1"/>
  <c r="A197" i="1" l="1"/>
  <c r="S196" i="1"/>
  <c r="M196" i="1"/>
  <c r="B197" i="1" l="1"/>
  <c r="C197" i="1" s="1"/>
  <c r="D197" i="1"/>
  <c r="N197" i="1"/>
  <c r="F197" i="1" l="1"/>
  <c r="O197" i="1"/>
  <c r="P197" i="1"/>
  <c r="Q197" i="1" s="1"/>
  <c r="R197" i="1"/>
  <c r="E197" i="1" l="1"/>
  <c r="L197" i="1"/>
  <c r="G197" i="1" l="1"/>
  <c r="H197" i="1" l="1"/>
  <c r="K197" i="1" s="1"/>
  <c r="A198" i="1" l="1"/>
  <c r="S197" i="1"/>
  <c r="M197" i="1"/>
  <c r="J197" i="1"/>
  <c r="T197" i="1"/>
  <c r="B198" i="1" l="1"/>
  <c r="C198" i="1" s="1"/>
  <c r="D198" i="1"/>
  <c r="N198" i="1"/>
  <c r="F198" i="1" l="1"/>
  <c r="E198" i="1" s="1"/>
  <c r="H198" i="1"/>
  <c r="T198" i="1" s="1"/>
  <c r="L198" i="1"/>
  <c r="O198" i="1"/>
  <c r="P198" i="1"/>
  <c r="Q198" i="1"/>
  <c r="R198" i="1"/>
  <c r="J198" i="1" l="1"/>
  <c r="G198" i="1"/>
  <c r="K198" i="1" s="1"/>
  <c r="A199" i="1" l="1"/>
  <c r="S198" i="1"/>
  <c r="M198" i="1"/>
  <c r="B199" i="1" l="1"/>
  <c r="C199" i="1" s="1"/>
  <c r="D199" i="1"/>
  <c r="N199" i="1"/>
  <c r="F199" i="1" l="1"/>
  <c r="E199" i="1" s="1"/>
  <c r="H199" i="1"/>
  <c r="T199" i="1" s="1"/>
  <c r="L199" i="1"/>
  <c r="O199" i="1"/>
  <c r="R199" i="1" s="1"/>
  <c r="P199" i="1"/>
  <c r="Q199" i="1" s="1"/>
  <c r="J199" i="1" l="1"/>
  <c r="G199" i="1"/>
  <c r="K199" i="1" s="1"/>
  <c r="A200" i="1" l="1"/>
  <c r="S199" i="1"/>
  <c r="M199" i="1"/>
  <c r="B200" i="1" l="1"/>
  <c r="C200" i="1" s="1"/>
  <c r="D200" i="1"/>
  <c r="N200" i="1"/>
  <c r="E200" i="1" l="1"/>
  <c r="F200" i="1"/>
  <c r="G200" i="1"/>
  <c r="H200" i="1"/>
  <c r="T200" i="1" s="1"/>
  <c r="J200" i="1"/>
  <c r="K200" i="1"/>
  <c r="L200" i="1"/>
  <c r="M200" i="1"/>
  <c r="O200" i="1"/>
  <c r="P200" i="1" l="1"/>
  <c r="Q200" i="1" s="1"/>
  <c r="R200" i="1"/>
  <c r="S200" i="1" l="1"/>
  <c r="A201" i="1"/>
  <c r="N201" i="1" l="1"/>
  <c r="D201" i="1"/>
  <c r="B201" i="1"/>
  <c r="C201" i="1" s="1"/>
  <c r="O201" i="1" l="1"/>
  <c r="E201" i="1"/>
  <c r="F201" i="1"/>
  <c r="G201" i="1"/>
  <c r="H201" i="1"/>
  <c r="T201" i="1" s="1"/>
  <c r="J201" i="1"/>
  <c r="K201" i="1"/>
  <c r="L201" i="1"/>
  <c r="M201" i="1"/>
  <c r="S201" i="1" l="1"/>
  <c r="P201" i="1"/>
  <c r="Q201" i="1" s="1"/>
  <c r="A202" i="1" s="1"/>
  <c r="R201" i="1"/>
  <c r="B202" i="1" l="1"/>
  <c r="C202" i="1" s="1"/>
  <c r="D202" i="1"/>
  <c r="N202" i="1"/>
  <c r="E202" i="1" l="1"/>
  <c r="F202" i="1"/>
  <c r="G202" i="1"/>
  <c r="H202" i="1"/>
  <c r="T202" i="1" s="1"/>
  <c r="J202" i="1"/>
  <c r="K202" i="1"/>
  <c r="L202" i="1"/>
  <c r="M202" i="1"/>
  <c r="O202" i="1"/>
  <c r="P202" i="1"/>
  <c r="Q202" i="1"/>
  <c r="R202" i="1"/>
  <c r="S202" i="1" l="1"/>
  <c r="A203" i="1"/>
  <c r="B203" i="1" l="1"/>
  <c r="C203" i="1" s="1"/>
  <c r="D203" i="1"/>
  <c r="N203" i="1"/>
  <c r="E203" i="1" l="1"/>
  <c r="F203" i="1"/>
  <c r="G203" i="1"/>
  <c r="H203" i="1"/>
  <c r="T203" i="1" s="1"/>
  <c r="J203" i="1"/>
  <c r="K203" i="1"/>
  <c r="L203" i="1"/>
  <c r="M203" i="1"/>
  <c r="O203" i="1"/>
  <c r="P203" i="1"/>
  <c r="Q203" i="1"/>
  <c r="R203" i="1"/>
  <c r="S203" i="1" l="1"/>
  <c r="A204" i="1"/>
  <c r="B204" i="1" l="1"/>
  <c r="C204" i="1" s="1"/>
  <c r="D204" i="1"/>
  <c r="N204" i="1"/>
  <c r="E204" i="1" l="1"/>
  <c r="F204" i="1"/>
  <c r="G204" i="1"/>
  <c r="H204" i="1"/>
  <c r="T204" i="1" s="1"/>
  <c r="J204" i="1"/>
  <c r="K204" i="1"/>
  <c r="L204" i="1"/>
  <c r="M204" i="1"/>
  <c r="O204" i="1"/>
  <c r="P204" i="1"/>
  <c r="Q204" i="1"/>
  <c r="R204" i="1"/>
  <c r="S204" i="1" l="1"/>
  <c r="A205" i="1"/>
  <c r="B205" i="1" l="1"/>
  <c r="C205" i="1" s="1"/>
  <c r="D205" i="1"/>
  <c r="N205" i="1"/>
  <c r="E205" i="1" l="1"/>
  <c r="F205" i="1"/>
  <c r="G205" i="1"/>
  <c r="H205" i="1"/>
  <c r="T205" i="1" s="1"/>
  <c r="J205" i="1"/>
  <c r="K205" i="1"/>
  <c r="L205" i="1"/>
  <c r="M205" i="1"/>
  <c r="O205" i="1"/>
  <c r="P205" i="1"/>
  <c r="Q205" i="1" s="1"/>
  <c r="R205" i="1"/>
  <c r="S205" i="1" l="1"/>
  <c r="A206" i="1"/>
  <c r="B206" i="1" l="1"/>
  <c r="C206" i="1"/>
  <c r="D206" i="1"/>
  <c r="N206" i="1"/>
  <c r="E206" i="1" l="1"/>
  <c r="F206" i="1"/>
  <c r="G206" i="1"/>
  <c r="H206" i="1"/>
  <c r="T206" i="1" s="1"/>
  <c r="J206" i="1"/>
  <c r="K206" i="1"/>
  <c r="L206" i="1"/>
  <c r="M206" i="1"/>
  <c r="O206" i="1"/>
  <c r="P206" i="1" l="1"/>
  <c r="Q206" i="1" s="1"/>
  <c r="R206" i="1"/>
  <c r="S206" i="1" l="1"/>
  <c r="A207" i="1"/>
  <c r="N207" i="1" l="1"/>
  <c r="D207" i="1"/>
  <c r="B207" i="1"/>
  <c r="C207" i="1" s="1"/>
  <c r="O207" i="1" l="1"/>
  <c r="R207" i="1" s="1"/>
  <c r="P207" i="1"/>
  <c r="Q207" i="1" s="1"/>
  <c r="E207" i="1"/>
  <c r="F207" i="1"/>
  <c r="G207" i="1"/>
  <c r="H207" i="1"/>
  <c r="T207" i="1" s="1"/>
  <c r="J207" i="1"/>
  <c r="K207" i="1"/>
  <c r="L207" i="1"/>
  <c r="M207" i="1"/>
  <c r="S207" i="1" l="1"/>
  <c r="A208" i="1"/>
  <c r="B208" i="1" l="1"/>
  <c r="C208" i="1" s="1"/>
  <c r="D208" i="1"/>
  <c r="N208" i="1"/>
  <c r="E208" i="1" l="1"/>
  <c r="F208" i="1"/>
  <c r="G208" i="1"/>
  <c r="H208" i="1"/>
  <c r="T208" i="1" s="1"/>
  <c r="J208" i="1"/>
  <c r="K208" i="1"/>
  <c r="L208" i="1"/>
  <c r="M208" i="1"/>
  <c r="O208" i="1"/>
  <c r="P208" i="1"/>
  <c r="Q208" i="1" s="1"/>
  <c r="R208" i="1"/>
  <c r="S208" i="1" l="1"/>
  <c r="A209" i="1"/>
  <c r="B209" i="1" l="1"/>
  <c r="C209" i="1" s="1"/>
  <c r="D209" i="1"/>
  <c r="N209" i="1"/>
  <c r="E209" i="1" l="1"/>
  <c r="F209" i="1"/>
  <c r="G209" i="1"/>
  <c r="H209" i="1"/>
  <c r="T209" i="1" s="1"/>
  <c r="J209" i="1"/>
  <c r="K209" i="1"/>
  <c r="L209" i="1"/>
  <c r="M209" i="1"/>
  <c r="O209" i="1"/>
  <c r="P209" i="1"/>
  <c r="Q209" i="1"/>
  <c r="R209" i="1"/>
  <c r="S209" i="1" l="1"/>
  <c r="A210" i="1"/>
  <c r="B210" i="1" l="1"/>
  <c r="C210" i="1" s="1"/>
  <c r="D210" i="1"/>
  <c r="N210" i="1"/>
  <c r="E210" i="1" l="1"/>
  <c r="F210" i="1"/>
  <c r="G210" i="1"/>
  <c r="H210" i="1"/>
  <c r="T210" i="1" s="1"/>
  <c r="J210" i="1"/>
  <c r="K210" i="1"/>
  <c r="L210" i="1"/>
  <c r="M210" i="1"/>
  <c r="O210" i="1"/>
  <c r="P210" i="1"/>
  <c r="Q210" i="1" s="1"/>
  <c r="R210" i="1"/>
  <c r="S210" i="1" l="1"/>
  <c r="A211" i="1"/>
  <c r="B211" i="1" l="1"/>
  <c r="C211" i="1" s="1"/>
  <c r="D211" i="1"/>
  <c r="N211" i="1"/>
  <c r="E211" i="1" l="1"/>
  <c r="F211" i="1"/>
  <c r="G211" i="1"/>
  <c r="H211" i="1"/>
  <c r="T211" i="1" s="1"/>
  <c r="J211" i="1"/>
  <c r="K211" i="1"/>
  <c r="L211" i="1"/>
  <c r="M211" i="1"/>
  <c r="O211" i="1"/>
  <c r="P211" i="1"/>
  <c r="Q211" i="1" s="1"/>
  <c r="R211" i="1"/>
  <c r="S211" i="1" l="1"/>
  <c r="A212" i="1"/>
  <c r="B212" i="1" l="1"/>
  <c r="C212" i="1"/>
  <c r="D212" i="1"/>
  <c r="N212" i="1"/>
  <c r="E212" i="1" l="1"/>
  <c r="F212" i="1"/>
  <c r="G212" i="1"/>
  <c r="H212" i="1"/>
  <c r="T212" i="1" s="1"/>
  <c r="J212" i="1"/>
  <c r="K212" i="1"/>
  <c r="L212" i="1"/>
  <c r="M212" i="1"/>
  <c r="O212" i="1"/>
  <c r="P212" i="1"/>
  <c r="Q212" i="1" s="1"/>
  <c r="R212" i="1"/>
  <c r="S212" i="1" l="1"/>
  <c r="A213" i="1"/>
  <c r="B213" i="1" l="1"/>
  <c r="C213" i="1" s="1"/>
  <c r="D213" i="1"/>
  <c r="N213" i="1"/>
  <c r="E213" i="1" l="1"/>
  <c r="F213" i="1"/>
  <c r="G213" i="1"/>
  <c r="H213" i="1"/>
  <c r="T213" i="1" s="1"/>
  <c r="J213" i="1"/>
  <c r="K213" i="1"/>
  <c r="L213" i="1"/>
  <c r="M213" i="1"/>
  <c r="O213" i="1"/>
  <c r="P213" i="1"/>
  <c r="Q213" i="1" s="1"/>
  <c r="R213" i="1"/>
  <c r="S213" i="1" l="1"/>
  <c r="A214" i="1"/>
  <c r="B214" i="1" l="1"/>
  <c r="C214" i="1" s="1"/>
  <c r="D214" i="1"/>
  <c r="N214" i="1"/>
  <c r="E214" i="1" l="1"/>
  <c r="F214" i="1"/>
  <c r="G214" i="1"/>
  <c r="H214" i="1"/>
  <c r="T214" i="1" s="1"/>
  <c r="J214" i="1"/>
  <c r="K214" i="1"/>
  <c r="L214" i="1"/>
  <c r="M214" i="1"/>
  <c r="O214" i="1"/>
  <c r="P214" i="1"/>
  <c r="Q214" i="1"/>
  <c r="R214" i="1"/>
  <c r="S214" i="1" l="1"/>
  <c r="A215" i="1"/>
  <c r="B215" i="1" l="1"/>
  <c r="C215" i="1" s="1"/>
  <c r="D215" i="1"/>
  <c r="N215" i="1"/>
  <c r="E215" i="1" l="1"/>
  <c r="F215" i="1"/>
  <c r="G215" i="1"/>
  <c r="H215" i="1"/>
  <c r="T215" i="1" s="1"/>
  <c r="J215" i="1"/>
  <c r="K215" i="1"/>
  <c r="L215" i="1"/>
  <c r="M215" i="1"/>
  <c r="O215" i="1"/>
  <c r="P215" i="1"/>
  <c r="Q215" i="1"/>
  <c r="R215" i="1"/>
  <c r="S215" i="1" l="1"/>
  <c r="A216" i="1"/>
  <c r="B216" i="1" l="1"/>
  <c r="C216" i="1" s="1"/>
  <c r="D216" i="1"/>
  <c r="N216" i="1"/>
  <c r="E216" i="1" l="1"/>
  <c r="F216" i="1"/>
  <c r="G216" i="1"/>
  <c r="H216" i="1"/>
  <c r="T216" i="1" s="1"/>
  <c r="J216" i="1"/>
  <c r="K216" i="1"/>
  <c r="L216" i="1"/>
  <c r="M216" i="1"/>
  <c r="O216" i="1"/>
  <c r="P216" i="1" l="1"/>
  <c r="Q216" i="1" s="1"/>
  <c r="R216" i="1"/>
  <c r="S216" i="1" l="1"/>
  <c r="A217" i="1"/>
  <c r="N217" i="1" l="1"/>
  <c r="D217" i="1"/>
  <c r="C217" i="1"/>
  <c r="B217" i="1"/>
  <c r="O217" i="1" l="1"/>
  <c r="R217" i="1" s="1"/>
  <c r="P217" i="1"/>
  <c r="Q217" i="1"/>
  <c r="E217" i="1"/>
  <c r="F217" i="1"/>
  <c r="G217" i="1"/>
  <c r="H217" i="1"/>
  <c r="T217" i="1" s="1"/>
  <c r="J217" i="1"/>
  <c r="K217" i="1"/>
  <c r="L217" i="1"/>
  <c r="M217" i="1"/>
  <c r="S217" i="1" l="1"/>
  <c r="A218" i="1"/>
  <c r="B218" i="1" l="1"/>
  <c r="C218" i="1" s="1"/>
  <c r="D218" i="1"/>
  <c r="N218" i="1"/>
  <c r="E218" i="1" l="1"/>
  <c r="F218" i="1"/>
  <c r="G218" i="1"/>
  <c r="H218" i="1"/>
  <c r="T218" i="1" s="1"/>
  <c r="J218" i="1"/>
  <c r="K218" i="1"/>
  <c r="L218" i="1"/>
  <c r="M218" i="1"/>
  <c r="O218" i="1"/>
  <c r="P218" i="1" s="1"/>
  <c r="Q218" i="1" s="1"/>
  <c r="R218" i="1"/>
  <c r="S218" i="1" l="1"/>
  <c r="A219" i="1"/>
  <c r="B219" i="1" l="1"/>
  <c r="C219" i="1" s="1"/>
  <c r="D219" i="1"/>
  <c r="N219" i="1"/>
  <c r="E219" i="1" l="1"/>
  <c r="F219" i="1"/>
  <c r="G219" i="1"/>
  <c r="H219" i="1"/>
  <c r="T219" i="1" s="1"/>
  <c r="J219" i="1"/>
  <c r="K219" i="1"/>
  <c r="L219" i="1"/>
  <c r="M219" i="1"/>
  <c r="O219" i="1"/>
  <c r="P219" i="1" s="1"/>
  <c r="Q219" i="1" s="1"/>
  <c r="R219" i="1"/>
  <c r="S219" i="1" l="1"/>
  <c r="A220" i="1"/>
  <c r="B220" i="1" l="1"/>
  <c r="C220" i="1" s="1"/>
  <c r="D220" i="1"/>
  <c r="N220" i="1"/>
  <c r="E220" i="1" l="1"/>
  <c r="F220" i="1"/>
  <c r="G220" i="1"/>
  <c r="H220" i="1"/>
  <c r="T220" i="1" s="1"/>
  <c r="J220" i="1"/>
  <c r="K220" i="1"/>
  <c r="L220" i="1"/>
  <c r="M220" i="1"/>
  <c r="O220" i="1"/>
  <c r="P220" i="1"/>
  <c r="Q220" i="1" s="1"/>
  <c r="R220" i="1"/>
  <c r="S220" i="1" l="1"/>
  <c r="A221" i="1"/>
  <c r="B221" i="1" l="1"/>
  <c r="C221" i="1" s="1"/>
  <c r="D221" i="1"/>
  <c r="N221" i="1"/>
  <c r="E221" i="1" l="1"/>
  <c r="F221" i="1"/>
  <c r="G221" i="1"/>
  <c r="H221" i="1"/>
  <c r="T221" i="1" s="1"/>
  <c r="J221" i="1"/>
  <c r="K221" i="1"/>
  <c r="L221" i="1"/>
  <c r="M221" i="1"/>
  <c r="O221" i="1"/>
  <c r="P221" i="1"/>
  <c r="Q221" i="1" s="1"/>
  <c r="R221" i="1"/>
  <c r="S221" i="1" l="1"/>
  <c r="A222" i="1"/>
  <c r="B222" i="1" l="1"/>
  <c r="C222" i="1" s="1"/>
  <c r="D222" i="1"/>
  <c r="N222" i="1"/>
  <c r="E222" i="1" l="1"/>
  <c r="F222" i="1"/>
  <c r="G222" i="1"/>
  <c r="H222" i="1"/>
  <c r="T222" i="1" s="1"/>
  <c r="J222" i="1"/>
  <c r="K222" i="1"/>
  <c r="L222" i="1"/>
  <c r="M222" i="1"/>
  <c r="O222" i="1"/>
  <c r="P222" i="1"/>
  <c r="Q222" i="1"/>
  <c r="R222" i="1"/>
  <c r="S222" i="1" l="1"/>
  <c r="A223" i="1"/>
  <c r="B223" i="1" l="1"/>
  <c r="C223" i="1" s="1"/>
  <c r="D223" i="1"/>
  <c r="N223" i="1"/>
  <c r="E223" i="1" l="1"/>
  <c r="F223" i="1"/>
  <c r="G223" i="1"/>
  <c r="H223" i="1"/>
  <c r="T223" i="1" s="1"/>
  <c r="J223" i="1"/>
  <c r="K223" i="1"/>
  <c r="L223" i="1"/>
  <c r="M223" i="1"/>
  <c r="O223" i="1"/>
  <c r="P223" i="1"/>
  <c r="Q223" i="1"/>
  <c r="R223" i="1"/>
  <c r="S223" i="1" l="1"/>
  <c r="A224" i="1"/>
  <c r="B224" i="1" l="1"/>
  <c r="C224" i="1" s="1"/>
  <c r="D224" i="1"/>
  <c r="N224" i="1"/>
  <c r="E224" i="1" l="1"/>
  <c r="F224" i="1"/>
  <c r="G224" i="1"/>
  <c r="H224" i="1"/>
  <c r="T224" i="1" s="1"/>
  <c r="J224" i="1"/>
  <c r="K224" i="1"/>
  <c r="L224" i="1"/>
  <c r="M224" i="1"/>
  <c r="O224" i="1"/>
  <c r="P224" i="1"/>
  <c r="Q224" i="1"/>
  <c r="R224" i="1"/>
  <c r="S224" i="1" l="1"/>
  <c r="A225" i="1"/>
  <c r="B225" i="1" l="1"/>
  <c r="C225" i="1" s="1"/>
  <c r="D225" i="1"/>
  <c r="N225" i="1"/>
  <c r="E225" i="1" l="1"/>
  <c r="F225" i="1"/>
  <c r="G225" i="1"/>
  <c r="H225" i="1"/>
  <c r="T225" i="1" s="1"/>
  <c r="J225" i="1"/>
  <c r="K225" i="1"/>
  <c r="L225" i="1"/>
  <c r="M225" i="1"/>
  <c r="O225" i="1"/>
  <c r="P225" i="1"/>
  <c r="Q225" i="1" s="1"/>
  <c r="R225" i="1"/>
  <c r="S225" i="1" l="1"/>
  <c r="A226" i="1"/>
  <c r="B226" i="1" l="1"/>
  <c r="C226" i="1" s="1"/>
  <c r="D226" i="1"/>
  <c r="N226" i="1"/>
  <c r="E226" i="1" l="1"/>
  <c r="F226" i="1"/>
  <c r="G226" i="1"/>
  <c r="H226" i="1"/>
  <c r="T226" i="1" s="1"/>
  <c r="J226" i="1"/>
  <c r="K226" i="1"/>
  <c r="L226" i="1"/>
  <c r="M226" i="1"/>
  <c r="O226" i="1"/>
  <c r="P226" i="1" s="1"/>
  <c r="Q226" i="1" s="1"/>
  <c r="R226" i="1"/>
  <c r="S226" i="1" l="1"/>
  <c r="A227" i="1"/>
  <c r="B227" i="1" l="1"/>
  <c r="C227" i="1" s="1"/>
  <c r="D227" i="1"/>
  <c r="N227" i="1"/>
  <c r="E227" i="1" l="1"/>
  <c r="F227" i="1"/>
  <c r="G227" i="1"/>
  <c r="H227" i="1"/>
  <c r="T227" i="1" s="1"/>
  <c r="J227" i="1"/>
  <c r="K227" i="1"/>
  <c r="L227" i="1"/>
  <c r="M227" i="1"/>
  <c r="O227" i="1"/>
  <c r="P227" i="1"/>
  <c r="Q227" i="1"/>
  <c r="R227" i="1"/>
  <c r="S227" i="1" l="1"/>
  <c r="A228" i="1"/>
  <c r="B228" i="1" l="1"/>
  <c r="C228" i="1"/>
  <c r="D228" i="1"/>
  <c r="N228" i="1"/>
  <c r="E228" i="1" l="1"/>
  <c r="F228" i="1"/>
  <c r="G228" i="1"/>
  <c r="H228" i="1"/>
  <c r="T228" i="1" s="1"/>
  <c r="J228" i="1"/>
  <c r="K228" i="1"/>
  <c r="L228" i="1"/>
  <c r="M228" i="1"/>
  <c r="O228" i="1"/>
  <c r="P228" i="1"/>
  <c r="Q228" i="1"/>
  <c r="R228" i="1"/>
  <c r="S228" i="1" l="1"/>
  <c r="A229" i="1"/>
  <c r="B229" i="1" l="1"/>
  <c r="C229" i="1"/>
  <c r="D229" i="1"/>
  <c r="N229" i="1"/>
  <c r="E229" i="1" l="1"/>
  <c r="F229" i="1"/>
  <c r="G229" i="1"/>
  <c r="H229" i="1"/>
  <c r="T229" i="1" s="1"/>
  <c r="J229" i="1"/>
  <c r="K229" i="1"/>
  <c r="L229" i="1"/>
  <c r="M229" i="1"/>
  <c r="O229" i="1"/>
  <c r="P229" i="1"/>
  <c r="Q229" i="1" s="1"/>
  <c r="R229" i="1"/>
  <c r="S229" i="1" l="1"/>
  <c r="A230" i="1"/>
  <c r="B230" i="1" l="1"/>
  <c r="C230" i="1" s="1"/>
  <c r="D230" i="1"/>
  <c r="N230" i="1"/>
  <c r="E230" i="1" l="1"/>
  <c r="F230" i="1"/>
  <c r="G230" i="1"/>
  <c r="H230" i="1"/>
  <c r="T230" i="1" s="1"/>
  <c r="J230" i="1"/>
  <c r="K230" i="1"/>
  <c r="L230" i="1"/>
  <c r="M230" i="1"/>
  <c r="O230" i="1"/>
  <c r="P230" i="1"/>
  <c r="Q230" i="1" s="1"/>
  <c r="R230" i="1"/>
  <c r="S230" i="1" l="1"/>
  <c r="A231" i="1"/>
  <c r="B231" i="1" l="1"/>
  <c r="C231" i="1" s="1"/>
  <c r="D231" i="1"/>
  <c r="N231" i="1"/>
  <c r="E231" i="1" l="1"/>
  <c r="F231" i="1"/>
  <c r="G231" i="1"/>
  <c r="H231" i="1"/>
  <c r="T231" i="1" s="1"/>
  <c r="J231" i="1"/>
  <c r="K231" i="1"/>
  <c r="L231" i="1"/>
  <c r="M231" i="1"/>
  <c r="O231" i="1"/>
  <c r="P231" i="1"/>
  <c r="Q231" i="1" s="1"/>
  <c r="R231" i="1"/>
  <c r="S231" i="1" l="1"/>
  <c r="A232" i="1"/>
  <c r="B232" i="1" l="1"/>
  <c r="C232" i="1"/>
  <c r="D232" i="1"/>
  <c r="N232" i="1"/>
  <c r="E232" i="1" l="1"/>
  <c r="F232" i="1"/>
  <c r="G232" i="1"/>
  <c r="H232" i="1"/>
  <c r="T232" i="1" s="1"/>
  <c r="J232" i="1"/>
  <c r="K232" i="1"/>
  <c r="L232" i="1"/>
  <c r="M232" i="1"/>
  <c r="O232" i="1"/>
  <c r="P232" i="1"/>
  <c r="Q232" i="1"/>
  <c r="R232" i="1"/>
  <c r="S232" i="1" l="1"/>
  <c r="A233" i="1"/>
  <c r="B233" i="1" l="1"/>
  <c r="C233" i="1" s="1"/>
  <c r="D233" i="1"/>
  <c r="N233" i="1"/>
  <c r="E233" i="1" l="1"/>
  <c r="F233" i="1"/>
  <c r="G233" i="1"/>
  <c r="H233" i="1"/>
  <c r="T233" i="1" s="1"/>
  <c r="J233" i="1"/>
  <c r="K233" i="1"/>
  <c r="L233" i="1"/>
  <c r="M233" i="1"/>
  <c r="O233" i="1"/>
  <c r="P233" i="1" s="1"/>
  <c r="Q233" i="1" s="1"/>
  <c r="R233" i="1"/>
  <c r="S233" i="1" l="1"/>
  <c r="A234" i="1"/>
  <c r="B234" i="1" l="1"/>
  <c r="C234" i="1" s="1"/>
  <c r="D234" i="1"/>
  <c r="N234" i="1"/>
  <c r="E234" i="1" l="1"/>
  <c r="F234" i="1"/>
  <c r="G234" i="1"/>
  <c r="H234" i="1"/>
  <c r="T234" i="1" s="1"/>
  <c r="J234" i="1"/>
  <c r="K234" i="1"/>
  <c r="L234" i="1"/>
  <c r="M234" i="1"/>
  <c r="O234" i="1"/>
  <c r="P234" i="1" l="1"/>
  <c r="Q234" i="1" s="1"/>
  <c r="R234" i="1"/>
  <c r="S234" i="1" l="1"/>
  <c r="A235" i="1"/>
  <c r="N235" i="1" l="1"/>
  <c r="D235" i="1"/>
  <c r="B235" i="1"/>
  <c r="C235" i="1" s="1"/>
  <c r="O235" i="1" l="1"/>
  <c r="P235" i="1"/>
  <c r="Q235" i="1"/>
  <c r="R235" i="1"/>
  <c r="E235" i="1"/>
  <c r="F235" i="1"/>
  <c r="G235" i="1"/>
  <c r="H235" i="1"/>
  <c r="T235" i="1" s="1"/>
  <c r="J235" i="1"/>
  <c r="K235" i="1"/>
  <c r="L235" i="1"/>
  <c r="M235" i="1"/>
  <c r="S235" i="1" l="1"/>
  <c r="A236" i="1"/>
  <c r="B236" i="1" l="1"/>
  <c r="C236" i="1" s="1"/>
  <c r="D236" i="1"/>
  <c r="N236" i="1"/>
  <c r="E236" i="1" l="1"/>
  <c r="F236" i="1"/>
  <c r="G236" i="1"/>
  <c r="H236" i="1"/>
  <c r="T236" i="1" s="1"/>
  <c r="J236" i="1"/>
  <c r="K236" i="1"/>
  <c r="L236" i="1"/>
  <c r="M236" i="1"/>
  <c r="O236" i="1"/>
  <c r="P236" i="1"/>
  <c r="Q236" i="1" s="1"/>
  <c r="R236" i="1"/>
  <c r="S236" i="1" l="1"/>
  <c r="A237" i="1"/>
  <c r="B237" i="1" l="1"/>
  <c r="C237" i="1" s="1"/>
  <c r="D237" i="1"/>
  <c r="N237" i="1"/>
  <c r="E237" i="1" l="1"/>
  <c r="F237" i="1"/>
  <c r="G237" i="1"/>
  <c r="H237" i="1"/>
  <c r="T237" i="1" s="1"/>
  <c r="J237" i="1"/>
  <c r="K237" i="1"/>
  <c r="L237" i="1"/>
  <c r="M237" i="1"/>
  <c r="O237" i="1"/>
  <c r="P237" i="1"/>
  <c r="Q237" i="1" s="1"/>
  <c r="R237" i="1"/>
  <c r="S237" i="1" l="1"/>
  <c r="A238" i="1"/>
  <c r="B238" i="1" l="1"/>
  <c r="C238" i="1"/>
  <c r="D238" i="1"/>
  <c r="N238" i="1"/>
  <c r="E238" i="1" l="1"/>
  <c r="F238" i="1"/>
  <c r="G238" i="1"/>
  <c r="H238" i="1"/>
  <c r="T238" i="1" s="1"/>
  <c r="J238" i="1"/>
  <c r="K238" i="1"/>
  <c r="L238" i="1"/>
  <c r="M238" i="1"/>
  <c r="O238" i="1"/>
  <c r="P238" i="1"/>
  <c r="Q238" i="1" s="1"/>
  <c r="R238" i="1"/>
  <c r="S238" i="1" l="1"/>
  <c r="A239" i="1"/>
  <c r="B239" i="1" l="1"/>
  <c r="C239" i="1" s="1"/>
  <c r="D239" i="1"/>
  <c r="N239" i="1"/>
  <c r="E239" i="1" l="1"/>
  <c r="F239" i="1"/>
  <c r="G239" i="1"/>
  <c r="H239" i="1"/>
  <c r="T239" i="1" s="1"/>
  <c r="J239" i="1"/>
  <c r="K239" i="1"/>
  <c r="L239" i="1"/>
  <c r="M239" i="1"/>
  <c r="O239" i="1"/>
  <c r="P239" i="1"/>
  <c r="Q239" i="1" s="1"/>
  <c r="R239" i="1"/>
  <c r="S239" i="1" l="1"/>
  <c r="A240" i="1"/>
  <c r="B240" i="1" l="1"/>
  <c r="C240" i="1" s="1"/>
  <c r="D240" i="1"/>
  <c r="N240" i="1"/>
  <c r="E240" i="1" l="1"/>
  <c r="F240" i="1"/>
  <c r="G240" i="1"/>
  <c r="H240" i="1"/>
  <c r="T240" i="1" s="1"/>
  <c r="J240" i="1"/>
  <c r="K240" i="1"/>
  <c r="L240" i="1"/>
  <c r="M240" i="1"/>
  <c r="O240" i="1"/>
  <c r="P240" i="1"/>
  <c r="Q240" i="1" s="1"/>
  <c r="R240" i="1"/>
  <c r="S240" i="1" l="1"/>
  <c r="A241" i="1"/>
  <c r="B241" i="1" l="1"/>
  <c r="C241" i="1"/>
  <c r="D241" i="1"/>
  <c r="N241" i="1"/>
  <c r="E241" i="1" l="1"/>
  <c r="F241" i="1"/>
  <c r="G241" i="1"/>
  <c r="H241" i="1"/>
  <c r="T241" i="1" s="1"/>
  <c r="J241" i="1"/>
  <c r="K241" i="1"/>
  <c r="L241" i="1"/>
  <c r="M241" i="1"/>
  <c r="O241" i="1"/>
  <c r="P241" i="1" l="1"/>
  <c r="Q241" i="1" s="1"/>
  <c r="R241" i="1"/>
  <c r="S241" i="1" l="1"/>
  <c r="A242" i="1"/>
  <c r="N242" i="1" l="1"/>
  <c r="D242" i="1"/>
  <c r="B242" i="1"/>
  <c r="C242" i="1" s="1"/>
  <c r="O242" i="1" l="1"/>
  <c r="R242" i="1" s="1"/>
  <c r="P242" i="1"/>
  <c r="Q242" i="1" s="1"/>
  <c r="E242" i="1"/>
  <c r="F242" i="1"/>
  <c r="G242" i="1"/>
  <c r="H242" i="1"/>
  <c r="T242" i="1" s="1"/>
  <c r="J242" i="1"/>
  <c r="K242" i="1"/>
  <c r="L242" i="1"/>
  <c r="M242" i="1"/>
  <c r="S242" i="1" l="1"/>
  <c r="A243" i="1"/>
  <c r="B243" i="1" l="1"/>
  <c r="C243" i="1" s="1"/>
  <c r="D243" i="1"/>
  <c r="N243" i="1"/>
  <c r="E243" i="1" l="1"/>
  <c r="F243" i="1"/>
  <c r="G243" i="1"/>
  <c r="H243" i="1"/>
  <c r="T243" i="1" s="1"/>
  <c r="J243" i="1"/>
  <c r="K243" i="1"/>
  <c r="L243" i="1"/>
  <c r="M243" i="1"/>
  <c r="O243" i="1"/>
  <c r="P243" i="1"/>
  <c r="Q243" i="1" s="1"/>
  <c r="R243" i="1"/>
  <c r="S243" i="1" l="1"/>
  <c r="A244" i="1"/>
  <c r="B244" i="1" l="1"/>
  <c r="C244" i="1" s="1"/>
  <c r="D244" i="1"/>
  <c r="N244" i="1"/>
  <c r="E244" i="1" l="1"/>
  <c r="F244" i="1"/>
  <c r="G244" i="1"/>
  <c r="H244" i="1"/>
  <c r="T244" i="1" s="1"/>
  <c r="J244" i="1"/>
  <c r="K244" i="1"/>
  <c r="L244" i="1"/>
  <c r="M244" i="1"/>
  <c r="O244" i="1"/>
  <c r="P244" i="1"/>
  <c r="Q244" i="1"/>
  <c r="R244" i="1"/>
  <c r="S244" i="1" l="1"/>
  <c r="A245" i="1"/>
  <c r="B245" i="1" l="1"/>
  <c r="C245" i="1" s="1"/>
  <c r="D245" i="1"/>
  <c r="N245" i="1"/>
  <c r="E245" i="1" l="1"/>
  <c r="F245" i="1"/>
  <c r="G245" i="1"/>
  <c r="H245" i="1"/>
  <c r="T245" i="1" s="1"/>
  <c r="J245" i="1"/>
  <c r="K245" i="1"/>
  <c r="L245" i="1"/>
  <c r="M245" i="1"/>
  <c r="O245" i="1"/>
  <c r="P245" i="1"/>
  <c r="Q245" i="1" s="1"/>
  <c r="R245" i="1"/>
  <c r="S245" i="1" l="1"/>
  <c r="A246" i="1"/>
  <c r="B246" i="1" l="1"/>
  <c r="C246" i="1"/>
  <c r="D246" i="1"/>
  <c r="N246" i="1"/>
  <c r="E246" i="1" l="1"/>
  <c r="F246" i="1"/>
  <c r="G246" i="1"/>
  <c r="H246" i="1"/>
  <c r="T246" i="1" s="1"/>
  <c r="J246" i="1"/>
  <c r="K246" i="1"/>
  <c r="L246" i="1"/>
  <c r="M246" i="1"/>
  <c r="O246" i="1"/>
  <c r="P246" i="1" l="1"/>
  <c r="Q246" i="1" s="1"/>
  <c r="R246" i="1"/>
  <c r="S246" i="1" l="1"/>
  <c r="A247" i="1"/>
  <c r="N247" i="1" l="1"/>
  <c r="D247" i="1"/>
  <c r="B247" i="1"/>
  <c r="C247" i="1" s="1"/>
  <c r="O247" i="1" l="1"/>
  <c r="P247" i="1"/>
  <c r="Q247" i="1" s="1"/>
  <c r="R247" i="1"/>
  <c r="E247" i="1"/>
  <c r="F247" i="1"/>
  <c r="G247" i="1"/>
  <c r="H247" i="1"/>
  <c r="T247" i="1" s="1"/>
  <c r="J247" i="1"/>
  <c r="K247" i="1"/>
  <c r="L247" i="1"/>
  <c r="M247" i="1"/>
  <c r="S247" i="1" l="1"/>
  <c r="A248" i="1"/>
  <c r="B248" i="1" l="1"/>
  <c r="C248" i="1" s="1"/>
  <c r="D248" i="1"/>
  <c r="N248" i="1"/>
  <c r="E248" i="1" l="1"/>
  <c r="F248" i="1"/>
  <c r="G248" i="1"/>
  <c r="H248" i="1"/>
  <c r="T248" i="1" s="1"/>
  <c r="J248" i="1"/>
  <c r="K248" i="1"/>
  <c r="L248" i="1"/>
  <c r="M248" i="1"/>
  <c r="O248" i="1"/>
  <c r="P248" i="1"/>
  <c r="Q248" i="1"/>
  <c r="R248" i="1"/>
  <c r="S248" i="1" l="1"/>
  <c r="A249" i="1"/>
  <c r="B249" i="1" l="1"/>
  <c r="C249" i="1" s="1"/>
  <c r="D249" i="1"/>
  <c r="N249" i="1"/>
  <c r="E249" i="1" l="1"/>
  <c r="F249" i="1"/>
  <c r="G249" i="1"/>
  <c r="H249" i="1"/>
  <c r="T249" i="1" s="1"/>
  <c r="J249" i="1"/>
  <c r="K249" i="1"/>
  <c r="L249" i="1"/>
  <c r="M249" i="1"/>
  <c r="O249" i="1"/>
  <c r="P249" i="1"/>
  <c r="Q249" i="1" s="1"/>
  <c r="R249" i="1"/>
  <c r="S249" i="1" l="1"/>
  <c r="A250" i="1"/>
  <c r="B250" i="1" l="1"/>
  <c r="C250" i="1" s="1"/>
  <c r="D250" i="1"/>
  <c r="N250" i="1"/>
  <c r="E250" i="1" l="1"/>
  <c r="F250" i="1"/>
  <c r="G250" i="1"/>
  <c r="H250" i="1"/>
  <c r="T250" i="1" s="1"/>
  <c r="J250" i="1"/>
  <c r="K250" i="1"/>
  <c r="L250" i="1"/>
  <c r="M250" i="1"/>
  <c r="O250" i="1"/>
  <c r="P250" i="1"/>
  <c r="Q250" i="1" s="1"/>
  <c r="R250" i="1"/>
  <c r="S250" i="1" l="1"/>
  <c r="A251" i="1"/>
  <c r="B251" i="1" l="1"/>
  <c r="C251" i="1" s="1"/>
  <c r="D251" i="1"/>
  <c r="N251" i="1"/>
  <c r="E251" i="1" l="1"/>
  <c r="F251" i="1"/>
  <c r="G251" i="1"/>
  <c r="H251" i="1"/>
  <c r="T251" i="1" s="1"/>
  <c r="J251" i="1"/>
  <c r="K251" i="1"/>
  <c r="L251" i="1"/>
  <c r="M251" i="1"/>
  <c r="O251" i="1"/>
  <c r="P251" i="1"/>
  <c r="Q251" i="1"/>
  <c r="R251" i="1"/>
  <c r="S251" i="1" l="1"/>
  <c r="A252" i="1"/>
  <c r="B252" i="1" l="1"/>
  <c r="C252" i="1" s="1"/>
  <c r="D252" i="1"/>
  <c r="N252" i="1"/>
  <c r="E252" i="1" l="1"/>
  <c r="F252" i="1"/>
  <c r="G252" i="1"/>
  <c r="H252" i="1"/>
  <c r="T252" i="1" s="1"/>
  <c r="J252" i="1"/>
  <c r="K252" i="1"/>
  <c r="L252" i="1"/>
  <c r="M252" i="1"/>
  <c r="O252" i="1"/>
  <c r="P252" i="1"/>
  <c r="Q252" i="1"/>
  <c r="R252" i="1"/>
  <c r="S252" i="1" l="1"/>
  <c r="A253" i="1"/>
  <c r="B253" i="1" l="1"/>
  <c r="C253" i="1"/>
  <c r="D253" i="1"/>
  <c r="N253" i="1"/>
  <c r="E253" i="1" l="1"/>
  <c r="F253" i="1"/>
  <c r="G253" i="1"/>
  <c r="H253" i="1"/>
  <c r="T253" i="1" s="1"/>
  <c r="J253" i="1"/>
  <c r="K253" i="1"/>
  <c r="L253" i="1"/>
  <c r="M253" i="1"/>
  <c r="O253" i="1"/>
  <c r="P253" i="1"/>
  <c r="Q253" i="1" s="1"/>
  <c r="R253" i="1"/>
  <c r="S253" i="1" l="1"/>
  <c r="A254" i="1"/>
  <c r="B254" i="1" l="1"/>
  <c r="C254" i="1" s="1"/>
  <c r="D254" i="1"/>
  <c r="N254" i="1"/>
  <c r="E254" i="1" l="1"/>
  <c r="F254" i="1"/>
  <c r="G254" i="1"/>
  <c r="H254" i="1"/>
  <c r="T254" i="1" s="1"/>
  <c r="J254" i="1"/>
  <c r="K254" i="1"/>
  <c r="L254" i="1"/>
  <c r="M254" i="1"/>
  <c r="O254" i="1"/>
  <c r="P254" i="1"/>
  <c r="Q254" i="1"/>
  <c r="R254" i="1"/>
  <c r="S254" i="1" l="1"/>
  <c r="A255" i="1"/>
  <c r="B255" i="1" l="1"/>
  <c r="C255" i="1"/>
  <c r="D255" i="1"/>
  <c r="N255" i="1"/>
  <c r="E255" i="1" l="1"/>
  <c r="F255" i="1"/>
  <c r="G255" i="1"/>
  <c r="H255" i="1"/>
  <c r="T255" i="1" s="1"/>
  <c r="J255" i="1"/>
  <c r="K255" i="1"/>
  <c r="L255" i="1"/>
  <c r="M255" i="1"/>
  <c r="O255" i="1"/>
  <c r="R255" i="1" l="1"/>
  <c r="P255" i="1"/>
  <c r="Q255" i="1" s="1"/>
  <c r="A256" i="1" l="1"/>
  <c r="S255" i="1"/>
  <c r="N256" i="1" l="1"/>
  <c r="D256" i="1"/>
  <c r="B256" i="1"/>
  <c r="C256" i="1" s="1"/>
  <c r="O256" i="1" l="1"/>
  <c r="P256" i="1"/>
  <c r="Q256" i="1"/>
  <c r="R256" i="1"/>
  <c r="E256" i="1"/>
  <c r="F256" i="1"/>
  <c r="G256" i="1"/>
  <c r="H256" i="1"/>
  <c r="T256" i="1" s="1"/>
  <c r="J256" i="1"/>
  <c r="K256" i="1"/>
  <c r="L256" i="1"/>
  <c r="M256" i="1"/>
  <c r="S256" i="1" l="1"/>
  <c r="A257" i="1"/>
  <c r="B257" i="1" l="1"/>
  <c r="C257" i="1" s="1"/>
  <c r="D257" i="1"/>
  <c r="N257" i="1"/>
  <c r="E257" i="1" l="1"/>
  <c r="F257" i="1"/>
  <c r="G257" i="1"/>
  <c r="H257" i="1"/>
  <c r="T257" i="1" s="1"/>
  <c r="J257" i="1"/>
  <c r="K257" i="1"/>
  <c r="L257" i="1"/>
  <c r="M257" i="1"/>
  <c r="O257" i="1"/>
  <c r="P257" i="1"/>
  <c r="Q257" i="1" s="1"/>
  <c r="R257" i="1"/>
  <c r="S257" i="1" l="1"/>
  <c r="A258" i="1"/>
  <c r="B258" i="1" l="1"/>
  <c r="C258" i="1" s="1"/>
  <c r="D258" i="1"/>
  <c r="N258" i="1"/>
  <c r="E258" i="1" l="1"/>
  <c r="F258" i="1"/>
  <c r="G258" i="1"/>
  <c r="H258" i="1"/>
  <c r="T258" i="1" s="1"/>
  <c r="J258" i="1"/>
  <c r="K258" i="1"/>
  <c r="L258" i="1"/>
  <c r="M258" i="1"/>
  <c r="O258" i="1"/>
  <c r="P258" i="1"/>
  <c r="Q258" i="1" s="1"/>
  <c r="R258" i="1"/>
  <c r="S258" i="1" l="1"/>
  <c r="A259" i="1"/>
  <c r="B259" i="1" l="1"/>
  <c r="C259" i="1"/>
  <c r="D259" i="1"/>
  <c r="N259" i="1"/>
  <c r="E259" i="1" l="1"/>
  <c r="F259" i="1"/>
  <c r="G259" i="1"/>
  <c r="H259" i="1"/>
  <c r="T259" i="1" s="1"/>
  <c r="J259" i="1"/>
  <c r="K259" i="1"/>
  <c r="L259" i="1"/>
  <c r="M259" i="1"/>
  <c r="O259" i="1"/>
  <c r="P259" i="1"/>
  <c r="Q259" i="1" s="1"/>
  <c r="R259" i="1"/>
  <c r="S259" i="1" l="1"/>
  <c r="A260" i="1"/>
  <c r="B260" i="1" l="1"/>
  <c r="C260" i="1"/>
  <c r="D260" i="1"/>
  <c r="N260" i="1"/>
  <c r="E260" i="1" l="1"/>
  <c r="F260" i="1"/>
  <c r="G260" i="1"/>
  <c r="H260" i="1"/>
  <c r="T260" i="1" s="1"/>
  <c r="J260" i="1"/>
  <c r="K260" i="1"/>
  <c r="L260" i="1"/>
  <c r="M260" i="1"/>
  <c r="O260" i="1"/>
  <c r="P260" i="1"/>
  <c r="Q260" i="1"/>
  <c r="R260" i="1"/>
  <c r="S260" i="1" l="1"/>
  <c r="A261" i="1"/>
  <c r="B261" i="1" l="1"/>
  <c r="C261" i="1" s="1"/>
  <c r="D261" i="1"/>
  <c r="N261" i="1"/>
  <c r="E261" i="1" l="1"/>
  <c r="F261" i="1"/>
  <c r="G261" i="1"/>
  <c r="H261" i="1"/>
  <c r="T261" i="1" s="1"/>
  <c r="J261" i="1"/>
  <c r="K261" i="1"/>
  <c r="L261" i="1"/>
  <c r="M261" i="1"/>
  <c r="O261" i="1"/>
  <c r="P261" i="1"/>
  <c r="Q261" i="1" s="1"/>
  <c r="R261" i="1"/>
  <c r="S261" i="1" l="1"/>
  <c r="A262" i="1"/>
  <c r="B262" i="1" l="1"/>
  <c r="C262" i="1" s="1"/>
  <c r="D262" i="1"/>
  <c r="N262" i="1"/>
  <c r="E262" i="1" l="1"/>
  <c r="F262" i="1"/>
  <c r="G262" i="1"/>
  <c r="H262" i="1"/>
  <c r="T262" i="1" s="1"/>
  <c r="J262" i="1"/>
  <c r="K262" i="1"/>
  <c r="L262" i="1"/>
  <c r="M262" i="1"/>
  <c r="O262" i="1"/>
  <c r="R262" i="1" s="1"/>
  <c r="P262" i="1"/>
  <c r="Q262" i="1" s="1"/>
  <c r="S262" i="1" l="1"/>
  <c r="A263" i="1"/>
  <c r="B263" i="1" l="1"/>
  <c r="C263" i="1" s="1"/>
  <c r="D263" i="1"/>
  <c r="N263" i="1"/>
  <c r="E263" i="1" l="1"/>
  <c r="F263" i="1"/>
  <c r="G263" i="1"/>
  <c r="H263" i="1"/>
  <c r="T263" i="1" s="1"/>
  <c r="J263" i="1"/>
  <c r="K263" i="1"/>
  <c r="L263" i="1"/>
  <c r="M263" i="1"/>
  <c r="O263" i="1"/>
  <c r="P263" i="1"/>
  <c r="Q263" i="1"/>
  <c r="R263" i="1"/>
  <c r="S263" i="1" l="1"/>
  <c r="A264" i="1"/>
  <c r="B264" i="1" l="1"/>
  <c r="C264" i="1" s="1"/>
  <c r="D264" i="1"/>
  <c r="N264" i="1"/>
  <c r="E264" i="1" l="1"/>
  <c r="F264" i="1"/>
  <c r="G264" i="1"/>
  <c r="H264" i="1"/>
  <c r="T264" i="1" s="1"/>
  <c r="J264" i="1"/>
  <c r="K264" i="1"/>
  <c r="L264" i="1"/>
  <c r="M264" i="1"/>
  <c r="O264" i="1"/>
  <c r="P264" i="1" s="1"/>
  <c r="Q264" i="1" s="1"/>
  <c r="R264" i="1"/>
  <c r="S264" i="1" l="1"/>
  <c r="A265" i="1"/>
  <c r="B265" i="1" l="1"/>
  <c r="C265" i="1"/>
  <c r="D265" i="1"/>
  <c r="N265" i="1"/>
  <c r="E265" i="1" l="1"/>
  <c r="F265" i="1"/>
  <c r="G265" i="1"/>
  <c r="H265" i="1"/>
  <c r="T265" i="1" s="1"/>
  <c r="J265" i="1"/>
  <c r="K265" i="1"/>
  <c r="L265" i="1"/>
  <c r="M265" i="1"/>
  <c r="O265" i="1"/>
  <c r="P265" i="1"/>
  <c r="Q265" i="1" s="1"/>
  <c r="R265" i="1"/>
  <c r="S265" i="1" l="1"/>
  <c r="A266" i="1"/>
  <c r="B266" i="1" l="1"/>
  <c r="C266" i="1"/>
  <c r="D266" i="1"/>
  <c r="N266" i="1"/>
  <c r="E266" i="1" l="1"/>
  <c r="F266" i="1"/>
  <c r="G266" i="1"/>
  <c r="H266" i="1"/>
  <c r="T266" i="1" s="1"/>
  <c r="J266" i="1"/>
  <c r="K266" i="1"/>
  <c r="L266" i="1"/>
  <c r="M266" i="1"/>
  <c r="O266" i="1"/>
  <c r="P266" i="1"/>
  <c r="Q266" i="1"/>
  <c r="R266" i="1"/>
  <c r="S266" i="1" l="1"/>
  <c r="A267" i="1"/>
  <c r="B267" i="1" l="1"/>
  <c r="C267" i="1" s="1"/>
  <c r="D267" i="1"/>
  <c r="N267" i="1"/>
  <c r="E267" i="1" l="1"/>
  <c r="F267" i="1"/>
  <c r="G267" i="1"/>
  <c r="H267" i="1"/>
  <c r="T267" i="1" s="1"/>
  <c r="J267" i="1"/>
  <c r="K267" i="1"/>
  <c r="L267" i="1"/>
  <c r="M267" i="1"/>
  <c r="O267" i="1"/>
  <c r="P267" i="1"/>
  <c r="Q267" i="1"/>
  <c r="R267" i="1"/>
  <c r="S267" i="1" l="1"/>
  <c r="A268" i="1"/>
  <c r="B268" i="1" l="1"/>
  <c r="C268" i="1"/>
  <c r="D268" i="1"/>
  <c r="N268" i="1"/>
  <c r="H268" i="1" l="1"/>
  <c r="T268" i="1" s="1"/>
  <c r="K268" i="1"/>
  <c r="L268" i="1"/>
  <c r="E268" i="1"/>
  <c r="G268" i="1"/>
  <c r="M268" i="1"/>
  <c r="F268" i="1"/>
  <c r="J268" i="1"/>
  <c r="O268" i="1"/>
  <c r="R268" i="1"/>
  <c r="P268" i="1"/>
  <c r="Q268" i="1" s="1"/>
  <c r="S268" i="1" l="1"/>
  <c r="A269" i="1"/>
  <c r="C269" i="1" l="1"/>
  <c r="D269" i="1"/>
  <c r="N269" i="1"/>
  <c r="B269" i="1"/>
  <c r="G269" i="1" l="1"/>
  <c r="J269" i="1"/>
  <c r="H269" i="1"/>
  <c r="T269" i="1" s="1"/>
  <c r="F269" i="1"/>
  <c r="L269" i="1"/>
  <c r="M269" i="1"/>
  <c r="E269" i="1"/>
  <c r="K269" i="1"/>
  <c r="R269" i="1"/>
  <c r="P269" i="1"/>
  <c r="Q269" i="1" s="1"/>
  <c r="O269" i="1"/>
  <c r="S269" i="1" l="1"/>
  <c r="A270" i="1"/>
  <c r="N270" i="1" l="1"/>
  <c r="B270" i="1"/>
  <c r="C270" i="1" s="1"/>
  <c r="D270" i="1"/>
  <c r="O270" i="1" l="1"/>
  <c r="P270" i="1"/>
  <c r="Q270" i="1" s="1"/>
  <c r="R270" i="1"/>
  <c r="F270" i="1"/>
  <c r="H270" i="1"/>
  <c r="T270" i="1" s="1"/>
  <c r="K270" i="1"/>
  <c r="J270" i="1"/>
  <c r="G270" i="1"/>
  <c r="M270" i="1"/>
  <c r="E270" i="1"/>
  <c r="L270" i="1"/>
  <c r="S270" i="1" l="1"/>
  <c r="A271" i="1"/>
  <c r="D271" i="1" l="1"/>
  <c r="C271" i="1"/>
  <c r="N271" i="1"/>
  <c r="B271" i="1"/>
  <c r="J271" i="1" l="1"/>
  <c r="M271" i="1"/>
  <c r="G271" i="1"/>
  <c r="F271" i="1"/>
  <c r="K271" i="1"/>
  <c r="H271" i="1"/>
  <c r="T271" i="1" s="1"/>
  <c r="L271" i="1"/>
  <c r="E271" i="1"/>
  <c r="O271" i="1"/>
  <c r="P271" i="1" s="1"/>
  <c r="Q271" i="1" s="1"/>
  <c r="R271" i="1"/>
  <c r="S271" i="1" l="1"/>
  <c r="A272" i="1"/>
  <c r="B272" i="1" l="1"/>
  <c r="C272" i="1" s="1"/>
  <c r="N272" i="1"/>
  <c r="D272" i="1"/>
  <c r="O272" i="1" l="1"/>
  <c r="R272" i="1"/>
  <c r="P272" i="1"/>
  <c r="Q272" i="1" s="1"/>
  <c r="G272" i="1"/>
  <c r="K272" i="1"/>
  <c r="J272" i="1"/>
  <c r="E272" i="1"/>
  <c r="H272" i="1"/>
  <c r="T272" i="1" s="1"/>
  <c r="M272" i="1"/>
  <c r="F272" i="1"/>
  <c r="L272" i="1"/>
  <c r="S272" i="1" l="1"/>
  <c r="A273" i="1"/>
  <c r="B273" i="1" l="1"/>
  <c r="C273" i="1" s="1"/>
  <c r="N273" i="1"/>
  <c r="D273" i="1"/>
  <c r="P273" i="1" l="1"/>
  <c r="Q273" i="1" s="1"/>
  <c r="O273" i="1"/>
  <c r="R273" i="1"/>
  <c r="F273" i="1"/>
  <c r="H273" i="1"/>
  <c r="T273" i="1" s="1"/>
  <c r="G273" i="1"/>
  <c r="L273" i="1"/>
  <c r="J273" i="1"/>
  <c r="M273" i="1"/>
  <c r="E273" i="1"/>
  <c r="K273" i="1"/>
  <c r="S273" i="1" l="1"/>
  <c r="A274" i="1"/>
  <c r="D274" i="1" l="1"/>
  <c r="B274" i="1"/>
  <c r="C274" i="1" s="1"/>
  <c r="N274" i="1"/>
  <c r="L274" i="1" l="1"/>
  <c r="E274" i="1"/>
  <c r="K274" i="1"/>
  <c r="G274" i="1"/>
  <c r="M274" i="1"/>
  <c r="J274" i="1"/>
  <c r="F274" i="1"/>
  <c r="H274" i="1"/>
  <c r="T274" i="1" s="1"/>
  <c r="P274" i="1"/>
  <c r="Q274" i="1" s="1"/>
  <c r="O274" i="1"/>
  <c r="R274" i="1" s="1"/>
  <c r="S274" i="1" l="1"/>
  <c r="A275" i="1"/>
  <c r="N275" i="1" l="1"/>
  <c r="C275" i="1"/>
  <c r="D275" i="1"/>
  <c r="B275" i="1"/>
  <c r="O275" i="1" l="1"/>
  <c r="P275" i="1"/>
  <c r="Q275" i="1" s="1"/>
  <c r="R275" i="1"/>
  <c r="J275" i="1"/>
  <c r="E275" i="1"/>
  <c r="H275" i="1"/>
  <c r="T275" i="1" s="1"/>
  <c r="F275" i="1"/>
  <c r="K275" i="1"/>
  <c r="M275" i="1"/>
  <c r="L275" i="1"/>
  <c r="G275" i="1"/>
  <c r="S275" i="1" l="1"/>
  <c r="A276" i="1"/>
  <c r="D276" i="1" l="1"/>
  <c r="N276" i="1"/>
  <c r="B276" i="1"/>
  <c r="C276" i="1" s="1"/>
  <c r="G276" i="1" l="1"/>
  <c r="L276" i="1"/>
  <c r="E276" i="1"/>
  <c r="K276" i="1"/>
  <c r="J276" i="1"/>
  <c r="M276" i="1"/>
  <c r="F276" i="1"/>
  <c r="H276" i="1"/>
  <c r="T276" i="1" s="1"/>
  <c r="P276" i="1"/>
  <c r="Q276" i="1"/>
  <c r="O276" i="1"/>
  <c r="R276" i="1"/>
  <c r="S276" i="1" l="1"/>
  <c r="A277" i="1"/>
  <c r="N277" i="1" l="1"/>
  <c r="B277" i="1"/>
  <c r="C277" i="1" s="1"/>
  <c r="D277" i="1"/>
  <c r="R277" i="1" l="1"/>
  <c r="O277" i="1"/>
  <c r="P277" i="1" s="1"/>
  <c r="Q277" i="1" s="1"/>
  <c r="F277" i="1"/>
  <c r="H277" i="1"/>
  <c r="T277" i="1" s="1"/>
  <c r="K277" i="1"/>
  <c r="L277" i="1"/>
  <c r="E277" i="1"/>
  <c r="G277" i="1"/>
  <c r="J277" i="1"/>
  <c r="M277" i="1"/>
  <c r="S277" i="1" l="1"/>
  <c r="A278" i="1"/>
  <c r="C278" i="1" l="1"/>
  <c r="B278" i="1"/>
  <c r="D278" i="1"/>
  <c r="N278" i="1"/>
  <c r="G278" i="1" l="1"/>
  <c r="J278" i="1"/>
  <c r="L278" i="1"/>
  <c r="E278" i="1"/>
  <c r="F278" i="1"/>
  <c r="H278" i="1"/>
  <c r="T278" i="1" s="1"/>
  <c r="K278" i="1"/>
  <c r="M278" i="1"/>
  <c r="O278" i="1"/>
  <c r="S278" i="1" l="1"/>
  <c r="P278" i="1"/>
  <c r="Q278" i="1" s="1"/>
  <c r="A279" i="1" s="1"/>
  <c r="R278" i="1"/>
  <c r="B279" i="1" l="1"/>
  <c r="D279" i="1"/>
  <c r="N279" i="1"/>
  <c r="C279" i="1"/>
  <c r="E279" i="1" l="1"/>
  <c r="F279" i="1"/>
  <c r="J279" i="1"/>
  <c r="L279" i="1"/>
  <c r="G279" i="1"/>
  <c r="H279" i="1"/>
  <c r="T279" i="1" s="1"/>
  <c r="K279" i="1"/>
  <c r="M279" i="1"/>
  <c r="O279" i="1"/>
  <c r="P279" i="1" s="1"/>
  <c r="Q279" i="1" s="1"/>
  <c r="R279" i="1"/>
  <c r="S279" i="1" l="1"/>
  <c r="A280" i="1"/>
  <c r="D280" i="1" l="1"/>
  <c r="N280" i="1"/>
  <c r="B280" i="1"/>
  <c r="C280" i="1"/>
  <c r="F280" i="1" l="1"/>
  <c r="H280" i="1"/>
  <c r="T280" i="1" s="1"/>
  <c r="K280" i="1"/>
  <c r="L280" i="1"/>
  <c r="E280" i="1"/>
  <c r="G280" i="1"/>
  <c r="J280" i="1"/>
  <c r="M280" i="1"/>
  <c r="P280" i="1"/>
  <c r="Q280" i="1" s="1"/>
  <c r="O280" i="1"/>
  <c r="R280" i="1" s="1"/>
  <c r="S280" i="1" l="1"/>
  <c r="A281" i="1"/>
  <c r="B281" i="1" l="1"/>
  <c r="C281" i="1" s="1"/>
  <c r="D281" i="1"/>
  <c r="N281" i="1"/>
  <c r="F281" i="1" l="1"/>
  <c r="H281" i="1"/>
  <c r="T281" i="1" s="1"/>
  <c r="L281" i="1"/>
  <c r="E281" i="1"/>
  <c r="G281" i="1"/>
  <c r="J281" i="1"/>
  <c r="K281" i="1"/>
  <c r="M281" i="1"/>
  <c r="R281" i="1"/>
  <c r="O281" i="1"/>
  <c r="P281" i="1" s="1"/>
  <c r="Q281" i="1" s="1"/>
  <c r="S281" i="1" l="1"/>
  <c r="A282" i="1"/>
  <c r="C282" i="1" l="1"/>
  <c r="N282" i="1"/>
  <c r="B282" i="1"/>
  <c r="D282" i="1"/>
  <c r="R282" i="1" l="1"/>
  <c r="O282" i="1"/>
  <c r="P282" i="1"/>
  <c r="Q282" i="1" s="1"/>
  <c r="G282" i="1"/>
  <c r="J282" i="1"/>
  <c r="L282" i="1"/>
  <c r="M282" i="1"/>
  <c r="E282" i="1"/>
  <c r="F282" i="1"/>
  <c r="H282" i="1"/>
  <c r="T282" i="1" s="1"/>
  <c r="K282" i="1"/>
  <c r="S282" i="1" l="1"/>
  <c r="A283" i="1"/>
  <c r="D283" i="1" l="1"/>
  <c r="B283" i="1"/>
  <c r="C283" i="1" s="1"/>
  <c r="N283" i="1"/>
  <c r="F283" i="1" l="1"/>
  <c r="H283" i="1"/>
  <c r="T283" i="1" s="1"/>
  <c r="K283" i="1"/>
  <c r="M283" i="1"/>
  <c r="E283" i="1"/>
  <c r="G283" i="1"/>
  <c r="J283" i="1"/>
  <c r="L283" i="1"/>
  <c r="O283" i="1"/>
  <c r="S283" i="1" l="1"/>
  <c r="A284" i="1"/>
  <c r="P283" i="1"/>
  <c r="Q283" i="1" s="1"/>
  <c r="R283" i="1"/>
  <c r="B284" i="1" l="1"/>
  <c r="C284" i="1" s="1"/>
  <c r="D284" i="1"/>
  <c r="N284" i="1"/>
  <c r="E284" i="1" l="1"/>
  <c r="F284" i="1"/>
  <c r="G284" i="1"/>
  <c r="H284" i="1"/>
  <c r="T284" i="1" s="1"/>
  <c r="J284" i="1"/>
  <c r="K284" i="1"/>
  <c r="L284" i="1"/>
  <c r="M284" i="1"/>
  <c r="O284" i="1"/>
  <c r="P284" i="1"/>
  <c r="Q284" i="1" s="1"/>
  <c r="R284" i="1"/>
  <c r="S284" i="1" l="1"/>
  <c r="A285" i="1"/>
  <c r="B285" i="1" l="1"/>
  <c r="C285" i="1" s="1"/>
  <c r="D285" i="1"/>
  <c r="N285" i="1"/>
  <c r="E285" i="1" l="1"/>
  <c r="F285" i="1"/>
  <c r="G285" i="1"/>
  <c r="H285" i="1"/>
  <c r="T285" i="1" s="1"/>
  <c r="J285" i="1"/>
  <c r="K285" i="1"/>
  <c r="L285" i="1"/>
  <c r="M285" i="1"/>
  <c r="O285" i="1"/>
  <c r="P285" i="1" s="1"/>
  <c r="Q285" i="1" s="1"/>
  <c r="R285" i="1"/>
  <c r="S285" i="1" l="1"/>
  <c r="A286" i="1"/>
  <c r="B286" i="1" l="1"/>
  <c r="C286" i="1"/>
  <c r="D286" i="1"/>
  <c r="N286" i="1"/>
  <c r="E286" i="1" l="1"/>
  <c r="F286" i="1"/>
  <c r="G286" i="1"/>
  <c r="H286" i="1"/>
  <c r="T286" i="1" s="1"/>
  <c r="J286" i="1"/>
  <c r="K286" i="1"/>
  <c r="L286" i="1"/>
  <c r="M286" i="1"/>
  <c r="O286" i="1"/>
  <c r="P286" i="1"/>
  <c r="Q286" i="1" s="1"/>
  <c r="R286" i="1"/>
  <c r="S286" i="1" l="1"/>
  <c r="A287" i="1"/>
  <c r="B287" i="1" l="1"/>
  <c r="C287" i="1"/>
  <c r="D287" i="1"/>
  <c r="N287" i="1"/>
  <c r="E287" i="1" l="1"/>
  <c r="F287" i="1"/>
  <c r="G287" i="1"/>
  <c r="H287" i="1"/>
  <c r="T287" i="1" s="1"/>
  <c r="J287" i="1"/>
  <c r="K287" i="1"/>
  <c r="L287" i="1"/>
  <c r="M287" i="1"/>
  <c r="O287" i="1"/>
  <c r="P287" i="1"/>
  <c r="Q287" i="1"/>
  <c r="R287" i="1"/>
  <c r="S287" i="1" l="1"/>
  <c r="A288" i="1"/>
  <c r="B288" i="1" l="1"/>
  <c r="C288" i="1" s="1"/>
  <c r="D288" i="1"/>
  <c r="N288" i="1"/>
  <c r="E288" i="1" l="1"/>
  <c r="F288" i="1"/>
  <c r="G288" i="1"/>
  <c r="H288" i="1"/>
  <c r="T288" i="1" s="1"/>
  <c r="J288" i="1"/>
  <c r="K288" i="1"/>
  <c r="L288" i="1"/>
  <c r="M288" i="1"/>
  <c r="O288" i="1"/>
  <c r="S288" i="1" l="1"/>
  <c r="A289" i="1"/>
  <c r="P288" i="1"/>
  <c r="Q288" i="1" s="1"/>
  <c r="R288" i="1"/>
  <c r="B289" i="1" l="1"/>
  <c r="C289" i="1" s="1"/>
  <c r="D289" i="1"/>
  <c r="N289" i="1"/>
  <c r="E289" i="1" l="1"/>
  <c r="F289" i="1"/>
  <c r="G289" i="1"/>
  <c r="H289" i="1"/>
  <c r="T289" i="1" s="1"/>
  <c r="J289" i="1"/>
  <c r="K289" i="1"/>
  <c r="L289" i="1"/>
  <c r="M289" i="1"/>
  <c r="O289" i="1"/>
  <c r="P289" i="1"/>
  <c r="Q289" i="1" s="1"/>
  <c r="R289" i="1"/>
  <c r="S289" i="1" l="1"/>
  <c r="A290" i="1"/>
  <c r="B290" i="1" l="1"/>
  <c r="C290" i="1" s="1"/>
  <c r="D290" i="1"/>
  <c r="N290" i="1"/>
  <c r="E290" i="1" l="1"/>
  <c r="F290" i="1"/>
  <c r="G290" i="1"/>
  <c r="H290" i="1"/>
  <c r="T290" i="1" s="1"/>
  <c r="J290" i="1"/>
  <c r="K290" i="1"/>
  <c r="L290" i="1"/>
  <c r="M290" i="1"/>
  <c r="O290" i="1"/>
  <c r="S290" i="1" l="1"/>
  <c r="A291" i="1"/>
  <c r="P290" i="1"/>
  <c r="Q290" i="1" s="1"/>
  <c r="R290" i="1"/>
  <c r="B291" i="1" l="1"/>
  <c r="C291" i="1" s="1"/>
  <c r="D291" i="1"/>
  <c r="N291" i="1"/>
  <c r="E291" i="1" l="1"/>
  <c r="F291" i="1"/>
  <c r="G291" i="1"/>
  <c r="H291" i="1"/>
  <c r="T291" i="1" s="1"/>
  <c r="J291" i="1"/>
  <c r="K291" i="1"/>
  <c r="L291" i="1"/>
  <c r="M291" i="1"/>
  <c r="O291" i="1"/>
  <c r="P291" i="1" s="1"/>
  <c r="Q291" i="1" s="1"/>
  <c r="R291" i="1"/>
  <c r="S291" i="1" l="1"/>
  <c r="A292" i="1"/>
  <c r="B292" i="1" l="1"/>
  <c r="C292" i="1" s="1"/>
  <c r="D292" i="1"/>
  <c r="N292" i="1"/>
  <c r="E292" i="1" l="1"/>
  <c r="F292" i="1"/>
  <c r="G292" i="1"/>
  <c r="H292" i="1"/>
  <c r="T292" i="1" s="1"/>
  <c r="J292" i="1"/>
  <c r="K292" i="1"/>
  <c r="L292" i="1"/>
  <c r="M292" i="1"/>
  <c r="O292" i="1"/>
  <c r="R292" i="1" s="1"/>
  <c r="P292" i="1"/>
  <c r="Q292" i="1" s="1"/>
  <c r="S292" i="1" l="1"/>
  <c r="A293" i="1"/>
  <c r="B293" i="1" l="1"/>
  <c r="C293" i="1" s="1"/>
  <c r="D293" i="1"/>
  <c r="N293" i="1"/>
  <c r="E293" i="1" l="1"/>
  <c r="F293" i="1"/>
  <c r="G293" i="1"/>
  <c r="H293" i="1"/>
  <c r="T293" i="1" s="1"/>
  <c r="J293" i="1"/>
  <c r="K293" i="1"/>
  <c r="L293" i="1"/>
  <c r="M293" i="1"/>
  <c r="O293" i="1"/>
  <c r="P293" i="1" l="1"/>
  <c r="Q293" i="1" s="1"/>
  <c r="R293" i="1"/>
  <c r="A294" i="1" l="1"/>
  <c r="S293" i="1"/>
  <c r="N294" i="1" l="1"/>
  <c r="D294" i="1"/>
  <c r="B294" i="1"/>
  <c r="C294" i="1" s="1"/>
  <c r="O294" i="1" l="1"/>
  <c r="P294" i="1"/>
  <c r="Q294" i="1" s="1"/>
  <c r="R294" i="1"/>
  <c r="E294" i="1"/>
  <c r="F294" i="1"/>
  <c r="G294" i="1"/>
  <c r="H294" i="1"/>
  <c r="T294" i="1" s="1"/>
  <c r="J294" i="1"/>
  <c r="K294" i="1"/>
  <c r="L294" i="1"/>
  <c r="M294" i="1"/>
  <c r="S294" i="1" l="1"/>
  <c r="A295" i="1"/>
  <c r="B295" i="1" l="1"/>
  <c r="C295" i="1" s="1"/>
  <c r="D295" i="1"/>
  <c r="N295" i="1"/>
  <c r="E295" i="1" l="1"/>
  <c r="F295" i="1"/>
  <c r="G295" i="1"/>
  <c r="H295" i="1"/>
  <c r="T295" i="1" s="1"/>
  <c r="J295" i="1"/>
  <c r="K295" i="1"/>
  <c r="L295" i="1"/>
  <c r="M295" i="1"/>
  <c r="O295" i="1"/>
  <c r="P295" i="1"/>
  <c r="Q295" i="1"/>
  <c r="R295" i="1"/>
  <c r="S295" i="1" l="1"/>
  <c r="A296" i="1"/>
  <c r="B296" i="1" l="1"/>
  <c r="C296" i="1" s="1"/>
  <c r="D296" i="1"/>
  <c r="N296" i="1"/>
  <c r="E296" i="1" l="1"/>
  <c r="F296" i="1"/>
  <c r="G296" i="1"/>
  <c r="H296" i="1"/>
  <c r="T296" i="1" s="1"/>
  <c r="J296" i="1"/>
  <c r="K296" i="1"/>
  <c r="L296" i="1"/>
  <c r="M296" i="1"/>
  <c r="O296" i="1"/>
  <c r="P296" i="1"/>
  <c r="Q296" i="1" s="1"/>
  <c r="R296" i="1"/>
  <c r="S296" i="1" l="1"/>
  <c r="A297" i="1"/>
  <c r="B297" i="1" l="1"/>
  <c r="C297" i="1" s="1"/>
  <c r="D297" i="1"/>
  <c r="N297" i="1"/>
  <c r="E297" i="1" l="1"/>
  <c r="F297" i="1"/>
  <c r="G297" i="1"/>
  <c r="H297" i="1"/>
  <c r="T297" i="1" s="1"/>
  <c r="J297" i="1"/>
  <c r="K297" i="1"/>
  <c r="L297" i="1"/>
  <c r="M297" i="1"/>
  <c r="O297" i="1"/>
  <c r="P297" i="1"/>
  <c r="Q297" i="1"/>
  <c r="R297" i="1"/>
  <c r="S297" i="1" l="1"/>
  <c r="A298" i="1"/>
  <c r="B298" i="1" l="1"/>
  <c r="C298" i="1"/>
  <c r="D298" i="1"/>
  <c r="N298" i="1"/>
  <c r="E298" i="1" l="1"/>
  <c r="F298" i="1"/>
  <c r="G298" i="1"/>
  <c r="H298" i="1"/>
  <c r="T298" i="1" s="1"/>
  <c r="J298" i="1"/>
  <c r="K298" i="1"/>
  <c r="L298" i="1"/>
  <c r="M298" i="1"/>
  <c r="O298" i="1"/>
  <c r="P298" i="1" s="1"/>
  <c r="Q298" i="1" s="1"/>
  <c r="R298" i="1"/>
  <c r="S298" i="1" l="1"/>
  <c r="A299" i="1"/>
  <c r="B299" i="1" l="1"/>
  <c r="C299" i="1"/>
  <c r="D299" i="1"/>
  <c r="N299" i="1"/>
  <c r="E299" i="1" l="1"/>
  <c r="F299" i="1"/>
  <c r="G299" i="1"/>
  <c r="H299" i="1"/>
  <c r="T299" i="1" s="1"/>
  <c r="J299" i="1"/>
  <c r="K299" i="1"/>
  <c r="L299" i="1"/>
  <c r="M299" i="1"/>
  <c r="O299" i="1"/>
  <c r="P299" i="1"/>
  <c r="Q299" i="1" s="1"/>
  <c r="R299" i="1"/>
  <c r="S299" i="1" l="1"/>
  <c r="A300" i="1"/>
  <c r="B300" i="1" l="1"/>
  <c r="C300" i="1" s="1"/>
  <c r="D300" i="1"/>
  <c r="N300" i="1"/>
  <c r="E300" i="1" l="1"/>
  <c r="F300" i="1"/>
  <c r="G300" i="1"/>
  <c r="H300" i="1"/>
  <c r="T300" i="1" s="1"/>
  <c r="J300" i="1"/>
  <c r="K300" i="1"/>
  <c r="L300" i="1"/>
  <c r="M300" i="1"/>
  <c r="O300" i="1"/>
  <c r="P300" i="1"/>
  <c r="Q300" i="1" s="1"/>
  <c r="R300" i="1"/>
  <c r="S300" i="1" l="1"/>
  <c r="A301" i="1"/>
  <c r="B301" i="1" l="1"/>
  <c r="C301" i="1" s="1"/>
  <c r="D301" i="1"/>
  <c r="N301" i="1"/>
  <c r="E301" i="1" l="1"/>
  <c r="F301" i="1"/>
  <c r="G301" i="1"/>
  <c r="H301" i="1"/>
  <c r="T301" i="1" s="1"/>
  <c r="J301" i="1"/>
  <c r="K301" i="1"/>
  <c r="L301" i="1"/>
  <c r="M301" i="1"/>
  <c r="O301" i="1"/>
  <c r="P301" i="1"/>
  <c r="Q301" i="1" s="1"/>
  <c r="R301" i="1"/>
  <c r="S301" i="1" l="1"/>
  <c r="A302" i="1"/>
  <c r="B302" i="1" l="1"/>
  <c r="C302" i="1"/>
  <c r="D302" i="1"/>
  <c r="N302" i="1"/>
  <c r="E302" i="1" l="1"/>
  <c r="F302" i="1"/>
  <c r="G302" i="1"/>
  <c r="H302" i="1"/>
  <c r="T302" i="1" s="1"/>
  <c r="J302" i="1"/>
  <c r="K302" i="1"/>
  <c r="L302" i="1"/>
  <c r="M302" i="1"/>
  <c r="O302" i="1"/>
  <c r="P302" i="1"/>
  <c r="Q302" i="1" s="1"/>
  <c r="R302" i="1"/>
  <c r="S302" i="1" l="1"/>
  <c r="A303" i="1"/>
  <c r="B303" i="1" l="1"/>
  <c r="C303" i="1" s="1"/>
  <c r="D303" i="1"/>
  <c r="N303" i="1"/>
  <c r="E303" i="1" l="1"/>
  <c r="F303" i="1"/>
  <c r="G303" i="1"/>
  <c r="H303" i="1"/>
  <c r="T303" i="1" s="1"/>
  <c r="J303" i="1"/>
  <c r="K303" i="1"/>
  <c r="L303" i="1"/>
  <c r="M303" i="1"/>
  <c r="O303" i="1"/>
  <c r="P303" i="1"/>
  <c r="Q303" i="1" s="1"/>
  <c r="R303" i="1"/>
  <c r="S303" i="1" l="1"/>
  <c r="A304" i="1"/>
  <c r="B304" i="1" l="1"/>
  <c r="C304" i="1" s="1"/>
  <c r="D304" i="1"/>
  <c r="N304" i="1"/>
  <c r="E304" i="1" l="1"/>
  <c r="F304" i="1"/>
  <c r="G304" i="1"/>
  <c r="H304" i="1"/>
  <c r="T304" i="1" s="1"/>
  <c r="J304" i="1"/>
  <c r="K304" i="1"/>
  <c r="L304" i="1"/>
  <c r="M304" i="1"/>
  <c r="O304" i="1"/>
  <c r="P304" i="1"/>
  <c r="Q304" i="1"/>
  <c r="R304" i="1"/>
  <c r="S304" i="1" l="1"/>
  <c r="A305" i="1"/>
  <c r="B305" i="1" l="1"/>
  <c r="C305" i="1"/>
  <c r="D305" i="1"/>
  <c r="N305" i="1"/>
  <c r="E305" i="1" l="1"/>
  <c r="F305" i="1"/>
  <c r="G305" i="1"/>
  <c r="H305" i="1"/>
  <c r="T305" i="1" s="1"/>
  <c r="J305" i="1"/>
  <c r="K305" i="1"/>
  <c r="L305" i="1"/>
  <c r="M305" i="1"/>
  <c r="O305" i="1"/>
  <c r="P305" i="1"/>
  <c r="Q305" i="1"/>
  <c r="R305" i="1"/>
  <c r="S305" i="1" l="1"/>
  <c r="A306" i="1"/>
  <c r="B306" i="1" l="1"/>
  <c r="C306" i="1"/>
  <c r="D306" i="1"/>
  <c r="N306" i="1"/>
  <c r="E306" i="1" l="1"/>
  <c r="F306" i="1"/>
  <c r="G306" i="1"/>
  <c r="H306" i="1"/>
  <c r="T306" i="1" s="1"/>
  <c r="J306" i="1"/>
  <c r="K306" i="1"/>
  <c r="L306" i="1"/>
  <c r="M306" i="1"/>
  <c r="O306" i="1"/>
  <c r="P306" i="1"/>
  <c r="Q306" i="1" s="1"/>
  <c r="R306" i="1"/>
  <c r="S306" i="1" l="1"/>
  <c r="A307" i="1"/>
  <c r="B307" i="1" l="1"/>
  <c r="C307" i="1" s="1"/>
  <c r="D307" i="1"/>
  <c r="N307" i="1"/>
  <c r="E307" i="1" l="1"/>
  <c r="F307" i="1"/>
  <c r="G307" i="1"/>
  <c r="H307" i="1"/>
  <c r="T307" i="1" s="1"/>
  <c r="J307" i="1"/>
  <c r="K307" i="1"/>
  <c r="L307" i="1"/>
  <c r="M307" i="1"/>
  <c r="O307" i="1"/>
  <c r="P307" i="1"/>
  <c r="Q307" i="1"/>
  <c r="R307" i="1"/>
  <c r="S307" i="1" l="1"/>
  <c r="A308" i="1"/>
  <c r="B308" i="1" l="1"/>
  <c r="C308" i="1" s="1"/>
  <c r="D308" i="1"/>
  <c r="N308" i="1"/>
  <c r="E308" i="1" l="1"/>
  <c r="F308" i="1"/>
  <c r="G308" i="1"/>
  <c r="H308" i="1"/>
  <c r="T308" i="1" s="1"/>
  <c r="J308" i="1"/>
  <c r="K308" i="1"/>
  <c r="L308" i="1"/>
  <c r="M308" i="1"/>
  <c r="O308" i="1"/>
  <c r="P308" i="1"/>
  <c r="Q308" i="1"/>
  <c r="R308" i="1"/>
  <c r="S308" i="1" l="1"/>
  <c r="A309" i="1"/>
  <c r="B309" i="1" l="1"/>
  <c r="C309" i="1"/>
  <c r="D309" i="1"/>
  <c r="N309" i="1"/>
  <c r="E309" i="1" l="1"/>
  <c r="F309" i="1"/>
  <c r="G309" i="1"/>
  <c r="H309" i="1"/>
  <c r="T309" i="1" s="1"/>
  <c r="J309" i="1"/>
  <c r="K309" i="1"/>
  <c r="L309" i="1"/>
  <c r="M309" i="1"/>
  <c r="O309" i="1"/>
  <c r="P309" i="1"/>
  <c r="Q309" i="1"/>
  <c r="R309" i="1"/>
  <c r="S309" i="1" l="1"/>
  <c r="A310" i="1"/>
  <c r="B310" i="1" l="1"/>
  <c r="C310" i="1" s="1"/>
  <c r="D310" i="1"/>
  <c r="N310" i="1"/>
  <c r="E310" i="1" l="1"/>
  <c r="F310" i="1"/>
  <c r="G310" i="1"/>
  <c r="H310" i="1"/>
  <c r="T310" i="1" s="1"/>
  <c r="J310" i="1"/>
  <c r="K310" i="1"/>
  <c r="L310" i="1"/>
  <c r="M310" i="1"/>
  <c r="O310" i="1"/>
  <c r="P310" i="1"/>
  <c r="Q310" i="1"/>
  <c r="R310" i="1"/>
  <c r="S310" i="1" l="1"/>
  <c r="A311" i="1"/>
  <c r="B311" i="1" l="1"/>
  <c r="C311" i="1" s="1"/>
  <c r="D311" i="1"/>
  <c r="N311" i="1"/>
  <c r="E311" i="1" l="1"/>
  <c r="F311" i="1"/>
  <c r="G311" i="1"/>
  <c r="H311" i="1"/>
  <c r="T311" i="1" s="1"/>
  <c r="J311" i="1"/>
  <c r="K311" i="1"/>
  <c r="L311" i="1"/>
  <c r="M311" i="1"/>
  <c r="O311" i="1"/>
  <c r="P311" i="1"/>
  <c r="Q311" i="1"/>
  <c r="R311" i="1"/>
  <c r="S311" i="1" l="1"/>
  <c r="A312" i="1"/>
  <c r="B312" i="1" l="1"/>
  <c r="C312" i="1" s="1"/>
  <c r="D312" i="1"/>
  <c r="N312" i="1"/>
  <c r="E312" i="1" l="1"/>
  <c r="F312" i="1"/>
  <c r="G312" i="1"/>
  <c r="H312" i="1"/>
  <c r="T312" i="1" s="1"/>
  <c r="J312" i="1"/>
  <c r="K312" i="1"/>
  <c r="L312" i="1"/>
  <c r="M312" i="1"/>
  <c r="O312" i="1"/>
  <c r="P312" i="1"/>
  <c r="Q312" i="1"/>
  <c r="R312" i="1"/>
  <c r="S312" i="1" l="1"/>
  <c r="A313" i="1"/>
  <c r="B313" i="1" l="1"/>
  <c r="C313" i="1"/>
  <c r="D313" i="1"/>
  <c r="N313" i="1"/>
  <c r="E313" i="1" l="1"/>
  <c r="F313" i="1"/>
  <c r="G313" i="1"/>
  <c r="H313" i="1"/>
  <c r="T313" i="1" s="1"/>
  <c r="J313" i="1"/>
  <c r="K313" i="1"/>
  <c r="L313" i="1"/>
  <c r="M313" i="1"/>
  <c r="O313" i="1"/>
  <c r="P313" i="1"/>
  <c r="Q313" i="1"/>
  <c r="R313" i="1"/>
  <c r="S313" i="1" l="1"/>
  <c r="A314" i="1"/>
  <c r="B314" i="1" l="1"/>
  <c r="C314" i="1"/>
  <c r="D314" i="1"/>
  <c r="N314" i="1"/>
  <c r="E314" i="1" l="1"/>
  <c r="F314" i="1"/>
  <c r="G314" i="1"/>
  <c r="H314" i="1"/>
  <c r="T314" i="1" s="1"/>
  <c r="J314" i="1"/>
  <c r="K314" i="1"/>
  <c r="L314" i="1"/>
  <c r="M314" i="1"/>
  <c r="O314" i="1"/>
  <c r="P314" i="1"/>
  <c r="Q314" i="1"/>
  <c r="R314" i="1"/>
  <c r="S314" i="1" l="1"/>
  <c r="A315" i="1"/>
  <c r="B315" i="1" l="1"/>
  <c r="C315" i="1"/>
  <c r="D315" i="1"/>
  <c r="N315" i="1"/>
  <c r="E315" i="1" l="1"/>
  <c r="F315" i="1"/>
  <c r="G315" i="1"/>
  <c r="H315" i="1"/>
  <c r="T315" i="1" s="1"/>
  <c r="J315" i="1"/>
  <c r="K315" i="1"/>
  <c r="L315" i="1"/>
  <c r="M315" i="1"/>
  <c r="O315" i="1"/>
  <c r="P315" i="1"/>
  <c r="Q315" i="1"/>
  <c r="R315" i="1"/>
  <c r="S315" i="1" l="1"/>
  <c r="A316" i="1"/>
  <c r="B316" i="1" l="1"/>
  <c r="C316" i="1"/>
  <c r="D316" i="1"/>
  <c r="N316" i="1"/>
  <c r="E316" i="1" l="1"/>
  <c r="F316" i="1"/>
  <c r="G316" i="1"/>
  <c r="H316" i="1"/>
  <c r="T316" i="1" s="1"/>
  <c r="J316" i="1"/>
  <c r="K316" i="1"/>
  <c r="L316" i="1"/>
  <c r="M316" i="1"/>
  <c r="O316" i="1"/>
  <c r="P316" i="1"/>
  <c r="Q316" i="1"/>
  <c r="R316" i="1"/>
  <c r="S316" i="1" l="1"/>
  <c r="A317" i="1"/>
  <c r="B317" i="1" l="1"/>
  <c r="C317" i="1" s="1"/>
  <c r="D317" i="1"/>
  <c r="N317" i="1"/>
  <c r="E317" i="1" l="1"/>
  <c r="F317" i="1"/>
  <c r="G317" i="1"/>
  <c r="H317" i="1"/>
  <c r="T317" i="1" s="1"/>
  <c r="J317" i="1"/>
  <c r="K317" i="1"/>
  <c r="L317" i="1"/>
  <c r="M317" i="1"/>
  <c r="O317" i="1"/>
  <c r="P317" i="1"/>
  <c r="Q317" i="1"/>
  <c r="R317" i="1"/>
  <c r="S317" i="1" l="1"/>
  <c r="A318" i="1"/>
  <c r="B318" i="1" l="1"/>
  <c r="C318" i="1" s="1"/>
  <c r="D318" i="1"/>
  <c r="N318" i="1"/>
  <c r="E318" i="1" l="1"/>
  <c r="F318" i="1"/>
  <c r="G318" i="1"/>
  <c r="H318" i="1"/>
  <c r="T318" i="1" s="1"/>
  <c r="L318" i="1"/>
  <c r="M318" i="1"/>
  <c r="K318" i="1"/>
  <c r="J318" i="1"/>
  <c r="P318" i="1"/>
  <c r="R318" i="1"/>
  <c r="O318" i="1"/>
  <c r="Q318" i="1"/>
  <c r="S318" i="1" l="1"/>
  <c r="A319" i="1"/>
  <c r="N319" i="1" l="1"/>
  <c r="B319" i="1"/>
  <c r="C319" i="1" s="1"/>
  <c r="D319" i="1"/>
  <c r="P319" i="1" l="1"/>
  <c r="R319" i="1"/>
  <c r="O319" i="1"/>
  <c r="Q319" i="1"/>
  <c r="L319" i="1"/>
  <c r="H319" i="1"/>
  <c r="T319" i="1" s="1"/>
  <c r="K319" i="1"/>
  <c r="M319" i="1"/>
  <c r="F319" i="1"/>
  <c r="J319" i="1"/>
  <c r="G319" i="1"/>
  <c r="E319" i="1"/>
  <c r="S319" i="1" l="1"/>
  <c r="A320" i="1"/>
  <c r="D320" i="1" l="1"/>
  <c r="N320" i="1"/>
  <c r="B320" i="1"/>
  <c r="C320" i="1" s="1"/>
  <c r="J320" i="1" l="1"/>
  <c r="L320" i="1"/>
  <c r="F320" i="1"/>
  <c r="H320" i="1"/>
  <c r="T320" i="1" s="1"/>
  <c r="E320" i="1"/>
  <c r="G320" i="1"/>
  <c r="K320" i="1"/>
  <c r="M320" i="1"/>
  <c r="Q320" i="1"/>
  <c r="P320" i="1"/>
  <c r="O320" i="1"/>
  <c r="R320" i="1"/>
  <c r="S320" i="1" l="1"/>
  <c r="A321" i="1"/>
  <c r="D321" i="1" l="1"/>
  <c r="N321" i="1"/>
  <c r="B321" i="1"/>
  <c r="C321" i="1" s="1"/>
  <c r="F321" i="1" l="1"/>
  <c r="H321" i="1"/>
  <c r="T321" i="1" s="1"/>
  <c r="K321" i="1"/>
  <c r="M321" i="1"/>
  <c r="G321" i="1"/>
  <c r="E321" i="1"/>
  <c r="J321" i="1"/>
  <c r="L321" i="1"/>
  <c r="O321" i="1"/>
  <c r="R321" i="1"/>
  <c r="P321" i="1"/>
  <c r="Q321" i="1"/>
  <c r="S321" i="1" l="1"/>
  <c r="A322" i="1"/>
  <c r="B322" i="1" l="1"/>
  <c r="C322" i="1" s="1"/>
  <c r="D322" i="1"/>
  <c r="N322" i="1"/>
  <c r="F322" i="1" l="1"/>
  <c r="M322" i="1"/>
  <c r="G322" i="1"/>
  <c r="K322" i="1"/>
  <c r="E322" i="1"/>
  <c r="H322" i="1"/>
  <c r="T322" i="1" s="1"/>
  <c r="J322" i="1"/>
  <c r="L322" i="1"/>
  <c r="P322" i="1"/>
  <c r="R322" i="1"/>
  <c r="O322" i="1"/>
  <c r="Q322" i="1"/>
  <c r="S322" i="1" l="1"/>
  <c r="A323" i="1"/>
  <c r="B323" i="1" l="1"/>
  <c r="C323" i="1" s="1"/>
  <c r="N323" i="1"/>
  <c r="D323" i="1"/>
  <c r="P323" i="1" l="1"/>
  <c r="Q323" i="1"/>
  <c r="R323" i="1"/>
  <c r="O323" i="1"/>
  <c r="K323" i="1"/>
  <c r="F323" i="1"/>
  <c r="E323" i="1"/>
  <c r="G323" i="1"/>
  <c r="H323" i="1"/>
  <c r="T323" i="1" s="1"/>
  <c r="J323" i="1"/>
  <c r="L323" i="1"/>
  <c r="M323" i="1"/>
  <c r="S323" i="1" l="1"/>
  <c r="A324" i="1"/>
  <c r="N324" i="1" l="1"/>
  <c r="B324" i="1"/>
  <c r="C324" i="1" s="1"/>
  <c r="D324" i="1"/>
  <c r="P324" i="1" l="1"/>
  <c r="Q324" i="1"/>
  <c r="R324" i="1"/>
  <c r="O324" i="1"/>
  <c r="M324" i="1"/>
  <c r="F324" i="1"/>
  <c r="H324" i="1"/>
  <c r="T324" i="1" s="1"/>
  <c r="L324" i="1"/>
  <c r="G324" i="1"/>
  <c r="E324" i="1"/>
  <c r="K324" i="1"/>
  <c r="J324" i="1"/>
  <c r="S324" i="1" l="1"/>
  <c r="A325" i="1"/>
  <c r="D325" i="1" l="1"/>
  <c r="N325" i="1"/>
  <c r="B325" i="1"/>
  <c r="C325" i="1" s="1"/>
  <c r="L325" i="1" l="1"/>
  <c r="G325" i="1"/>
  <c r="J325" i="1"/>
  <c r="H325" i="1"/>
  <c r="T325" i="1" s="1"/>
  <c r="F325" i="1"/>
  <c r="K325" i="1"/>
  <c r="M325" i="1"/>
  <c r="E325" i="1"/>
  <c r="R325" i="1"/>
  <c r="O325" i="1"/>
  <c r="Q325" i="1"/>
  <c r="P325" i="1"/>
  <c r="S325" i="1" l="1"/>
  <c r="A326" i="1"/>
  <c r="N326" i="1" l="1"/>
  <c r="B326" i="1"/>
  <c r="C326" i="1" s="1"/>
  <c r="D326" i="1"/>
  <c r="P326" i="1" l="1"/>
  <c r="R326" i="1"/>
  <c r="Q326" i="1"/>
  <c r="O326" i="1"/>
  <c r="E326" i="1"/>
  <c r="H326" i="1"/>
  <c r="T326" i="1" s="1"/>
  <c r="L326" i="1"/>
  <c r="G326" i="1"/>
  <c r="F326" i="1"/>
  <c r="J326" i="1"/>
  <c r="M326" i="1"/>
  <c r="K326" i="1"/>
  <c r="S326" i="1" l="1"/>
  <c r="A327" i="1"/>
  <c r="B327" i="1" l="1"/>
  <c r="C327" i="1" s="1"/>
  <c r="D327" i="1"/>
  <c r="N327" i="1"/>
  <c r="E327" i="1" l="1"/>
  <c r="G327" i="1"/>
  <c r="J327" i="1"/>
  <c r="F327" i="1"/>
  <c r="K327" i="1"/>
  <c r="H327" i="1"/>
  <c r="T327" i="1" s="1"/>
  <c r="M327" i="1"/>
  <c r="L327" i="1"/>
  <c r="Q327" i="1"/>
  <c r="P327" i="1"/>
  <c r="O327" i="1"/>
  <c r="R327" i="1"/>
  <c r="S327" i="1" l="1"/>
  <c r="A328" i="1"/>
  <c r="B328" i="1" l="1"/>
  <c r="C328" i="1" s="1"/>
  <c r="N328" i="1"/>
  <c r="D328" i="1"/>
  <c r="P328" i="1" l="1"/>
  <c r="O328" i="1"/>
  <c r="R328" i="1"/>
  <c r="Q328" i="1"/>
  <c r="J328" i="1"/>
  <c r="E328" i="1"/>
  <c r="F328" i="1"/>
  <c r="H328" i="1"/>
  <c r="T328" i="1" s="1"/>
  <c r="K328" i="1"/>
  <c r="M328" i="1"/>
  <c r="G328" i="1"/>
  <c r="L328" i="1"/>
  <c r="S328" i="1" l="1"/>
  <c r="A329" i="1"/>
  <c r="D329" i="1" l="1"/>
  <c r="B329" i="1"/>
  <c r="C329" i="1" s="1"/>
  <c r="N329" i="1"/>
  <c r="E329" i="1" l="1"/>
  <c r="M329" i="1"/>
  <c r="F329" i="1"/>
  <c r="G329" i="1"/>
  <c r="J329" i="1"/>
  <c r="H329" i="1"/>
  <c r="T329" i="1" s="1"/>
  <c r="K329" i="1"/>
  <c r="L329" i="1"/>
  <c r="P329" i="1"/>
  <c r="Q329" i="1"/>
  <c r="O329" i="1"/>
  <c r="R329" i="1"/>
  <c r="S329" i="1" l="1"/>
  <c r="A330" i="1"/>
  <c r="D330" i="1" l="1"/>
  <c r="N330" i="1"/>
  <c r="B330" i="1"/>
  <c r="C330" i="1" s="1"/>
  <c r="F330" i="1" l="1"/>
  <c r="H330" i="1"/>
  <c r="T330" i="1" s="1"/>
  <c r="K330" i="1"/>
  <c r="G330" i="1"/>
  <c r="M330" i="1"/>
  <c r="J330" i="1"/>
  <c r="E330" i="1"/>
  <c r="L330" i="1"/>
  <c r="R330" i="1"/>
  <c r="Q330" i="1"/>
  <c r="P330" i="1"/>
  <c r="O330" i="1"/>
  <c r="S330" i="1" l="1"/>
  <c r="A331" i="1"/>
  <c r="B331" i="1" l="1"/>
  <c r="C331" i="1" s="1"/>
  <c r="D331" i="1"/>
  <c r="N331" i="1"/>
  <c r="F331" i="1" l="1"/>
  <c r="M331" i="1"/>
  <c r="J331" i="1"/>
  <c r="E331" i="1"/>
  <c r="G331" i="1"/>
  <c r="K331" i="1"/>
  <c r="H331" i="1"/>
  <c r="T331" i="1" s="1"/>
  <c r="L331" i="1"/>
  <c r="Q331" i="1"/>
  <c r="O331" i="1"/>
  <c r="P331" i="1"/>
  <c r="R331" i="1"/>
  <c r="S331" i="1" l="1"/>
  <c r="A332" i="1"/>
  <c r="D332" i="1" l="1"/>
  <c r="B332" i="1"/>
  <c r="C332" i="1" s="1"/>
  <c r="N332" i="1"/>
  <c r="L332" i="1" l="1"/>
  <c r="G332" i="1"/>
  <c r="J332" i="1"/>
  <c r="M332" i="1"/>
  <c r="E332" i="1"/>
  <c r="H332" i="1"/>
  <c r="T332" i="1" s="1"/>
  <c r="F332" i="1"/>
  <c r="K332" i="1"/>
  <c r="R332" i="1"/>
  <c r="O332" i="1"/>
  <c r="Q332" i="1"/>
  <c r="P332" i="1"/>
  <c r="S332" i="1" l="1"/>
  <c r="A333" i="1"/>
  <c r="N333" i="1" l="1"/>
  <c r="B333" i="1"/>
  <c r="C333" i="1" s="1"/>
  <c r="D333" i="1"/>
  <c r="P333" i="1" l="1"/>
  <c r="Q333" i="1"/>
  <c r="O333" i="1"/>
  <c r="R333" i="1"/>
  <c r="F333" i="1"/>
  <c r="H333" i="1"/>
  <c r="T333" i="1" s="1"/>
  <c r="L333" i="1"/>
  <c r="J333" i="1"/>
  <c r="G333" i="1"/>
  <c r="K333" i="1"/>
  <c r="E333" i="1"/>
  <c r="M333" i="1"/>
  <c r="S333" i="1" l="1"/>
  <c r="A334" i="1"/>
  <c r="D334" i="1" l="1"/>
  <c r="B334" i="1"/>
  <c r="C334" i="1" s="1"/>
  <c r="N334" i="1"/>
  <c r="E334" i="1" l="1"/>
  <c r="G334" i="1"/>
  <c r="K334" i="1"/>
  <c r="M334" i="1"/>
  <c r="F334" i="1"/>
  <c r="H334" i="1"/>
  <c r="T334" i="1" s="1"/>
  <c r="J334" i="1"/>
  <c r="L334" i="1"/>
  <c r="P334" i="1"/>
  <c r="R334" i="1"/>
  <c r="O334" i="1"/>
  <c r="Q334" i="1"/>
  <c r="S334" i="1" l="1"/>
  <c r="A335" i="1"/>
  <c r="B335" i="1" l="1"/>
  <c r="C335" i="1" s="1"/>
  <c r="D335" i="1"/>
  <c r="N335" i="1"/>
  <c r="F335" i="1" l="1"/>
  <c r="H335" i="1"/>
  <c r="T335" i="1" s="1"/>
  <c r="K335" i="1"/>
  <c r="L335" i="1"/>
  <c r="G335" i="1"/>
  <c r="E335" i="1"/>
  <c r="M335" i="1"/>
  <c r="J335" i="1"/>
  <c r="O335" i="1"/>
  <c r="P335" i="1"/>
  <c r="Q335" i="1"/>
  <c r="R335" i="1"/>
  <c r="S335" i="1" l="1"/>
  <c r="A336" i="1"/>
  <c r="D336" i="1" l="1"/>
  <c r="N336" i="1"/>
  <c r="B336" i="1"/>
  <c r="C336" i="1" s="1"/>
  <c r="E336" i="1" l="1"/>
  <c r="J336" i="1"/>
  <c r="K336" i="1"/>
  <c r="F336" i="1"/>
  <c r="L336" i="1"/>
  <c r="M336" i="1"/>
  <c r="G336" i="1"/>
  <c r="H336" i="1"/>
  <c r="T336" i="1" s="1"/>
  <c r="O336" i="1"/>
  <c r="R336" i="1"/>
  <c r="Q336" i="1"/>
  <c r="P336" i="1"/>
  <c r="S336" i="1" l="1"/>
  <c r="A337" i="1"/>
  <c r="B337" i="1" l="1"/>
  <c r="C337" i="1" s="1"/>
  <c r="D337" i="1"/>
  <c r="N337" i="1"/>
  <c r="E337" i="1" l="1"/>
  <c r="F337" i="1"/>
  <c r="G337" i="1"/>
  <c r="H337" i="1"/>
  <c r="T337" i="1" s="1"/>
  <c r="J337" i="1"/>
  <c r="K337" i="1"/>
  <c r="L337" i="1"/>
  <c r="M337" i="1"/>
  <c r="O337" i="1"/>
  <c r="P337" i="1"/>
  <c r="Q337" i="1"/>
  <c r="R337" i="1"/>
  <c r="S337" i="1" l="1"/>
  <c r="A338" i="1"/>
  <c r="B338" i="1" l="1"/>
  <c r="C338" i="1" s="1"/>
  <c r="D338" i="1"/>
  <c r="N338" i="1"/>
  <c r="E338" i="1" l="1"/>
  <c r="F338" i="1"/>
  <c r="G338" i="1"/>
  <c r="H338" i="1"/>
  <c r="T338" i="1" s="1"/>
  <c r="J338" i="1"/>
  <c r="K338" i="1"/>
  <c r="L338" i="1"/>
  <c r="M338" i="1"/>
  <c r="O338" i="1"/>
  <c r="P338" i="1"/>
  <c r="Q338" i="1"/>
  <c r="R338" i="1"/>
  <c r="S338" i="1" l="1"/>
  <c r="A339" i="1"/>
  <c r="B339" i="1" l="1"/>
  <c r="C339" i="1" s="1"/>
  <c r="D339" i="1"/>
  <c r="N339" i="1"/>
  <c r="E339" i="1" l="1"/>
  <c r="F339" i="1"/>
  <c r="G339" i="1"/>
  <c r="H339" i="1"/>
  <c r="T339" i="1" s="1"/>
  <c r="J339" i="1"/>
  <c r="K339" i="1"/>
  <c r="L339" i="1"/>
  <c r="M339" i="1"/>
  <c r="O339" i="1"/>
  <c r="P339" i="1"/>
  <c r="Q339" i="1"/>
  <c r="R339" i="1"/>
  <c r="S339" i="1" l="1"/>
  <c r="A340" i="1"/>
  <c r="B340" i="1" l="1"/>
  <c r="C340" i="1" s="1"/>
  <c r="D340" i="1"/>
  <c r="N340" i="1"/>
  <c r="E340" i="1" l="1"/>
  <c r="F340" i="1"/>
  <c r="G340" i="1"/>
  <c r="H340" i="1"/>
  <c r="T340" i="1" s="1"/>
  <c r="J340" i="1"/>
  <c r="K340" i="1"/>
  <c r="L340" i="1"/>
  <c r="M340" i="1"/>
  <c r="O340" i="1"/>
  <c r="P340" i="1"/>
  <c r="Q340" i="1"/>
  <c r="R340" i="1"/>
  <c r="S340" i="1" l="1"/>
  <c r="A341" i="1"/>
  <c r="B341" i="1" l="1"/>
  <c r="C341" i="1"/>
  <c r="D341" i="1"/>
  <c r="N341" i="1"/>
  <c r="E341" i="1" l="1"/>
  <c r="F341" i="1"/>
  <c r="G341" i="1"/>
  <c r="H341" i="1"/>
  <c r="T341" i="1" s="1"/>
  <c r="J341" i="1"/>
  <c r="K341" i="1"/>
  <c r="L341" i="1"/>
  <c r="M341" i="1"/>
  <c r="O341" i="1"/>
  <c r="P341" i="1"/>
  <c r="Q341" i="1"/>
  <c r="R341" i="1"/>
  <c r="S341" i="1" l="1"/>
  <c r="A342" i="1"/>
  <c r="B342" i="1" l="1"/>
  <c r="C342" i="1" s="1"/>
  <c r="D342" i="1"/>
  <c r="N342" i="1"/>
  <c r="E342" i="1" l="1"/>
  <c r="F342" i="1"/>
  <c r="G342" i="1"/>
  <c r="H342" i="1"/>
  <c r="T342" i="1" s="1"/>
  <c r="J342" i="1"/>
  <c r="K342" i="1"/>
  <c r="L342" i="1"/>
  <c r="M342" i="1"/>
  <c r="O342" i="1"/>
  <c r="P342" i="1"/>
  <c r="Q342" i="1"/>
  <c r="R342" i="1"/>
  <c r="S342" i="1" l="1"/>
  <c r="A343" i="1"/>
  <c r="B343" i="1" l="1"/>
  <c r="C343" i="1"/>
  <c r="D343" i="1"/>
  <c r="N343" i="1"/>
  <c r="E343" i="1" l="1"/>
  <c r="F343" i="1"/>
  <c r="G343" i="1"/>
  <c r="H343" i="1"/>
  <c r="T343" i="1" s="1"/>
  <c r="J343" i="1"/>
  <c r="K343" i="1"/>
  <c r="M343" i="1"/>
  <c r="L343" i="1"/>
  <c r="P343" i="1"/>
  <c r="R343" i="1"/>
  <c r="O343" i="1"/>
  <c r="Q343" i="1"/>
  <c r="S343" i="1" l="1"/>
  <c r="A344" i="1"/>
  <c r="C344" i="1" l="1"/>
  <c r="B344" i="1"/>
  <c r="N344" i="1"/>
  <c r="D344" i="1"/>
  <c r="Q344" i="1" l="1"/>
  <c r="O344" i="1"/>
  <c r="P344" i="1"/>
  <c r="R344" i="1"/>
  <c r="E344" i="1"/>
  <c r="G344" i="1"/>
  <c r="J344" i="1"/>
  <c r="K344" i="1"/>
  <c r="M344" i="1"/>
  <c r="L344" i="1"/>
  <c r="F344" i="1"/>
  <c r="H344" i="1"/>
  <c r="T344" i="1" s="1"/>
  <c r="S344" i="1" l="1"/>
  <c r="A345" i="1"/>
  <c r="B345" i="1" l="1"/>
  <c r="C345" i="1" s="1"/>
  <c r="N345" i="1"/>
  <c r="D345" i="1"/>
  <c r="P345" i="1" l="1"/>
  <c r="R345" i="1"/>
  <c r="O345" i="1"/>
  <c r="Q345" i="1"/>
  <c r="G345" i="1"/>
  <c r="M345" i="1"/>
  <c r="K345" i="1"/>
  <c r="E345" i="1"/>
  <c r="F345" i="1"/>
  <c r="H345" i="1"/>
  <c r="T345" i="1" s="1"/>
  <c r="J345" i="1"/>
  <c r="L345" i="1"/>
  <c r="S345" i="1" l="1"/>
  <c r="A346" i="1"/>
  <c r="B346" i="1" l="1"/>
  <c r="C346" i="1" s="1"/>
  <c r="D346" i="1"/>
  <c r="N346" i="1"/>
  <c r="G346" i="1" l="1"/>
  <c r="L346" i="1"/>
  <c r="F346" i="1"/>
  <c r="J346" i="1"/>
  <c r="H346" i="1"/>
  <c r="T346" i="1" s="1"/>
  <c r="M346" i="1"/>
  <c r="E346" i="1"/>
  <c r="K346" i="1"/>
  <c r="P346" i="1"/>
  <c r="R346" i="1"/>
  <c r="O346" i="1"/>
  <c r="Q346" i="1"/>
  <c r="S346" i="1" l="1"/>
  <c r="A347" i="1"/>
  <c r="N347" i="1" l="1"/>
  <c r="B347" i="1"/>
  <c r="C347" i="1" s="1"/>
  <c r="D347" i="1"/>
  <c r="Q347" i="1" l="1"/>
  <c r="O347" i="1"/>
  <c r="R347" i="1"/>
  <c r="P347" i="1"/>
  <c r="F347" i="1"/>
  <c r="M347" i="1"/>
  <c r="J347" i="1"/>
  <c r="E347" i="1"/>
  <c r="G347" i="1"/>
  <c r="H347" i="1"/>
  <c r="T347" i="1" s="1"/>
  <c r="K347" i="1"/>
  <c r="L347" i="1"/>
  <c r="S347" i="1" l="1"/>
  <c r="A348" i="1"/>
  <c r="N348" i="1" l="1"/>
  <c r="B348" i="1"/>
  <c r="C348" i="1" s="1"/>
  <c r="D348" i="1"/>
  <c r="P348" i="1" l="1"/>
  <c r="Q348" i="1"/>
  <c r="O348" i="1"/>
  <c r="R348" i="1"/>
  <c r="G348" i="1"/>
  <c r="M348" i="1"/>
  <c r="F348" i="1"/>
  <c r="K348" i="1"/>
  <c r="L348" i="1"/>
  <c r="H348" i="1"/>
  <c r="T348" i="1" s="1"/>
  <c r="E348" i="1"/>
  <c r="J348" i="1"/>
  <c r="S348" i="1" l="1"/>
  <c r="A349" i="1"/>
  <c r="B349" i="1" l="1"/>
  <c r="C349" i="1" s="1"/>
  <c r="D349" i="1"/>
  <c r="N349" i="1"/>
  <c r="G349" i="1" l="1"/>
  <c r="K349" i="1"/>
  <c r="E349" i="1"/>
  <c r="F349" i="1"/>
  <c r="H349" i="1"/>
  <c r="T349" i="1" s="1"/>
  <c r="J349" i="1"/>
  <c r="L349" i="1"/>
  <c r="M349" i="1"/>
  <c r="P349" i="1"/>
  <c r="O349" i="1"/>
  <c r="Q349" i="1"/>
  <c r="R349" i="1"/>
  <c r="S349" i="1" l="1"/>
  <c r="A350" i="1"/>
  <c r="B350" i="1" l="1"/>
  <c r="C350" i="1" s="1"/>
  <c r="D350" i="1"/>
  <c r="N350" i="1"/>
  <c r="E350" i="1" l="1"/>
  <c r="G350" i="1"/>
  <c r="H350" i="1"/>
  <c r="T350" i="1" s="1"/>
  <c r="K350" i="1"/>
  <c r="M350" i="1"/>
  <c r="F350" i="1"/>
  <c r="J350" i="1"/>
  <c r="L350" i="1"/>
  <c r="O350" i="1"/>
  <c r="Q350" i="1"/>
  <c r="R350" i="1"/>
  <c r="P350" i="1"/>
  <c r="S350" i="1" l="1"/>
  <c r="A351" i="1"/>
  <c r="C351" i="1" l="1"/>
  <c r="D351" i="1"/>
  <c r="B351" i="1"/>
  <c r="N351" i="1"/>
  <c r="E351" i="1" l="1"/>
  <c r="F351" i="1"/>
  <c r="G351" i="1"/>
  <c r="H351" i="1"/>
  <c r="T351" i="1" s="1"/>
  <c r="J351" i="1"/>
  <c r="K351" i="1"/>
  <c r="L351" i="1"/>
  <c r="M351" i="1"/>
  <c r="Q351" i="1"/>
  <c r="O351" i="1"/>
  <c r="P351" i="1"/>
  <c r="R351" i="1"/>
  <c r="S351" i="1" l="1"/>
  <c r="A352" i="1"/>
  <c r="B352" i="1" l="1"/>
  <c r="C352" i="1" s="1"/>
  <c r="D352" i="1"/>
  <c r="N352" i="1"/>
  <c r="E352" i="1" l="1"/>
  <c r="G352" i="1"/>
  <c r="H352" i="1"/>
  <c r="T352" i="1" s="1"/>
  <c r="K352" i="1"/>
  <c r="M352" i="1"/>
  <c r="F352" i="1"/>
  <c r="J352" i="1"/>
  <c r="L352" i="1"/>
  <c r="O352" i="1"/>
  <c r="P352" i="1"/>
  <c r="R352" i="1"/>
  <c r="Q352" i="1"/>
  <c r="S352" i="1" l="1"/>
  <c r="A353" i="1"/>
  <c r="N353" i="1" l="1"/>
  <c r="B353" i="1"/>
  <c r="C353" i="1" s="1"/>
  <c r="D353" i="1"/>
  <c r="O353" i="1" l="1"/>
  <c r="Q353" i="1"/>
  <c r="P353" i="1"/>
  <c r="R353" i="1"/>
  <c r="G353" i="1"/>
  <c r="L353" i="1"/>
  <c r="E353" i="1"/>
  <c r="F353" i="1"/>
  <c r="H353" i="1"/>
  <c r="T353" i="1" s="1"/>
  <c r="J353" i="1"/>
  <c r="K353" i="1"/>
  <c r="M353" i="1"/>
  <c r="S353" i="1" l="1"/>
  <c r="A354" i="1"/>
  <c r="B354" i="1" l="1"/>
  <c r="C354" i="1" s="1"/>
  <c r="D354" i="1"/>
  <c r="N354" i="1"/>
  <c r="E354" i="1" l="1"/>
  <c r="F354" i="1"/>
  <c r="G354" i="1"/>
  <c r="H354" i="1"/>
  <c r="T354" i="1" s="1"/>
  <c r="J354" i="1"/>
  <c r="K354" i="1"/>
  <c r="L354" i="1"/>
  <c r="M354" i="1"/>
  <c r="O354" i="1"/>
  <c r="P354" i="1"/>
  <c r="Q354" i="1"/>
  <c r="R354" i="1"/>
  <c r="S354" i="1" l="1"/>
  <c r="A355" i="1"/>
  <c r="B355" i="1" l="1"/>
  <c r="C355" i="1" s="1"/>
  <c r="D355" i="1"/>
  <c r="N355" i="1"/>
  <c r="E355" i="1" l="1"/>
  <c r="F355" i="1"/>
  <c r="G355" i="1"/>
  <c r="H355" i="1"/>
  <c r="T355" i="1" s="1"/>
  <c r="J355" i="1"/>
  <c r="K355" i="1"/>
  <c r="L355" i="1"/>
  <c r="M355" i="1"/>
  <c r="O355" i="1"/>
  <c r="P355" i="1"/>
  <c r="Q355" i="1"/>
  <c r="R355" i="1"/>
  <c r="S355" i="1" l="1"/>
  <c r="A356" i="1"/>
  <c r="B356" i="1" l="1"/>
  <c r="C356" i="1" s="1"/>
  <c r="D356" i="1"/>
  <c r="N356" i="1"/>
  <c r="E356" i="1" l="1"/>
  <c r="F356" i="1"/>
  <c r="G356" i="1"/>
  <c r="H356" i="1"/>
  <c r="T356" i="1" s="1"/>
  <c r="J356" i="1"/>
  <c r="K356" i="1"/>
  <c r="L356" i="1"/>
  <c r="M356" i="1"/>
  <c r="O356" i="1"/>
  <c r="P356" i="1"/>
  <c r="Q356" i="1"/>
  <c r="R356" i="1"/>
  <c r="S356" i="1" l="1"/>
  <c r="A357" i="1"/>
  <c r="B357" i="1" l="1"/>
  <c r="C357" i="1" s="1"/>
  <c r="D357" i="1"/>
  <c r="N357" i="1"/>
  <c r="E357" i="1" l="1"/>
  <c r="F357" i="1"/>
  <c r="G357" i="1"/>
  <c r="H357" i="1"/>
  <c r="T357" i="1" s="1"/>
  <c r="J357" i="1"/>
  <c r="K357" i="1"/>
  <c r="L357" i="1"/>
  <c r="M357" i="1"/>
  <c r="O357" i="1"/>
  <c r="P357" i="1"/>
  <c r="Q357" i="1"/>
  <c r="R357" i="1"/>
  <c r="S357" i="1" l="1"/>
  <c r="A358" i="1"/>
  <c r="B358" i="1" l="1"/>
  <c r="C358" i="1" s="1"/>
  <c r="D358" i="1"/>
  <c r="N358" i="1"/>
  <c r="E358" i="1" l="1"/>
  <c r="F358" i="1"/>
  <c r="G358" i="1"/>
  <c r="H358" i="1"/>
  <c r="T358" i="1" s="1"/>
  <c r="J358" i="1"/>
  <c r="K358" i="1"/>
  <c r="L358" i="1"/>
  <c r="M358" i="1"/>
  <c r="O358" i="1"/>
  <c r="P358" i="1"/>
  <c r="Q358" i="1"/>
  <c r="R358" i="1"/>
  <c r="S358" i="1" l="1"/>
  <c r="A359" i="1"/>
  <c r="B359" i="1" l="1"/>
  <c r="C359" i="1" s="1"/>
  <c r="D359" i="1"/>
  <c r="N359" i="1"/>
  <c r="E359" i="1" l="1"/>
  <c r="F359" i="1"/>
  <c r="G359" i="1"/>
  <c r="H359" i="1"/>
  <c r="T359" i="1" s="1"/>
  <c r="J359" i="1"/>
  <c r="K359" i="1"/>
  <c r="L359" i="1"/>
  <c r="M359" i="1"/>
  <c r="O359" i="1"/>
  <c r="P359" i="1"/>
  <c r="Q359" i="1"/>
  <c r="R359" i="1"/>
  <c r="S359" i="1" l="1"/>
  <c r="A360" i="1"/>
  <c r="B360" i="1" l="1"/>
  <c r="C360" i="1"/>
  <c r="D360" i="1"/>
  <c r="N360" i="1"/>
  <c r="E360" i="1" l="1"/>
  <c r="F360" i="1"/>
  <c r="G360" i="1"/>
  <c r="H360" i="1"/>
  <c r="T360" i="1" s="1"/>
  <c r="J360" i="1"/>
  <c r="K360" i="1"/>
  <c r="L360" i="1"/>
  <c r="M360" i="1"/>
  <c r="O360" i="1"/>
  <c r="P360" i="1"/>
  <c r="Q360" i="1"/>
  <c r="R360" i="1"/>
  <c r="S360" i="1" l="1"/>
  <c r="A361" i="1"/>
  <c r="B361" i="1" l="1"/>
  <c r="C361" i="1" s="1"/>
  <c r="D361" i="1"/>
  <c r="N361" i="1"/>
  <c r="E361" i="1" l="1"/>
  <c r="F361" i="1"/>
  <c r="G361" i="1"/>
  <c r="H361" i="1"/>
  <c r="T361" i="1" s="1"/>
  <c r="J361" i="1"/>
  <c r="K361" i="1"/>
  <c r="L361" i="1"/>
  <c r="M361" i="1"/>
  <c r="O361" i="1"/>
  <c r="P361" i="1"/>
  <c r="Q361" i="1"/>
  <c r="R361" i="1"/>
  <c r="S361" i="1" l="1"/>
  <c r="A362" i="1"/>
  <c r="B362" i="1" l="1"/>
  <c r="C362" i="1" s="1"/>
  <c r="D362" i="1"/>
  <c r="N362" i="1"/>
  <c r="E362" i="1" l="1"/>
  <c r="F362" i="1"/>
  <c r="G362" i="1"/>
  <c r="H362" i="1"/>
  <c r="T362" i="1" s="1"/>
  <c r="J362" i="1"/>
  <c r="K362" i="1"/>
  <c r="L362" i="1"/>
  <c r="M362" i="1"/>
  <c r="O362" i="1"/>
  <c r="P362" i="1"/>
  <c r="Q362" i="1"/>
  <c r="R362" i="1"/>
  <c r="S362" i="1" l="1"/>
  <c r="A363" i="1"/>
  <c r="B363" i="1" l="1"/>
  <c r="C363" i="1" s="1"/>
  <c r="D363" i="1"/>
  <c r="N363" i="1"/>
  <c r="E363" i="1" l="1"/>
  <c r="F363" i="1"/>
  <c r="G363" i="1"/>
  <c r="H363" i="1"/>
  <c r="T363" i="1" s="1"/>
  <c r="J363" i="1"/>
  <c r="K363" i="1"/>
  <c r="L363" i="1"/>
  <c r="M363" i="1"/>
  <c r="O363" i="1"/>
  <c r="P363" i="1"/>
  <c r="Q363" i="1"/>
  <c r="R363" i="1"/>
  <c r="S363" i="1" l="1"/>
  <c r="A364" i="1"/>
  <c r="B364" i="1" l="1"/>
  <c r="C364" i="1" s="1"/>
  <c r="D364" i="1"/>
  <c r="N364" i="1"/>
  <c r="E364" i="1" l="1"/>
  <c r="F364" i="1"/>
  <c r="G364" i="1"/>
  <c r="H364" i="1"/>
  <c r="T364" i="1" s="1"/>
  <c r="J364" i="1"/>
  <c r="K364" i="1"/>
  <c r="L364" i="1"/>
  <c r="M364" i="1"/>
  <c r="O364" i="1"/>
  <c r="P364" i="1"/>
  <c r="Q364" i="1"/>
  <c r="R364" i="1"/>
  <c r="S364" i="1" l="1"/>
  <c r="A365" i="1"/>
  <c r="B365" i="1" l="1"/>
  <c r="C365" i="1" s="1"/>
  <c r="D365" i="1"/>
  <c r="N365" i="1"/>
  <c r="E365" i="1" l="1"/>
  <c r="F365" i="1"/>
  <c r="G365" i="1"/>
  <c r="H365" i="1"/>
  <c r="T365" i="1" s="1"/>
  <c r="J365" i="1"/>
  <c r="K365" i="1"/>
  <c r="L365" i="1"/>
  <c r="M365" i="1"/>
  <c r="O365" i="1"/>
  <c r="P365" i="1"/>
  <c r="Q365" i="1"/>
  <c r="R365" i="1"/>
  <c r="S365" i="1" l="1"/>
  <c r="A366" i="1"/>
  <c r="B366" i="1" l="1"/>
  <c r="C366" i="1" s="1"/>
  <c r="D366" i="1"/>
  <c r="N366" i="1"/>
  <c r="E366" i="1" l="1"/>
  <c r="F366" i="1"/>
  <c r="G366" i="1"/>
  <c r="H366" i="1"/>
  <c r="T366" i="1" s="1"/>
  <c r="J366" i="1"/>
  <c r="K366" i="1"/>
  <c r="L366" i="1"/>
  <c r="M366" i="1"/>
  <c r="O366" i="1"/>
  <c r="P366" i="1"/>
  <c r="Q366" i="1"/>
  <c r="R366" i="1"/>
  <c r="S366" i="1" l="1"/>
  <c r="A367" i="1"/>
  <c r="B367" i="1" l="1"/>
  <c r="C367" i="1" s="1"/>
  <c r="D367" i="1"/>
  <c r="N367" i="1"/>
  <c r="E367" i="1" l="1"/>
  <c r="F367" i="1"/>
  <c r="G367" i="1"/>
  <c r="H367" i="1"/>
  <c r="T367" i="1" s="1"/>
  <c r="J367" i="1"/>
  <c r="K367" i="1"/>
  <c r="L367" i="1"/>
  <c r="M367" i="1"/>
  <c r="O367" i="1"/>
  <c r="P367" i="1"/>
  <c r="Q367" i="1"/>
  <c r="R367" i="1"/>
  <c r="S367" i="1" l="1"/>
  <c r="A368" i="1"/>
  <c r="B368" i="1" l="1"/>
  <c r="C368" i="1" s="1"/>
  <c r="D368" i="1"/>
  <c r="N368" i="1"/>
  <c r="E368" i="1" l="1"/>
  <c r="F368" i="1"/>
  <c r="G368" i="1"/>
  <c r="H368" i="1"/>
  <c r="T368" i="1" s="1"/>
  <c r="J368" i="1"/>
  <c r="K368" i="1"/>
  <c r="L368" i="1"/>
  <c r="M368" i="1"/>
  <c r="O368" i="1"/>
  <c r="P368" i="1"/>
  <c r="Q368" i="1"/>
  <c r="R368" i="1"/>
  <c r="S368" i="1" l="1"/>
  <c r="A369" i="1"/>
  <c r="B369" i="1" l="1"/>
  <c r="C369" i="1" s="1"/>
  <c r="D369" i="1"/>
  <c r="N369" i="1"/>
  <c r="E369" i="1" l="1"/>
  <c r="F369" i="1"/>
  <c r="G369" i="1"/>
  <c r="H369" i="1"/>
  <c r="T369" i="1" s="1"/>
  <c r="J369" i="1"/>
  <c r="K369" i="1"/>
  <c r="L369" i="1"/>
  <c r="M369" i="1"/>
  <c r="O369" i="1"/>
  <c r="P369" i="1"/>
  <c r="Q369" i="1"/>
  <c r="R369" i="1"/>
  <c r="S369" i="1" l="1"/>
  <c r="A370" i="1"/>
  <c r="B370" i="1" l="1"/>
  <c r="C370" i="1" s="1"/>
  <c r="D370" i="1"/>
  <c r="N370" i="1"/>
  <c r="E370" i="1" l="1"/>
  <c r="F370" i="1"/>
  <c r="G370" i="1"/>
  <c r="H370" i="1"/>
  <c r="T370" i="1" s="1"/>
  <c r="J370" i="1"/>
  <c r="K370" i="1"/>
  <c r="L370" i="1"/>
  <c r="M370" i="1"/>
  <c r="O370" i="1"/>
  <c r="P370" i="1"/>
  <c r="Q370" i="1"/>
  <c r="R370" i="1"/>
  <c r="S370" i="1" l="1"/>
  <c r="A371" i="1"/>
  <c r="B371" i="1" l="1"/>
  <c r="C371" i="1" s="1"/>
  <c r="D371" i="1"/>
  <c r="N371" i="1"/>
  <c r="E371" i="1" l="1"/>
  <c r="F371" i="1"/>
  <c r="G371" i="1"/>
  <c r="H371" i="1"/>
  <c r="T371" i="1" s="1"/>
  <c r="J371" i="1"/>
  <c r="K371" i="1"/>
  <c r="L371" i="1"/>
  <c r="M371" i="1"/>
  <c r="O371" i="1"/>
  <c r="P371" i="1"/>
  <c r="Q371" i="1"/>
  <c r="R371" i="1"/>
  <c r="S371" i="1" l="1"/>
  <c r="A372" i="1"/>
  <c r="B372" i="1" l="1"/>
  <c r="C372" i="1"/>
  <c r="D372" i="1"/>
  <c r="N372" i="1"/>
  <c r="E372" i="1" l="1"/>
  <c r="F372" i="1"/>
  <c r="G372" i="1"/>
  <c r="H372" i="1"/>
  <c r="T372" i="1" s="1"/>
  <c r="J372" i="1"/>
  <c r="K372" i="1"/>
  <c r="L372" i="1"/>
  <c r="M372" i="1"/>
  <c r="O372" i="1"/>
  <c r="P372" i="1"/>
  <c r="Q372" i="1"/>
  <c r="R372" i="1"/>
  <c r="S372" i="1" l="1"/>
  <c r="A373" i="1"/>
  <c r="B373" i="1" l="1"/>
  <c r="C373" i="1" s="1"/>
  <c r="D373" i="1"/>
  <c r="N373" i="1"/>
  <c r="E373" i="1" l="1"/>
  <c r="F373" i="1"/>
  <c r="G373" i="1"/>
  <c r="H373" i="1"/>
  <c r="T373" i="1" s="1"/>
  <c r="J373" i="1"/>
  <c r="K373" i="1"/>
  <c r="L373" i="1"/>
  <c r="M373" i="1"/>
  <c r="O373" i="1"/>
  <c r="P373" i="1"/>
  <c r="Q373" i="1"/>
  <c r="R373" i="1"/>
  <c r="S373" i="1" l="1"/>
  <c r="A374" i="1"/>
  <c r="B374" i="1" l="1"/>
  <c r="C374" i="1" s="1"/>
  <c r="D374" i="1"/>
  <c r="N374" i="1"/>
  <c r="E374" i="1" l="1"/>
  <c r="F374" i="1"/>
  <c r="G374" i="1"/>
  <c r="H374" i="1"/>
  <c r="T374" i="1" s="1"/>
  <c r="J374" i="1"/>
  <c r="K374" i="1"/>
  <c r="L374" i="1"/>
  <c r="M374" i="1"/>
  <c r="O374" i="1"/>
  <c r="P374" i="1"/>
  <c r="Q374" i="1"/>
  <c r="R374" i="1"/>
  <c r="S374" i="1" l="1"/>
  <c r="A375" i="1"/>
  <c r="B375" i="1" l="1"/>
  <c r="C375" i="1"/>
  <c r="D375" i="1"/>
  <c r="N375" i="1"/>
  <c r="E375" i="1" l="1"/>
  <c r="F375" i="1"/>
  <c r="G375" i="1"/>
  <c r="H375" i="1"/>
  <c r="T375" i="1" s="1"/>
  <c r="J375" i="1"/>
  <c r="K375" i="1"/>
  <c r="L375" i="1"/>
  <c r="M375" i="1"/>
  <c r="O375" i="1"/>
  <c r="P375" i="1"/>
  <c r="Q375" i="1"/>
  <c r="R375" i="1"/>
  <c r="S375" i="1" l="1"/>
  <c r="A376" i="1"/>
  <c r="B376" i="1" l="1"/>
  <c r="C376" i="1" s="1"/>
  <c r="D376" i="1"/>
  <c r="N376" i="1"/>
  <c r="E376" i="1" l="1"/>
  <c r="F376" i="1"/>
  <c r="G376" i="1"/>
  <c r="H376" i="1"/>
  <c r="T376" i="1" s="1"/>
  <c r="J376" i="1"/>
  <c r="K376" i="1"/>
  <c r="L376" i="1"/>
  <c r="M376" i="1"/>
  <c r="O376" i="1"/>
  <c r="P376" i="1"/>
  <c r="Q376" i="1"/>
  <c r="R376" i="1"/>
  <c r="S376" i="1" l="1"/>
  <c r="A377" i="1"/>
  <c r="B377" i="1" l="1"/>
  <c r="C377" i="1"/>
  <c r="D377" i="1"/>
  <c r="N377" i="1"/>
  <c r="E377" i="1" l="1"/>
  <c r="F377" i="1"/>
  <c r="G377" i="1"/>
  <c r="H377" i="1"/>
  <c r="T377" i="1" s="1"/>
  <c r="J377" i="1"/>
  <c r="K377" i="1"/>
  <c r="L377" i="1"/>
  <c r="M377" i="1"/>
  <c r="O377" i="1"/>
  <c r="P377" i="1"/>
  <c r="Q377" i="1"/>
  <c r="R377" i="1"/>
  <c r="S377" i="1" l="1"/>
  <c r="A378" i="1"/>
  <c r="B378" i="1" l="1"/>
  <c r="C378" i="1" s="1"/>
  <c r="D378" i="1"/>
  <c r="N378" i="1"/>
  <c r="E378" i="1" l="1"/>
  <c r="F378" i="1"/>
  <c r="G378" i="1"/>
  <c r="H378" i="1"/>
  <c r="T378" i="1" s="1"/>
  <c r="J378" i="1"/>
  <c r="K378" i="1"/>
  <c r="L378" i="1"/>
  <c r="M378" i="1"/>
  <c r="O378" i="1"/>
  <c r="P378" i="1"/>
  <c r="Q378" i="1"/>
  <c r="R378" i="1"/>
  <c r="S378" i="1" l="1"/>
  <c r="A379" i="1"/>
  <c r="B379" i="1" l="1"/>
  <c r="C379" i="1" s="1"/>
  <c r="D379" i="1"/>
  <c r="N379" i="1"/>
  <c r="E379" i="1" l="1"/>
  <c r="F379" i="1"/>
  <c r="G379" i="1"/>
  <c r="H379" i="1"/>
  <c r="T379" i="1" s="1"/>
  <c r="J379" i="1"/>
  <c r="K379" i="1"/>
  <c r="L379" i="1"/>
  <c r="M379" i="1"/>
  <c r="O379" i="1"/>
  <c r="P379" i="1"/>
  <c r="Q379" i="1"/>
  <c r="R379" i="1"/>
  <c r="S379" i="1" l="1"/>
  <c r="A380" i="1"/>
  <c r="B380" i="1" l="1"/>
  <c r="C380" i="1" s="1"/>
  <c r="D380" i="1"/>
  <c r="N380" i="1"/>
  <c r="E380" i="1" l="1"/>
  <c r="F380" i="1"/>
  <c r="G380" i="1"/>
  <c r="H380" i="1"/>
  <c r="T380" i="1" s="1"/>
  <c r="J380" i="1"/>
  <c r="K380" i="1"/>
  <c r="L380" i="1"/>
  <c r="M380" i="1"/>
  <c r="O380" i="1"/>
  <c r="P380" i="1"/>
  <c r="Q380" i="1"/>
  <c r="R380" i="1"/>
  <c r="S380" i="1" l="1"/>
  <c r="A381" i="1"/>
  <c r="B381" i="1" l="1"/>
  <c r="C381" i="1" s="1"/>
  <c r="D381" i="1"/>
  <c r="N381" i="1"/>
  <c r="E381" i="1" l="1"/>
  <c r="F381" i="1"/>
  <c r="G381" i="1"/>
  <c r="H381" i="1"/>
  <c r="T381" i="1" s="1"/>
  <c r="J381" i="1"/>
  <c r="K381" i="1"/>
  <c r="L381" i="1"/>
  <c r="M381" i="1"/>
  <c r="O381" i="1"/>
  <c r="P381" i="1"/>
  <c r="Q381" i="1"/>
  <c r="R381" i="1"/>
  <c r="S381" i="1" l="1"/>
  <c r="A382" i="1"/>
  <c r="B382" i="1" l="1"/>
  <c r="C382" i="1" s="1"/>
  <c r="D382" i="1"/>
  <c r="N382" i="1"/>
  <c r="E382" i="1" l="1"/>
  <c r="F382" i="1"/>
  <c r="G382" i="1"/>
  <c r="H382" i="1"/>
  <c r="T382" i="1" s="1"/>
  <c r="J382" i="1"/>
  <c r="K382" i="1"/>
  <c r="L382" i="1"/>
  <c r="M382" i="1"/>
  <c r="O382" i="1"/>
  <c r="P382" i="1"/>
  <c r="Q382" i="1"/>
  <c r="R382" i="1"/>
  <c r="S382" i="1" l="1"/>
  <c r="A383" i="1"/>
  <c r="B383" i="1" l="1"/>
  <c r="C383" i="1" s="1"/>
  <c r="D383" i="1"/>
  <c r="N383" i="1"/>
  <c r="E383" i="1" l="1"/>
  <c r="F383" i="1"/>
  <c r="G383" i="1"/>
  <c r="H383" i="1"/>
  <c r="T383" i="1" s="1"/>
  <c r="J383" i="1"/>
  <c r="K383" i="1"/>
  <c r="L383" i="1"/>
  <c r="M383" i="1"/>
  <c r="O383" i="1"/>
  <c r="P383" i="1"/>
  <c r="Q383" i="1"/>
  <c r="R383" i="1"/>
  <c r="S383" i="1" l="1"/>
  <c r="A384" i="1"/>
  <c r="B384" i="1" l="1"/>
  <c r="C384" i="1" s="1"/>
  <c r="D384" i="1"/>
  <c r="N384" i="1"/>
  <c r="E384" i="1" l="1"/>
  <c r="F384" i="1"/>
  <c r="G384" i="1"/>
  <c r="H384" i="1"/>
  <c r="T384" i="1" s="1"/>
  <c r="J384" i="1"/>
  <c r="K384" i="1"/>
  <c r="L384" i="1"/>
  <c r="M384" i="1"/>
  <c r="O384" i="1"/>
  <c r="P384" i="1"/>
  <c r="Q384" i="1"/>
  <c r="R384" i="1"/>
  <c r="S384" i="1" l="1"/>
  <c r="A385" i="1"/>
  <c r="B385" i="1" l="1"/>
  <c r="C385" i="1" s="1"/>
  <c r="D385" i="1"/>
  <c r="N385" i="1"/>
  <c r="E385" i="1" l="1"/>
  <c r="F385" i="1"/>
  <c r="G385" i="1"/>
  <c r="H385" i="1"/>
  <c r="T385" i="1" s="1"/>
  <c r="J385" i="1"/>
  <c r="K385" i="1"/>
  <c r="L385" i="1"/>
  <c r="M385" i="1"/>
  <c r="O385" i="1"/>
  <c r="P385" i="1"/>
  <c r="Q385" i="1"/>
  <c r="R385" i="1"/>
  <c r="S385" i="1" l="1"/>
  <c r="A386" i="1"/>
  <c r="B386" i="1" l="1"/>
  <c r="C386" i="1" s="1"/>
  <c r="D386" i="1"/>
  <c r="N386" i="1"/>
  <c r="E386" i="1" l="1"/>
  <c r="F386" i="1"/>
  <c r="G386" i="1"/>
  <c r="H386" i="1"/>
  <c r="T386" i="1" s="1"/>
  <c r="J386" i="1"/>
  <c r="K386" i="1"/>
  <c r="L386" i="1"/>
  <c r="M386" i="1"/>
  <c r="O386" i="1"/>
  <c r="P386" i="1"/>
  <c r="Q386" i="1"/>
  <c r="R386" i="1"/>
  <c r="S386" i="1" l="1"/>
  <c r="A387" i="1"/>
  <c r="B387" i="1" l="1"/>
  <c r="C387" i="1" s="1"/>
  <c r="D387" i="1"/>
  <c r="N387" i="1"/>
  <c r="E387" i="1" l="1"/>
  <c r="F387" i="1"/>
  <c r="G387" i="1"/>
  <c r="H387" i="1"/>
  <c r="T387" i="1" s="1"/>
  <c r="J387" i="1"/>
  <c r="K387" i="1"/>
  <c r="L387" i="1"/>
  <c r="M387" i="1"/>
  <c r="O387" i="1"/>
  <c r="P387" i="1"/>
  <c r="Q387" i="1"/>
  <c r="R387" i="1"/>
  <c r="S387" i="1" l="1"/>
  <c r="A388" i="1"/>
  <c r="B388" i="1" l="1"/>
  <c r="C388" i="1" s="1"/>
  <c r="D388" i="1"/>
  <c r="N388" i="1"/>
  <c r="E388" i="1" l="1"/>
  <c r="F388" i="1"/>
  <c r="G388" i="1"/>
  <c r="H388" i="1"/>
  <c r="T388" i="1" s="1"/>
  <c r="J388" i="1"/>
  <c r="K388" i="1"/>
  <c r="L388" i="1"/>
  <c r="M388" i="1"/>
  <c r="O388" i="1"/>
  <c r="P388" i="1"/>
  <c r="Q388" i="1"/>
  <c r="R388" i="1"/>
  <c r="S388" i="1" l="1"/>
  <c r="A389" i="1"/>
  <c r="B389" i="1" l="1"/>
  <c r="C389" i="1"/>
  <c r="D389" i="1"/>
  <c r="N389" i="1"/>
  <c r="E389" i="1" l="1"/>
  <c r="F389" i="1"/>
  <c r="G389" i="1"/>
  <c r="H389" i="1"/>
  <c r="T389" i="1" s="1"/>
  <c r="J389" i="1"/>
  <c r="K389" i="1"/>
  <c r="L389" i="1"/>
  <c r="M389" i="1"/>
  <c r="O389" i="1"/>
  <c r="P389" i="1"/>
  <c r="Q389" i="1"/>
  <c r="R389" i="1"/>
  <c r="S389" i="1" l="1"/>
  <c r="A390" i="1"/>
  <c r="B390" i="1" l="1"/>
  <c r="C390" i="1" s="1"/>
  <c r="D390" i="1"/>
  <c r="N390" i="1"/>
  <c r="E390" i="1" l="1"/>
  <c r="F390" i="1"/>
  <c r="G390" i="1"/>
  <c r="H390" i="1"/>
  <c r="T390" i="1" s="1"/>
  <c r="J390" i="1"/>
  <c r="K390" i="1"/>
  <c r="L390" i="1"/>
  <c r="M390" i="1"/>
  <c r="O390" i="1"/>
  <c r="P390" i="1"/>
  <c r="Q390" i="1"/>
  <c r="R390" i="1"/>
  <c r="S390" i="1" l="1"/>
  <c r="A391" i="1"/>
  <c r="B391" i="1" l="1"/>
  <c r="C391" i="1" s="1"/>
  <c r="D391" i="1"/>
  <c r="N391" i="1"/>
  <c r="E391" i="1" l="1"/>
  <c r="F391" i="1"/>
  <c r="G391" i="1"/>
  <c r="H391" i="1"/>
  <c r="T391" i="1" s="1"/>
  <c r="J391" i="1"/>
  <c r="K391" i="1"/>
  <c r="L391" i="1"/>
  <c r="M391" i="1"/>
  <c r="O391" i="1"/>
  <c r="P391" i="1"/>
  <c r="Q391" i="1"/>
  <c r="R391" i="1"/>
  <c r="S391" i="1" l="1"/>
  <c r="A392" i="1"/>
  <c r="B392" i="1" l="1"/>
  <c r="C392" i="1" s="1"/>
  <c r="D392" i="1"/>
  <c r="N392" i="1"/>
  <c r="E392" i="1" l="1"/>
  <c r="F392" i="1"/>
  <c r="G392" i="1"/>
  <c r="H392" i="1"/>
  <c r="T392" i="1" s="1"/>
  <c r="J392" i="1"/>
  <c r="K392" i="1"/>
  <c r="L392" i="1"/>
  <c r="M392" i="1"/>
  <c r="O392" i="1"/>
  <c r="P392" i="1"/>
  <c r="Q392" i="1"/>
  <c r="R392" i="1"/>
  <c r="S392" i="1" l="1"/>
  <c r="A393" i="1"/>
  <c r="B393" i="1" l="1"/>
  <c r="C393" i="1" s="1"/>
  <c r="D393" i="1"/>
  <c r="N393" i="1"/>
  <c r="E393" i="1" l="1"/>
  <c r="F393" i="1"/>
  <c r="G393" i="1"/>
  <c r="H393" i="1"/>
  <c r="T393" i="1" s="1"/>
  <c r="J393" i="1"/>
  <c r="K393" i="1"/>
  <c r="L393" i="1"/>
  <c r="M393" i="1"/>
  <c r="Q393" i="1"/>
  <c r="O393" i="1"/>
  <c r="R393" i="1"/>
  <c r="P393" i="1"/>
  <c r="S393" i="1" l="1"/>
  <c r="A394" i="1"/>
  <c r="N394" i="1" l="1"/>
  <c r="B394" i="1"/>
  <c r="C394" i="1" s="1"/>
  <c r="D394" i="1"/>
  <c r="Q394" i="1" l="1"/>
  <c r="O394" i="1"/>
  <c r="R394" i="1"/>
  <c r="P394" i="1"/>
  <c r="G394" i="1"/>
  <c r="K394" i="1"/>
  <c r="E394" i="1"/>
  <c r="H394" i="1"/>
  <c r="T394" i="1" s="1"/>
  <c r="L394" i="1"/>
  <c r="F394" i="1"/>
  <c r="J394" i="1"/>
  <c r="M394" i="1"/>
  <c r="S394" i="1" l="1"/>
  <c r="A395" i="1"/>
  <c r="D395" i="1" l="1"/>
  <c r="B395" i="1"/>
  <c r="C395" i="1" s="1"/>
  <c r="N395" i="1"/>
  <c r="G395" i="1" l="1"/>
  <c r="K395" i="1"/>
  <c r="E395" i="1"/>
  <c r="J395" i="1"/>
  <c r="M395" i="1"/>
  <c r="F395" i="1"/>
  <c r="H395" i="1"/>
  <c r="T395" i="1" s="1"/>
  <c r="L395" i="1"/>
  <c r="P395" i="1"/>
  <c r="O395" i="1"/>
  <c r="R395" i="1"/>
  <c r="Q395" i="1"/>
  <c r="S395" i="1" l="1"/>
  <c r="A396" i="1"/>
  <c r="N396" i="1" l="1"/>
  <c r="B396" i="1"/>
  <c r="C396" i="1" s="1"/>
  <c r="D396" i="1"/>
  <c r="R396" i="1" l="1"/>
  <c r="P396" i="1"/>
  <c r="O396" i="1"/>
  <c r="Q396" i="1"/>
  <c r="E396" i="1"/>
  <c r="H396" i="1"/>
  <c r="T396" i="1" s="1"/>
  <c r="M396" i="1"/>
  <c r="G396" i="1"/>
  <c r="K396" i="1"/>
  <c r="F396" i="1"/>
  <c r="J396" i="1"/>
  <c r="L396" i="1"/>
  <c r="S396" i="1" l="1"/>
  <c r="A397" i="1"/>
  <c r="D397" i="1" l="1"/>
  <c r="N397" i="1"/>
  <c r="B397" i="1"/>
  <c r="C397" i="1" s="1"/>
  <c r="G397" i="1" l="1"/>
  <c r="K397" i="1"/>
  <c r="E397" i="1"/>
  <c r="H397" i="1"/>
  <c r="T397" i="1" s="1"/>
  <c r="L397" i="1"/>
  <c r="F397" i="1"/>
  <c r="J397" i="1"/>
  <c r="M397" i="1"/>
  <c r="P397" i="1"/>
  <c r="Q397" i="1"/>
  <c r="O397" i="1"/>
  <c r="R397" i="1"/>
  <c r="S397" i="1" l="1"/>
  <c r="A398" i="1"/>
  <c r="B398" i="1" l="1"/>
  <c r="D398" i="1"/>
  <c r="N398" i="1"/>
  <c r="C398" i="1"/>
  <c r="F398" i="1" l="1"/>
  <c r="K398" i="1"/>
  <c r="H398" i="1"/>
  <c r="T398" i="1" s="1"/>
  <c r="M398" i="1"/>
  <c r="E398" i="1"/>
  <c r="G398" i="1"/>
  <c r="J398" i="1"/>
  <c r="L398" i="1"/>
  <c r="P398" i="1"/>
  <c r="Q398" i="1"/>
  <c r="O398" i="1"/>
  <c r="R398" i="1"/>
  <c r="S398" i="1" l="1"/>
  <c r="A399" i="1"/>
  <c r="D399" i="1" l="1"/>
  <c r="B399" i="1"/>
  <c r="C399" i="1" s="1"/>
  <c r="N399" i="1"/>
  <c r="F399" i="1" l="1"/>
  <c r="J399" i="1"/>
  <c r="M399" i="1"/>
  <c r="G399" i="1"/>
  <c r="H399" i="1"/>
  <c r="T399" i="1" s="1"/>
  <c r="K399" i="1"/>
  <c r="E399" i="1"/>
  <c r="L399" i="1"/>
  <c r="Q399" i="1"/>
  <c r="P399" i="1"/>
  <c r="O399" i="1"/>
  <c r="R399" i="1"/>
  <c r="S399" i="1" l="1"/>
  <c r="A400" i="1"/>
  <c r="D400" i="1" l="1"/>
  <c r="B400" i="1"/>
  <c r="C400" i="1" s="1"/>
  <c r="N400" i="1"/>
  <c r="E400" i="1" l="1"/>
  <c r="J400" i="1"/>
  <c r="L400" i="1"/>
  <c r="F400" i="1"/>
  <c r="H400" i="1"/>
  <c r="T400" i="1" s="1"/>
  <c r="M400" i="1"/>
  <c r="G400" i="1"/>
  <c r="K400" i="1"/>
  <c r="O400" i="1"/>
  <c r="Q400" i="1"/>
  <c r="P400" i="1"/>
  <c r="R400" i="1"/>
  <c r="S400" i="1" l="1"/>
  <c r="A401" i="1"/>
  <c r="B401" i="1" l="1"/>
  <c r="C401" i="1" s="1"/>
  <c r="D401" i="1"/>
  <c r="N401" i="1"/>
  <c r="G401" i="1" l="1"/>
  <c r="L401" i="1"/>
  <c r="E401" i="1"/>
  <c r="H401" i="1"/>
  <c r="T401" i="1" s="1"/>
  <c r="K401" i="1"/>
  <c r="M401" i="1"/>
  <c r="F401" i="1"/>
  <c r="J401" i="1"/>
  <c r="P401" i="1"/>
  <c r="R401" i="1"/>
  <c r="O401" i="1"/>
  <c r="Q401" i="1"/>
  <c r="S401" i="1" l="1"/>
  <c r="A402" i="1"/>
  <c r="B402" i="1" l="1"/>
  <c r="C402" i="1" s="1"/>
  <c r="D402" i="1"/>
  <c r="N402" i="1"/>
  <c r="G402" i="1" l="1"/>
  <c r="L402" i="1"/>
  <c r="E402" i="1"/>
  <c r="H402" i="1"/>
  <c r="T402" i="1" s="1"/>
  <c r="K402" i="1"/>
  <c r="M402" i="1"/>
  <c r="F402" i="1"/>
  <c r="J402" i="1"/>
  <c r="R402" i="1"/>
  <c r="P402" i="1"/>
  <c r="O402" i="1"/>
  <c r="Q402" i="1"/>
  <c r="S402" i="1" l="1"/>
  <c r="A403" i="1"/>
  <c r="D403" i="1" l="1"/>
  <c r="N403" i="1"/>
  <c r="B403" i="1"/>
  <c r="C403" i="1" s="1"/>
  <c r="F403" i="1" l="1"/>
  <c r="J403" i="1"/>
  <c r="M403" i="1"/>
  <c r="G403" i="1"/>
  <c r="K403" i="1"/>
  <c r="E403" i="1"/>
  <c r="H403" i="1"/>
  <c r="T403" i="1" s="1"/>
  <c r="L403" i="1"/>
  <c r="Q403" i="1"/>
  <c r="R403" i="1"/>
  <c r="O403" i="1"/>
  <c r="P403" i="1"/>
  <c r="S403" i="1" l="1"/>
  <c r="A404" i="1"/>
  <c r="D404" i="1" l="1"/>
  <c r="B404" i="1"/>
  <c r="C404" i="1" s="1"/>
  <c r="N404" i="1"/>
  <c r="H404" i="1" l="1"/>
  <c r="T404" i="1" s="1"/>
  <c r="L404" i="1"/>
  <c r="E404" i="1"/>
  <c r="G404" i="1"/>
  <c r="J404" i="1"/>
  <c r="M404" i="1"/>
  <c r="F404" i="1"/>
  <c r="K404" i="1"/>
  <c r="Q404" i="1"/>
  <c r="P404" i="1"/>
  <c r="O404" i="1"/>
  <c r="R404" i="1"/>
  <c r="S404" i="1" l="1"/>
  <c r="A405" i="1"/>
  <c r="B405" i="1" l="1"/>
  <c r="C405" i="1" s="1"/>
  <c r="D405" i="1"/>
  <c r="N405" i="1"/>
  <c r="G405" i="1" l="1"/>
  <c r="L405" i="1"/>
  <c r="F405" i="1"/>
  <c r="H405" i="1"/>
  <c r="T405" i="1" s="1"/>
  <c r="K405" i="1"/>
  <c r="E405" i="1"/>
  <c r="J405" i="1"/>
  <c r="M405" i="1"/>
  <c r="Q405" i="1"/>
  <c r="R405" i="1"/>
  <c r="O405" i="1"/>
  <c r="P405" i="1"/>
  <c r="S405" i="1" l="1"/>
  <c r="A406" i="1"/>
  <c r="B406" i="1" l="1"/>
  <c r="D406" i="1"/>
  <c r="N406" i="1"/>
  <c r="C406" i="1"/>
  <c r="F406" i="1" l="1"/>
  <c r="H406" i="1"/>
  <c r="T406" i="1" s="1"/>
  <c r="K406" i="1"/>
  <c r="M406" i="1"/>
  <c r="E406" i="1"/>
  <c r="G406" i="1"/>
  <c r="J406" i="1"/>
  <c r="L406" i="1"/>
  <c r="Q406" i="1"/>
  <c r="O406" i="1"/>
  <c r="P406" i="1"/>
  <c r="R406" i="1"/>
  <c r="S406" i="1" l="1"/>
  <c r="A407" i="1"/>
  <c r="C407" i="1" l="1"/>
  <c r="B407" i="1"/>
  <c r="D407" i="1"/>
  <c r="N407" i="1"/>
  <c r="F407" i="1" l="1"/>
  <c r="H407" i="1"/>
  <c r="T407" i="1" s="1"/>
  <c r="J407" i="1"/>
  <c r="L407" i="1"/>
  <c r="E407" i="1"/>
  <c r="G407" i="1"/>
  <c r="K407" i="1"/>
  <c r="M407" i="1"/>
  <c r="P407" i="1"/>
  <c r="Q407" i="1"/>
  <c r="O407" i="1"/>
  <c r="R407" i="1"/>
  <c r="S407" i="1" l="1"/>
  <c r="A408" i="1"/>
  <c r="B408" i="1" l="1"/>
  <c r="C408" i="1" s="1"/>
  <c r="D408" i="1"/>
  <c r="N408" i="1"/>
  <c r="E408" i="1" l="1"/>
  <c r="F408" i="1"/>
  <c r="G408" i="1"/>
  <c r="H408" i="1"/>
  <c r="T408" i="1" s="1"/>
  <c r="J408" i="1"/>
  <c r="K408" i="1"/>
  <c r="L408" i="1"/>
  <c r="M408" i="1"/>
  <c r="O408" i="1"/>
  <c r="P408" i="1"/>
  <c r="Q408" i="1"/>
  <c r="R408" i="1"/>
  <c r="S408" i="1" l="1"/>
  <c r="A409" i="1"/>
  <c r="B409" i="1" l="1"/>
  <c r="C409" i="1"/>
  <c r="D409" i="1"/>
  <c r="N409" i="1"/>
  <c r="E409" i="1" l="1"/>
  <c r="F409" i="1"/>
  <c r="G409" i="1"/>
  <c r="H409" i="1"/>
  <c r="T409" i="1" s="1"/>
  <c r="J409" i="1"/>
  <c r="K409" i="1"/>
  <c r="L409" i="1"/>
  <c r="M409" i="1"/>
  <c r="P409" i="1"/>
  <c r="R409" i="1"/>
  <c r="O409" i="1"/>
  <c r="Q409" i="1"/>
  <c r="S409" i="1" l="1"/>
  <c r="A410" i="1"/>
  <c r="B410" i="1" l="1"/>
  <c r="C410" i="1" s="1"/>
  <c r="D410" i="1"/>
  <c r="N410" i="1"/>
  <c r="F410" i="1" l="1"/>
  <c r="H410" i="1"/>
  <c r="T410" i="1" s="1"/>
  <c r="L410" i="1"/>
  <c r="E410" i="1"/>
  <c r="G410" i="1"/>
  <c r="J410" i="1"/>
  <c r="K410" i="1"/>
  <c r="M410" i="1"/>
  <c r="P410" i="1"/>
  <c r="R410" i="1"/>
  <c r="O410" i="1"/>
  <c r="Q410" i="1"/>
  <c r="S410" i="1" l="1"/>
  <c r="A411" i="1"/>
  <c r="D411" i="1" l="1"/>
  <c r="N411" i="1"/>
  <c r="B411" i="1"/>
  <c r="C411" i="1" s="1"/>
  <c r="G411" i="1" l="1"/>
  <c r="K411" i="1"/>
  <c r="M411" i="1"/>
  <c r="E411" i="1"/>
  <c r="J411" i="1"/>
  <c r="F411" i="1"/>
  <c r="H411" i="1"/>
  <c r="T411" i="1" s="1"/>
  <c r="L411" i="1"/>
  <c r="P411" i="1"/>
  <c r="Q411" i="1"/>
  <c r="O411" i="1"/>
  <c r="R411" i="1"/>
  <c r="S411" i="1" l="1"/>
  <c r="A412" i="1"/>
  <c r="C412" i="1" l="1"/>
  <c r="B412" i="1"/>
  <c r="D412" i="1"/>
  <c r="N412" i="1"/>
  <c r="F412" i="1" l="1"/>
  <c r="G412" i="1"/>
  <c r="K412" i="1"/>
  <c r="L412" i="1"/>
  <c r="E412" i="1"/>
  <c r="H412" i="1"/>
  <c r="T412" i="1" s="1"/>
  <c r="J412" i="1"/>
  <c r="M412" i="1"/>
  <c r="Q412" i="1"/>
  <c r="O412" i="1"/>
  <c r="P412" i="1"/>
  <c r="R412" i="1"/>
  <c r="S412" i="1" l="1"/>
  <c r="A413" i="1"/>
  <c r="B413" i="1" l="1"/>
  <c r="C413" i="1" s="1"/>
  <c r="D413" i="1"/>
  <c r="N413" i="1"/>
  <c r="E413" i="1" l="1"/>
  <c r="G413" i="1"/>
  <c r="J413" i="1"/>
  <c r="L413" i="1"/>
  <c r="F413" i="1"/>
  <c r="H413" i="1"/>
  <c r="T413" i="1" s="1"/>
  <c r="K413" i="1"/>
  <c r="M413" i="1"/>
  <c r="Q413" i="1"/>
  <c r="R413" i="1"/>
  <c r="O413" i="1"/>
  <c r="P413" i="1"/>
  <c r="S413" i="1" l="1"/>
  <c r="A414" i="1"/>
  <c r="D414" i="1" l="1"/>
  <c r="N414" i="1"/>
  <c r="B414" i="1"/>
  <c r="C414" i="1" s="1"/>
  <c r="E414" i="1" l="1"/>
  <c r="F414" i="1"/>
  <c r="G414" i="1"/>
  <c r="H414" i="1"/>
  <c r="T414" i="1" s="1"/>
  <c r="J414" i="1"/>
  <c r="K414" i="1"/>
  <c r="L414" i="1"/>
  <c r="M414" i="1"/>
  <c r="O414" i="1"/>
  <c r="P414" i="1"/>
  <c r="Q414" i="1"/>
  <c r="R414" i="1"/>
  <c r="S414" i="1" l="1"/>
  <c r="A415" i="1"/>
  <c r="B415" i="1" l="1"/>
  <c r="C415" i="1"/>
  <c r="D415" i="1"/>
  <c r="N415" i="1"/>
  <c r="E415" i="1" l="1"/>
  <c r="F415" i="1"/>
  <c r="G415" i="1"/>
  <c r="H415" i="1"/>
  <c r="T415" i="1" s="1"/>
  <c r="J415" i="1"/>
  <c r="K415" i="1"/>
  <c r="L415" i="1"/>
  <c r="M415" i="1"/>
  <c r="O415" i="1"/>
  <c r="P415" i="1"/>
  <c r="Q415" i="1"/>
  <c r="R415" i="1"/>
  <c r="S415" i="1" l="1"/>
  <c r="A416" i="1"/>
  <c r="B416" i="1" l="1"/>
  <c r="C416" i="1" s="1"/>
  <c r="D416" i="1"/>
  <c r="N416" i="1"/>
  <c r="E416" i="1" l="1"/>
  <c r="F416" i="1"/>
  <c r="G416" i="1"/>
  <c r="H416" i="1"/>
  <c r="T416" i="1" s="1"/>
  <c r="J416" i="1"/>
  <c r="K416" i="1"/>
  <c r="L416" i="1"/>
  <c r="M416" i="1"/>
  <c r="O416" i="1"/>
  <c r="P416" i="1"/>
  <c r="Q416" i="1"/>
  <c r="R416" i="1"/>
  <c r="S416" i="1" l="1"/>
  <c r="A417" i="1"/>
  <c r="B417" i="1" l="1"/>
  <c r="C417" i="1"/>
  <c r="D417" i="1"/>
  <c r="N417" i="1"/>
  <c r="E417" i="1" l="1"/>
  <c r="F417" i="1"/>
  <c r="G417" i="1"/>
  <c r="H417" i="1"/>
  <c r="T417" i="1" s="1"/>
  <c r="J417" i="1"/>
  <c r="K417" i="1"/>
  <c r="L417" i="1"/>
  <c r="M417" i="1"/>
  <c r="O417" i="1"/>
  <c r="P417" i="1"/>
  <c r="Q417" i="1"/>
  <c r="R417" i="1"/>
  <c r="S417" i="1" l="1"/>
  <c r="A418" i="1"/>
  <c r="B418" i="1" l="1"/>
  <c r="C418" i="1" s="1"/>
  <c r="D418" i="1"/>
  <c r="N418" i="1"/>
  <c r="E418" i="1" l="1"/>
  <c r="F418" i="1"/>
  <c r="G418" i="1"/>
  <c r="H418" i="1"/>
  <c r="T418" i="1" s="1"/>
  <c r="J418" i="1"/>
  <c r="K418" i="1"/>
  <c r="L418" i="1"/>
  <c r="M418" i="1"/>
  <c r="P418" i="1"/>
  <c r="R418" i="1"/>
  <c r="O418" i="1"/>
  <c r="Q418" i="1"/>
  <c r="S418" i="1" l="1"/>
  <c r="A419" i="1"/>
  <c r="D419" i="1" l="1"/>
  <c r="N419" i="1"/>
  <c r="B419" i="1"/>
  <c r="C419" i="1" s="1"/>
  <c r="F419" i="1" l="1"/>
  <c r="H419" i="1"/>
  <c r="T419" i="1" s="1"/>
  <c r="L419" i="1"/>
  <c r="E419" i="1"/>
  <c r="G419" i="1"/>
  <c r="J419" i="1"/>
  <c r="K419" i="1"/>
  <c r="M419" i="1"/>
  <c r="P419" i="1"/>
  <c r="O419" i="1"/>
  <c r="Q419" i="1"/>
  <c r="R419" i="1"/>
  <c r="S419" i="1" l="1"/>
  <c r="A420" i="1"/>
  <c r="D420" i="1" l="1"/>
  <c r="N420" i="1"/>
  <c r="B420" i="1"/>
  <c r="C420" i="1" s="1"/>
  <c r="F420" i="1" l="1"/>
  <c r="G420" i="1"/>
  <c r="J420" i="1"/>
  <c r="K420" i="1"/>
  <c r="L420" i="1"/>
  <c r="E420" i="1"/>
  <c r="H420" i="1"/>
  <c r="T420" i="1" s="1"/>
  <c r="M420" i="1"/>
  <c r="P420" i="1"/>
  <c r="R420" i="1"/>
  <c r="O420" i="1"/>
  <c r="Q420" i="1"/>
  <c r="S420" i="1" l="1"/>
  <c r="A421" i="1"/>
  <c r="D421" i="1" l="1"/>
  <c r="B421" i="1"/>
  <c r="C421" i="1"/>
  <c r="N421" i="1"/>
  <c r="E421" i="1" l="1"/>
  <c r="H421" i="1"/>
  <c r="T421" i="1" s="1"/>
  <c r="L421" i="1"/>
  <c r="F421" i="1"/>
  <c r="G421" i="1"/>
  <c r="J421" i="1"/>
  <c r="K421" i="1"/>
  <c r="M421" i="1"/>
  <c r="P421" i="1"/>
  <c r="Q421" i="1"/>
  <c r="O421" i="1"/>
  <c r="R421" i="1"/>
  <c r="S421" i="1" l="1"/>
  <c r="A422" i="1"/>
  <c r="C422" i="1" l="1"/>
  <c r="B422" i="1"/>
  <c r="D422" i="1"/>
  <c r="N422" i="1"/>
  <c r="F422" i="1" l="1"/>
  <c r="H422" i="1"/>
  <c r="T422" i="1" s="1"/>
  <c r="J422" i="1"/>
  <c r="K422" i="1"/>
  <c r="E422" i="1"/>
  <c r="G422" i="1"/>
  <c r="L422" i="1"/>
  <c r="M422" i="1"/>
  <c r="Q422" i="1"/>
  <c r="R422" i="1"/>
  <c r="O422" i="1"/>
  <c r="P422" i="1"/>
  <c r="S422" i="1" l="1"/>
  <c r="A423" i="1"/>
  <c r="B423" i="1" l="1"/>
  <c r="C423" i="1" s="1"/>
  <c r="D423" i="1"/>
  <c r="N423" i="1"/>
  <c r="E423" i="1" l="1"/>
  <c r="F423" i="1"/>
  <c r="J423" i="1"/>
  <c r="K423" i="1"/>
  <c r="M423" i="1"/>
  <c r="G423" i="1"/>
  <c r="H423" i="1"/>
  <c r="T423" i="1" s="1"/>
  <c r="L423" i="1"/>
  <c r="Q423" i="1"/>
  <c r="O423" i="1"/>
  <c r="P423" i="1"/>
  <c r="R423" i="1"/>
  <c r="S423" i="1" l="1"/>
  <c r="A424" i="1"/>
  <c r="B424" i="1" l="1"/>
  <c r="C424" i="1" s="1"/>
  <c r="D424" i="1"/>
  <c r="N424" i="1"/>
  <c r="E424" i="1" l="1"/>
  <c r="H424" i="1"/>
  <c r="T424" i="1" s="1"/>
  <c r="J424" i="1"/>
  <c r="L424" i="1"/>
  <c r="F424" i="1"/>
  <c r="G424" i="1"/>
  <c r="K424" i="1"/>
  <c r="M424" i="1"/>
  <c r="P424" i="1"/>
  <c r="R424" i="1"/>
  <c r="O424" i="1"/>
  <c r="Q424" i="1"/>
  <c r="S424" i="1" l="1"/>
  <c r="A425" i="1"/>
  <c r="D425" i="1" l="1"/>
  <c r="B425" i="1"/>
  <c r="C425" i="1" s="1"/>
  <c r="N425" i="1"/>
  <c r="F425" i="1" l="1"/>
  <c r="H425" i="1"/>
  <c r="T425" i="1" s="1"/>
  <c r="J425" i="1"/>
  <c r="K425" i="1"/>
  <c r="M425" i="1"/>
  <c r="E425" i="1"/>
  <c r="G425" i="1"/>
  <c r="L425" i="1"/>
  <c r="R425" i="1"/>
  <c r="O425" i="1"/>
  <c r="P425" i="1"/>
  <c r="Q425" i="1"/>
  <c r="S425" i="1" l="1"/>
  <c r="A426" i="1"/>
  <c r="C426" i="1" l="1"/>
  <c r="D426" i="1"/>
  <c r="N426" i="1"/>
  <c r="B426" i="1"/>
  <c r="F426" i="1" l="1"/>
  <c r="H426" i="1"/>
  <c r="T426" i="1" s="1"/>
  <c r="J426" i="1"/>
  <c r="L426" i="1"/>
  <c r="E426" i="1"/>
  <c r="G426" i="1"/>
  <c r="K426" i="1"/>
  <c r="M426" i="1"/>
  <c r="O426" i="1"/>
  <c r="Q426" i="1"/>
  <c r="P426" i="1"/>
  <c r="R426" i="1"/>
  <c r="S426" i="1" l="1"/>
  <c r="A427" i="1"/>
  <c r="D427" i="1" l="1"/>
  <c r="N427" i="1"/>
  <c r="B427" i="1"/>
  <c r="C427" i="1" s="1"/>
  <c r="F427" i="1" l="1"/>
  <c r="H427" i="1"/>
  <c r="T427" i="1" s="1"/>
  <c r="K427" i="1"/>
  <c r="M427" i="1"/>
  <c r="E427" i="1"/>
  <c r="G427" i="1"/>
  <c r="J427" i="1"/>
  <c r="L427" i="1"/>
  <c r="P427" i="1"/>
  <c r="Q427" i="1"/>
  <c r="O427" i="1"/>
  <c r="R427" i="1"/>
  <c r="S427" i="1" l="1"/>
  <c r="A428" i="1"/>
  <c r="N428" i="1" l="1"/>
  <c r="B428" i="1"/>
  <c r="C428" i="1" s="1"/>
  <c r="D428" i="1"/>
  <c r="O428" i="1" l="1"/>
  <c r="P428" i="1"/>
  <c r="Q428" i="1"/>
  <c r="R428" i="1"/>
  <c r="F428" i="1"/>
  <c r="H428" i="1"/>
  <c r="T428" i="1" s="1"/>
  <c r="K428" i="1"/>
  <c r="E428" i="1"/>
  <c r="G428" i="1"/>
  <c r="J428" i="1"/>
  <c r="L428" i="1"/>
  <c r="M428" i="1"/>
  <c r="S428" i="1" l="1"/>
  <c r="A429" i="1"/>
  <c r="N429" i="1" l="1"/>
  <c r="B429" i="1"/>
  <c r="C429" i="1" s="1"/>
  <c r="D429" i="1"/>
  <c r="O429" i="1" l="1"/>
  <c r="Q429" i="1"/>
  <c r="R429" i="1"/>
  <c r="P429" i="1"/>
  <c r="G429" i="1"/>
  <c r="J429" i="1"/>
  <c r="K429" i="1"/>
  <c r="M429" i="1"/>
  <c r="E429" i="1"/>
  <c r="F429" i="1"/>
  <c r="H429" i="1"/>
  <c r="T429" i="1" s="1"/>
  <c r="L429" i="1"/>
  <c r="S429" i="1" l="1"/>
  <c r="A430" i="1"/>
  <c r="D430" i="1" l="1"/>
  <c r="B430" i="1"/>
  <c r="C430" i="1"/>
  <c r="N430" i="1"/>
  <c r="F430" i="1" l="1"/>
  <c r="H430" i="1"/>
  <c r="T430" i="1" s="1"/>
  <c r="M430" i="1"/>
  <c r="E430" i="1"/>
  <c r="G430" i="1"/>
  <c r="J430" i="1"/>
  <c r="K430" i="1"/>
  <c r="L430" i="1"/>
  <c r="R430" i="1"/>
  <c r="O430" i="1"/>
  <c r="P430" i="1"/>
  <c r="Q430" i="1"/>
  <c r="S430" i="1" l="1"/>
  <c r="A431" i="1"/>
  <c r="C431" i="1" l="1"/>
  <c r="D431" i="1"/>
  <c r="N431" i="1"/>
  <c r="B431" i="1"/>
  <c r="E431" i="1" l="1"/>
  <c r="F431" i="1"/>
  <c r="G431" i="1"/>
  <c r="H431" i="1"/>
  <c r="T431" i="1" s="1"/>
  <c r="J431" i="1"/>
  <c r="K431" i="1"/>
  <c r="L431" i="1"/>
  <c r="M431" i="1"/>
  <c r="O431" i="1"/>
  <c r="P431" i="1"/>
  <c r="Q431" i="1"/>
  <c r="R431" i="1"/>
  <c r="S431" i="1" l="1"/>
  <c r="A432" i="1"/>
  <c r="B432" i="1" l="1"/>
  <c r="C432" i="1" s="1"/>
  <c r="D432" i="1"/>
  <c r="N432" i="1"/>
  <c r="E432" i="1" l="1"/>
  <c r="F432" i="1"/>
  <c r="G432" i="1"/>
  <c r="H432" i="1"/>
  <c r="T432" i="1" s="1"/>
  <c r="J432" i="1"/>
  <c r="K432" i="1"/>
  <c r="L432" i="1"/>
  <c r="M432" i="1"/>
  <c r="O432" i="1"/>
  <c r="P432" i="1"/>
  <c r="Q432" i="1"/>
  <c r="R432" i="1"/>
  <c r="S432" i="1" l="1"/>
  <c r="A433" i="1"/>
  <c r="B433" i="1" l="1"/>
  <c r="C433" i="1"/>
  <c r="D433" i="1"/>
  <c r="N433" i="1"/>
  <c r="E433" i="1" l="1"/>
  <c r="F433" i="1"/>
  <c r="G433" i="1"/>
  <c r="H433" i="1"/>
  <c r="T433" i="1" s="1"/>
  <c r="J433" i="1"/>
  <c r="K433" i="1"/>
  <c r="L433" i="1"/>
  <c r="M433" i="1"/>
  <c r="O433" i="1"/>
  <c r="P433" i="1"/>
  <c r="Q433" i="1"/>
  <c r="R433" i="1"/>
  <c r="S433" i="1" l="1"/>
  <c r="A434" i="1"/>
  <c r="B434" i="1" l="1"/>
  <c r="C434" i="1"/>
  <c r="D434" i="1"/>
  <c r="N434" i="1"/>
  <c r="E434" i="1" l="1"/>
  <c r="F434" i="1"/>
  <c r="G434" i="1"/>
  <c r="H434" i="1"/>
  <c r="T434" i="1" s="1"/>
  <c r="J434" i="1"/>
  <c r="K434" i="1"/>
  <c r="L434" i="1"/>
  <c r="M434" i="1"/>
  <c r="O434" i="1"/>
  <c r="P434" i="1"/>
  <c r="Q434" i="1"/>
  <c r="R434" i="1"/>
  <c r="S434" i="1" l="1"/>
  <c r="A435" i="1"/>
  <c r="B435" i="1" l="1"/>
  <c r="C435" i="1" s="1"/>
  <c r="D435" i="1"/>
  <c r="N435" i="1"/>
  <c r="E435" i="1" l="1"/>
  <c r="F435" i="1"/>
  <c r="G435" i="1"/>
  <c r="H435" i="1"/>
  <c r="T435" i="1" s="1"/>
  <c r="J435" i="1"/>
  <c r="K435" i="1"/>
  <c r="L435" i="1"/>
  <c r="M435" i="1"/>
  <c r="O435" i="1"/>
  <c r="P435" i="1"/>
  <c r="Q435" i="1"/>
  <c r="R435" i="1"/>
  <c r="S435" i="1" l="1"/>
  <c r="A436" i="1"/>
  <c r="B436" i="1" l="1"/>
  <c r="C436" i="1" s="1"/>
  <c r="D436" i="1"/>
  <c r="N436" i="1"/>
  <c r="E436" i="1" l="1"/>
  <c r="F436" i="1"/>
  <c r="G436" i="1"/>
  <c r="H436" i="1"/>
  <c r="T436" i="1" s="1"/>
  <c r="J436" i="1"/>
  <c r="K436" i="1"/>
  <c r="L436" i="1"/>
  <c r="M436" i="1"/>
  <c r="O436" i="1"/>
  <c r="P436" i="1"/>
  <c r="Q436" i="1"/>
  <c r="R436" i="1"/>
  <c r="S436" i="1" l="1"/>
  <c r="A437" i="1"/>
  <c r="B437" i="1" l="1"/>
  <c r="C437" i="1" s="1"/>
  <c r="D437" i="1"/>
  <c r="N437" i="1"/>
  <c r="E437" i="1" l="1"/>
  <c r="F437" i="1"/>
  <c r="G437" i="1"/>
  <c r="H437" i="1"/>
  <c r="T437" i="1" s="1"/>
  <c r="J437" i="1"/>
  <c r="K437" i="1"/>
  <c r="L437" i="1"/>
  <c r="M437" i="1"/>
  <c r="O437" i="1"/>
  <c r="P437" i="1"/>
  <c r="Q437" i="1"/>
  <c r="R437" i="1"/>
  <c r="S437" i="1" l="1"/>
  <c r="A438" i="1"/>
  <c r="B438" i="1" l="1"/>
  <c r="C438" i="1" s="1"/>
  <c r="D438" i="1"/>
  <c r="N438" i="1"/>
  <c r="E438" i="1" l="1"/>
  <c r="F438" i="1"/>
  <c r="G438" i="1"/>
  <c r="H438" i="1"/>
  <c r="T438" i="1" s="1"/>
  <c r="J438" i="1"/>
  <c r="K438" i="1"/>
  <c r="L438" i="1"/>
  <c r="M438" i="1"/>
  <c r="O438" i="1"/>
  <c r="P438" i="1"/>
  <c r="Q438" i="1"/>
  <c r="R438" i="1"/>
  <c r="S438" i="1" l="1"/>
  <c r="A439" i="1"/>
  <c r="B439" i="1" l="1"/>
  <c r="C439" i="1" s="1"/>
  <c r="D439" i="1"/>
  <c r="N439" i="1"/>
  <c r="E439" i="1" l="1"/>
  <c r="F439" i="1"/>
  <c r="G439" i="1"/>
  <c r="H439" i="1"/>
  <c r="T439" i="1" s="1"/>
  <c r="J439" i="1"/>
  <c r="K439" i="1"/>
  <c r="L439" i="1"/>
  <c r="M439" i="1"/>
  <c r="O439" i="1"/>
  <c r="P439" i="1"/>
  <c r="Q439" i="1"/>
  <c r="R439" i="1"/>
  <c r="S439" i="1" l="1"/>
  <c r="A440" i="1"/>
  <c r="B440" i="1" l="1"/>
  <c r="C440" i="1" s="1"/>
  <c r="D440" i="1"/>
  <c r="N440" i="1"/>
  <c r="E440" i="1" l="1"/>
  <c r="F440" i="1"/>
  <c r="G440" i="1"/>
  <c r="H440" i="1"/>
  <c r="T440" i="1" s="1"/>
  <c r="J440" i="1"/>
  <c r="K440" i="1"/>
  <c r="L440" i="1"/>
  <c r="M440" i="1"/>
  <c r="O440" i="1"/>
  <c r="P440" i="1"/>
  <c r="Q440" i="1"/>
  <c r="R440" i="1"/>
  <c r="S440" i="1" l="1"/>
  <c r="A441" i="1"/>
  <c r="B441" i="1" l="1"/>
  <c r="C441" i="1"/>
  <c r="D441" i="1"/>
  <c r="N441" i="1"/>
  <c r="E441" i="1" l="1"/>
  <c r="F441" i="1"/>
  <c r="G441" i="1"/>
  <c r="H441" i="1"/>
  <c r="T441" i="1" s="1"/>
  <c r="J441" i="1"/>
  <c r="K441" i="1"/>
  <c r="L441" i="1"/>
  <c r="M441" i="1"/>
  <c r="O441" i="1"/>
  <c r="P441" i="1"/>
  <c r="Q441" i="1"/>
  <c r="R441" i="1"/>
  <c r="S441" i="1" l="1"/>
  <c r="A442" i="1"/>
  <c r="B442" i="1" l="1"/>
  <c r="C442" i="1"/>
  <c r="D442" i="1"/>
  <c r="N442" i="1"/>
  <c r="E442" i="1" l="1"/>
  <c r="F442" i="1"/>
  <c r="G442" i="1"/>
  <c r="H442" i="1"/>
  <c r="T442" i="1" s="1"/>
  <c r="J442" i="1"/>
  <c r="K442" i="1"/>
  <c r="L442" i="1"/>
  <c r="M442" i="1"/>
  <c r="O442" i="1"/>
  <c r="P442" i="1"/>
  <c r="Q442" i="1"/>
  <c r="R442" i="1"/>
  <c r="S442" i="1" l="1"/>
  <c r="A443" i="1"/>
  <c r="B443" i="1" l="1"/>
  <c r="C443" i="1" s="1"/>
  <c r="D443" i="1"/>
  <c r="N443" i="1"/>
  <c r="E443" i="1" l="1"/>
  <c r="F443" i="1"/>
  <c r="G443" i="1"/>
  <c r="H443" i="1"/>
  <c r="T443" i="1" s="1"/>
  <c r="J443" i="1"/>
  <c r="K443" i="1"/>
  <c r="L443" i="1"/>
  <c r="M443" i="1"/>
  <c r="O443" i="1"/>
  <c r="P443" i="1"/>
  <c r="Q443" i="1"/>
  <c r="R443" i="1"/>
  <c r="S443" i="1" l="1"/>
  <c r="A444" i="1"/>
  <c r="B444" i="1" l="1"/>
  <c r="C444" i="1" s="1"/>
  <c r="D444" i="1"/>
  <c r="N444" i="1"/>
  <c r="E444" i="1" l="1"/>
  <c r="F444" i="1"/>
  <c r="G444" i="1"/>
  <c r="H444" i="1"/>
  <c r="T444" i="1" s="1"/>
  <c r="J444" i="1"/>
  <c r="K444" i="1"/>
  <c r="L444" i="1"/>
  <c r="M444" i="1"/>
  <c r="O444" i="1"/>
  <c r="P444" i="1"/>
  <c r="Q444" i="1"/>
  <c r="R444" i="1"/>
  <c r="S444" i="1" l="1"/>
  <c r="A445" i="1"/>
  <c r="B445" i="1" l="1"/>
  <c r="C445" i="1" s="1"/>
  <c r="D445" i="1"/>
  <c r="N445" i="1"/>
  <c r="E445" i="1" l="1"/>
  <c r="F445" i="1"/>
  <c r="G445" i="1"/>
  <c r="H445" i="1"/>
  <c r="T445" i="1" s="1"/>
  <c r="J445" i="1"/>
  <c r="K445" i="1"/>
  <c r="L445" i="1"/>
  <c r="M445" i="1"/>
  <c r="O445" i="1"/>
  <c r="P445" i="1"/>
  <c r="Q445" i="1"/>
  <c r="R445" i="1"/>
  <c r="S445" i="1" l="1"/>
  <c r="A446" i="1"/>
  <c r="B446" i="1" l="1"/>
  <c r="C446" i="1" s="1"/>
  <c r="D446" i="1"/>
  <c r="N446" i="1"/>
  <c r="E446" i="1" l="1"/>
  <c r="F446" i="1"/>
  <c r="G446" i="1"/>
  <c r="H446" i="1"/>
  <c r="T446" i="1" s="1"/>
  <c r="J446" i="1"/>
  <c r="K446" i="1"/>
  <c r="L446" i="1"/>
  <c r="M446" i="1"/>
  <c r="O446" i="1"/>
  <c r="P446" i="1"/>
  <c r="Q446" i="1"/>
  <c r="R446" i="1"/>
  <c r="S446" i="1" l="1"/>
  <c r="A447" i="1"/>
  <c r="B447" i="1" l="1"/>
  <c r="C447" i="1" s="1"/>
  <c r="D447" i="1"/>
  <c r="N447" i="1"/>
  <c r="E447" i="1" l="1"/>
  <c r="F447" i="1"/>
  <c r="G447" i="1"/>
  <c r="H447" i="1"/>
  <c r="T447" i="1" s="1"/>
  <c r="J447" i="1"/>
  <c r="K447" i="1"/>
  <c r="L447" i="1"/>
  <c r="M447" i="1"/>
  <c r="O447" i="1"/>
  <c r="P447" i="1"/>
  <c r="Q447" i="1"/>
  <c r="R447" i="1"/>
  <c r="S447" i="1" l="1"/>
  <c r="A448" i="1"/>
  <c r="B448" i="1" l="1"/>
  <c r="C448" i="1"/>
  <c r="D448" i="1"/>
  <c r="N448" i="1"/>
  <c r="E448" i="1" l="1"/>
  <c r="F448" i="1"/>
  <c r="G448" i="1"/>
  <c r="H448" i="1"/>
  <c r="T448" i="1" s="1"/>
  <c r="J448" i="1"/>
  <c r="K448" i="1"/>
  <c r="L448" i="1"/>
  <c r="M448" i="1"/>
  <c r="O448" i="1"/>
  <c r="P448" i="1"/>
  <c r="Q448" i="1"/>
  <c r="R448" i="1"/>
  <c r="S448" i="1" l="1"/>
  <c r="A449" i="1"/>
  <c r="B449" i="1" l="1"/>
  <c r="C449" i="1" s="1"/>
  <c r="D449" i="1"/>
  <c r="N449" i="1"/>
  <c r="E449" i="1" l="1"/>
  <c r="F449" i="1"/>
  <c r="G449" i="1"/>
  <c r="H449" i="1"/>
  <c r="T449" i="1" s="1"/>
  <c r="J449" i="1"/>
  <c r="K449" i="1"/>
  <c r="L449" i="1"/>
  <c r="M449" i="1"/>
  <c r="O449" i="1"/>
  <c r="P449" i="1"/>
  <c r="Q449" i="1"/>
  <c r="R449" i="1"/>
  <c r="S449" i="1" l="1"/>
  <c r="A450" i="1"/>
  <c r="B450" i="1" l="1"/>
  <c r="C450" i="1"/>
  <c r="D450" i="1"/>
  <c r="N450" i="1"/>
  <c r="E450" i="1" l="1"/>
  <c r="F450" i="1"/>
  <c r="G450" i="1"/>
  <c r="H450" i="1"/>
  <c r="T450" i="1" s="1"/>
  <c r="J450" i="1"/>
  <c r="K450" i="1"/>
  <c r="L450" i="1"/>
  <c r="M450" i="1"/>
  <c r="O450" i="1"/>
  <c r="P450" i="1"/>
  <c r="Q450" i="1"/>
  <c r="R450" i="1"/>
  <c r="S450" i="1" l="1"/>
  <c r="A451" i="1"/>
  <c r="B451" i="1" l="1"/>
  <c r="C451" i="1" s="1"/>
  <c r="D451" i="1"/>
  <c r="N451" i="1"/>
  <c r="E451" i="1" l="1"/>
  <c r="F451" i="1"/>
  <c r="G451" i="1"/>
  <c r="H451" i="1"/>
  <c r="T451" i="1" s="1"/>
  <c r="J451" i="1"/>
  <c r="K451" i="1"/>
  <c r="L451" i="1"/>
  <c r="M451" i="1"/>
  <c r="O451" i="1"/>
  <c r="P451" i="1"/>
  <c r="Q451" i="1"/>
  <c r="R451" i="1"/>
  <c r="S451" i="1" l="1"/>
  <c r="A452" i="1"/>
  <c r="B452" i="1" l="1"/>
  <c r="C452" i="1"/>
  <c r="D452" i="1"/>
  <c r="N452" i="1"/>
  <c r="E452" i="1" l="1"/>
  <c r="F452" i="1"/>
  <c r="G452" i="1"/>
  <c r="H452" i="1"/>
  <c r="T452" i="1" s="1"/>
  <c r="J452" i="1"/>
  <c r="K452" i="1"/>
  <c r="L452" i="1"/>
  <c r="M452" i="1"/>
  <c r="O452" i="1"/>
  <c r="P452" i="1"/>
  <c r="Q452" i="1"/>
  <c r="R452" i="1"/>
  <c r="S452" i="1" l="1"/>
  <c r="A453" i="1"/>
  <c r="B453" i="1" l="1"/>
  <c r="C453" i="1" s="1"/>
  <c r="D453" i="1"/>
  <c r="N453" i="1"/>
  <c r="E453" i="1" l="1"/>
  <c r="F453" i="1"/>
  <c r="G453" i="1"/>
  <c r="H453" i="1"/>
  <c r="T453" i="1" s="1"/>
  <c r="J453" i="1"/>
  <c r="K453" i="1"/>
  <c r="L453" i="1"/>
  <c r="M453" i="1"/>
  <c r="O453" i="1"/>
  <c r="P453" i="1"/>
  <c r="Q453" i="1"/>
  <c r="R453" i="1"/>
  <c r="S453" i="1" l="1"/>
  <c r="A454" i="1"/>
  <c r="B454" i="1" l="1"/>
  <c r="C454" i="1" s="1"/>
  <c r="D454" i="1"/>
  <c r="N454" i="1"/>
  <c r="E454" i="1" l="1"/>
  <c r="F454" i="1"/>
  <c r="G454" i="1"/>
  <c r="H454" i="1"/>
  <c r="T454" i="1" s="1"/>
  <c r="J454" i="1"/>
  <c r="K454" i="1"/>
  <c r="L454" i="1"/>
  <c r="M454" i="1"/>
  <c r="O454" i="1"/>
  <c r="P454" i="1"/>
  <c r="Q454" i="1"/>
  <c r="R454" i="1"/>
  <c r="S454" i="1" l="1"/>
  <c r="A455" i="1"/>
  <c r="B455" i="1" l="1"/>
  <c r="C455" i="1" s="1"/>
  <c r="D455" i="1"/>
  <c r="N455" i="1"/>
  <c r="E455" i="1" l="1"/>
  <c r="F455" i="1"/>
  <c r="G455" i="1"/>
  <c r="H455" i="1"/>
  <c r="T455" i="1" s="1"/>
  <c r="J455" i="1"/>
  <c r="K455" i="1"/>
  <c r="L455" i="1"/>
  <c r="M455" i="1"/>
  <c r="O455" i="1"/>
  <c r="P455" i="1"/>
  <c r="Q455" i="1"/>
  <c r="R455" i="1"/>
  <c r="S455" i="1" l="1"/>
  <c r="A456" i="1"/>
  <c r="B456" i="1" l="1"/>
  <c r="C456" i="1" s="1"/>
  <c r="D456" i="1"/>
  <c r="N456" i="1"/>
  <c r="E456" i="1" l="1"/>
  <c r="F456" i="1"/>
  <c r="G456" i="1"/>
  <c r="H456" i="1"/>
  <c r="T456" i="1" s="1"/>
  <c r="J456" i="1"/>
  <c r="K456" i="1"/>
  <c r="L456" i="1"/>
  <c r="M456" i="1"/>
  <c r="O456" i="1"/>
  <c r="P456" i="1"/>
  <c r="Q456" i="1"/>
  <c r="R456" i="1"/>
  <c r="S456" i="1" l="1"/>
  <c r="A457" i="1"/>
  <c r="B457" i="1" l="1"/>
  <c r="C457" i="1" s="1"/>
  <c r="D457" i="1"/>
  <c r="N457" i="1"/>
  <c r="E457" i="1" l="1"/>
  <c r="F457" i="1"/>
  <c r="G457" i="1"/>
  <c r="H457" i="1"/>
  <c r="T457" i="1" s="1"/>
  <c r="J457" i="1"/>
  <c r="K457" i="1"/>
  <c r="L457" i="1"/>
  <c r="M457" i="1"/>
  <c r="O457" i="1"/>
  <c r="P457" i="1"/>
  <c r="Q457" i="1"/>
  <c r="R457" i="1"/>
  <c r="S457" i="1" l="1"/>
  <c r="A458" i="1"/>
  <c r="B458" i="1" l="1"/>
  <c r="C458" i="1" s="1"/>
  <c r="D458" i="1"/>
  <c r="N458" i="1"/>
  <c r="E458" i="1" l="1"/>
  <c r="F458" i="1"/>
  <c r="G458" i="1"/>
  <c r="H458" i="1"/>
  <c r="T458" i="1" s="1"/>
  <c r="J458" i="1"/>
  <c r="K458" i="1"/>
  <c r="L458" i="1"/>
  <c r="M458" i="1"/>
  <c r="O458" i="1"/>
  <c r="P458" i="1"/>
  <c r="Q458" i="1"/>
  <c r="R458" i="1"/>
  <c r="S458" i="1" l="1"/>
  <c r="A459" i="1"/>
  <c r="B459" i="1" l="1"/>
  <c r="C459" i="1" s="1"/>
  <c r="D459" i="1"/>
  <c r="N459" i="1"/>
  <c r="E459" i="1" l="1"/>
  <c r="F459" i="1"/>
  <c r="G459" i="1"/>
  <c r="H459" i="1"/>
  <c r="T459" i="1" s="1"/>
  <c r="J459" i="1"/>
  <c r="K459" i="1"/>
  <c r="L459" i="1"/>
  <c r="M459" i="1"/>
  <c r="O459" i="1"/>
  <c r="P459" i="1"/>
  <c r="Q459" i="1"/>
  <c r="R459" i="1"/>
  <c r="S459" i="1" l="1"/>
  <c r="A460" i="1"/>
  <c r="B460" i="1" l="1"/>
  <c r="C460" i="1" s="1"/>
  <c r="D460" i="1"/>
  <c r="N460" i="1"/>
  <c r="E460" i="1" l="1"/>
  <c r="F460" i="1"/>
  <c r="G460" i="1"/>
  <c r="H460" i="1"/>
  <c r="T460" i="1" s="1"/>
  <c r="J460" i="1"/>
  <c r="K460" i="1"/>
  <c r="L460" i="1"/>
  <c r="M460" i="1"/>
  <c r="O460" i="1"/>
  <c r="P460" i="1"/>
  <c r="Q460" i="1"/>
  <c r="R460" i="1"/>
  <c r="S460" i="1" l="1"/>
  <c r="A461" i="1"/>
  <c r="B461" i="1" l="1"/>
  <c r="C461" i="1" s="1"/>
  <c r="D461" i="1"/>
  <c r="N461" i="1"/>
  <c r="E461" i="1" l="1"/>
  <c r="F461" i="1"/>
  <c r="G461" i="1"/>
  <c r="H461" i="1"/>
  <c r="T461" i="1" s="1"/>
  <c r="J461" i="1"/>
  <c r="K461" i="1"/>
  <c r="L461" i="1"/>
  <c r="M461" i="1"/>
  <c r="O461" i="1"/>
  <c r="P461" i="1"/>
  <c r="Q461" i="1"/>
  <c r="R461" i="1"/>
  <c r="S461" i="1" l="1"/>
  <c r="A462" i="1"/>
  <c r="B462" i="1" l="1"/>
  <c r="C462" i="1"/>
  <c r="D462" i="1"/>
  <c r="N462" i="1"/>
  <c r="E462" i="1" l="1"/>
  <c r="F462" i="1"/>
  <c r="G462" i="1"/>
  <c r="H462" i="1"/>
  <c r="T462" i="1" s="1"/>
  <c r="J462" i="1"/>
  <c r="K462" i="1"/>
  <c r="L462" i="1"/>
  <c r="M462" i="1"/>
  <c r="O462" i="1"/>
  <c r="P462" i="1"/>
  <c r="Q462" i="1"/>
  <c r="R462" i="1"/>
  <c r="S462" i="1" l="1"/>
  <c r="A463" i="1"/>
  <c r="B463" i="1" l="1"/>
  <c r="C463" i="1"/>
  <c r="D463" i="1"/>
  <c r="N463" i="1"/>
  <c r="E463" i="1" l="1"/>
  <c r="F463" i="1"/>
  <c r="G463" i="1"/>
  <c r="H463" i="1"/>
  <c r="T463" i="1" s="1"/>
  <c r="J463" i="1"/>
  <c r="K463" i="1"/>
  <c r="L463" i="1"/>
  <c r="M463" i="1"/>
  <c r="O463" i="1"/>
  <c r="P463" i="1"/>
  <c r="Q463" i="1"/>
  <c r="R463" i="1"/>
  <c r="S463" i="1" l="1"/>
  <c r="A464" i="1"/>
  <c r="B464" i="1" l="1"/>
  <c r="C464" i="1"/>
  <c r="D464" i="1"/>
  <c r="N464" i="1"/>
  <c r="E464" i="1" l="1"/>
  <c r="F464" i="1"/>
  <c r="G464" i="1"/>
  <c r="H464" i="1"/>
  <c r="T464" i="1" s="1"/>
  <c r="J464" i="1"/>
  <c r="K464" i="1"/>
  <c r="L464" i="1"/>
  <c r="M464" i="1"/>
  <c r="O464" i="1"/>
  <c r="P464" i="1"/>
  <c r="Q464" i="1"/>
  <c r="R464" i="1"/>
  <c r="S464" i="1" l="1"/>
  <c r="A465" i="1"/>
  <c r="B465" i="1" l="1"/>
  <c r="C465" i="1" s="1"/>
  <c r="D465" i="1"/>
  <c r="N465" i="1"/>
  <c r="E465" i="1" l="1"/>
  <c r="F465" i="1"/>
  <c r="G465" i="1"/>
  <c r="H465" i="1"/>
  <c r="T465" i="1" s="1"/>
  <c r="J465" i="1"/>
  <c r="K465" i="1"/>
  <c r="L465" i="1"/>
  <c r="M465" i="1"/>
  <c r="O465" i="1"/>
  <c r="P465" i="1"/>
  <c r="Q465" i="1"/>
  <c r="R465" i="1"/>
  <c r="S465" i="1" l="1"/>
  <c r="A466" i="1"/>
  <c r="B466" i="1" l="1"/>
  <c r="C466" i="1"/>
  <c r="D466" i="1"/>
  <c r="N466" i="1"/>
  <c r="E466" i="1" l="1"/>
  <c r="F466" i="1"/>
  <c r="G466" i="1"/>
  <c r="H466" i="1"/>
  <c r="T466" i="1" s="1"/>
  <c r="J466" i="1"/>
  <c r="K466" i="1"/>
  <c r="L466" i="1"/>
  <c r="M466" i="1"/>
  <c r="O466" i="1"/>
  <c r="P466" i="1"/>
  <c r="Q466" i="1"/>
  <c r="R466" i="1"/>
  <c r="S466" i="1" l="1"/>
  <c r="A467" i="1"/>
  <c r="B467" i="1" l="1"/>
  <c r="C467" i="1" s="1"/>
  <c r="D467" i="1"/>
  <c r="N467" i="1"/>
  <c r="E467" i="1" l="1"/>
  <c r="F467" i="1"/>
  <c r="G467" i="1"/>
  <c r="H467" i="1"/>
  <c r="T467" i="1" s="1"/>
  <c r="J467" i="1"/>
  <c r="K467" i="1"/>
  <c r="L467" i="1"/>
  <c r="M467" i="1"/>
  <c r="O467" i="1"/>
  <c r="P467" i="1"/>
  <c r="Q467" i="1"/>
  <c r="R467" i="1"/>
  <c r="S467" i="1" l="1"/>
  <c r="A468" i="1"/>
  <c r="B468" i="1" l="1"/>
  <c r="C468" i="1" s="1"/>
  <c r="D468" i="1"/>
  <c r="N468" i="1"/>
  <c r="E468" i="1" l="1"/>
  <c r="F468" i="1"/>
  <c r="G468" i="1"/>
  <c r="H468" i="1"/>
  <c r="T468" i="1" s="1"/>
  <c r="J468" i="1"/>
  <c r="K468" i="1"/>
  <c r="L468" i="1"/>
  <c r="M468" i="1"/>
  <c r="O468" i="1"/>
  <c r="P468" i="1"/>
  <c r="Q468" i="1"/>
  <c r="R468" i="1"/>
  <c r="S468" i="1" l="1"/>
  <c r="A469" i="1"/>
  <c r="D469" i="1" l="1"/>
  <c r="N469" i="1"/>
  <c r="B469" i="1"/>
  <c r="C469" i="1" s="1"/>
  <c r="H469" i="1" l="1"/>
  <c r="T469" i="1" s="1"/>
  <c r="K469" i="1"/>
  <c r="E469" i="1"/>
  <c r="F469" i="1"/>
  <c r="L469" i="1"/>
  <c r="G469" i="1"/>
  <c r="M469" i="1"/>
  <c r="J469" i="1"/>
  <c r="Q469" i="1"/>
  <c r="P469" i="1"/>
  <c r="R469" i="1"/>
  <c r="O469" i="1"/>
  <c r="S469" i="1" l="1"/>
  <c r="A470" i="1"/>
  <c r="N470" i="1" l="1"/>
  <c r="B470" i="1"/>
  <c r="C470" i="1" s="1"/>
  <c r="D470" i="1"/>
  <c r="P470" i="1" l="1"/>
  <c r="Q470" i="1"/>
  <c r="O470" i="1"/>
  <c r="R470" i="1"/>
  <c r="H470" i="1"/>
  <c r="T470" i="1" s="1"/>
  <c r="K470" i="1"/>
  <c r="F470" i="1"/>
  <c r="M470" i="1"/>
  <c r="J470" i="1"/>
  <c r="L470" i="1"/>
  <c r="E470" i="1"/>
  <c r="G470" i="1"/>
  <c r="S470" i="1" l="1"/>
  <c r="A471" i="1"/>
  <c r="C471" i="1" l="1"/>
  <c r="B471" i="1"/>
  <c r="D471" i="1"/>
  <c r="N471" i="1"/>
  <c r="G471" i="1" l="1"/>
  <c r="K471" i="1"/>
  <c r="M471" i="1"/>
  <c r="E471" i="1"/>
  <c r="F471" i="1"/>
  <c r="L471" i="1"/>
  <c r="J471" i="1"/>
  <c r="H471" i="1"/>
  <c r="T471" i="1" s="1"/>
  <c r="Q471" i="1"/>
  <c r="O471" i="1"/>
  <c r="R471" i="1"/>
  <c r="P471" i="1"/>
  <c r="S471" i="1" l="1"/>
  <c r="A472" i="1"/>
  <c r="D472" i="1" l="1"/>
  <c r="C472" i="1"/>
  <c r="B472" i="1"/>
  <c r="N472" i="1"/>
  <c r="E472" i="1" l="1"/>
  <c r="F472" i="1"/>
  <c r="G472" i="1"/>
  <c r="J472" i="1"/>
  <c r="K472" i="1"/>
  <c r="H472" i="1"/>
  <c r="T472" i="1" s="1"/>
  <c r="M472" i="1"/>
  <c r="L472" i="1"/>
  <c r="Q472" i="1"/>
  <c r="O472" i="1"/>
  <c r="R472" i="1"/>
  <c r="P472" i="1"/>
  <c r="S472" i="1" l="1"/>
  <c r="A473" i="1"/>
  <c r="D473" i="1" l="1"/>
  <c r="N473" i="1"/>
  <c r="B473" i="1"/>
  <c r="C473" i="1" s="1"/>
  <c r="H473" i="1" l="1"/>
  <c r="T473" i="1" s="1"/>
  <c r="E473" i="1"/>
  <c r="G473" i="1"/>
  <c r="L473" i="1"/>
  <c r="K473" i="1"/>
  <c r="M473" i="1"/>
  <c r="J473" i="1"/>
  <c r="F473" i="1"/>
  <c r="P473" i="1"/>
  <c r="Q473" i="1"/>
  <c r="R473" i="1"/>
  <c r="O473" i="1"/>
  <c r="S473" i="1" l="1"/>
  <c r="A474" i="1"/>
  <c r="B474" i="1" l="1"/>
  <c r="D474" i="1"/>
  <c r="N474" i="1"/>
  <c r="C474" i="1"/>
  <c r="J474" i="1" l="1"/>
  <c r="F474" i="1"/>
  <c r="E474" i="1"/>
  <c r="H474" i="1"/>
  <c r="T474" i="1" s="1"/>
  <c r="K474" i="1"/>
  <c r="G474" i="1"/>
  <c r="M474" i="1"/>
  <c r="L474" i="1"/>
  <c r="P474" i="1"/>
  <c r="R474" i="1"/>
  <c r="O474" i="1"/>
  <c r="Q474" i="1"/>
  <c r="S474" i="1" l="1"/>
  <c r="A475" i="1"/>
  <c r="B475" i="1" l="1"/>
  <c r="C475" i="1" s="1"/>
  <c r="D475" i="1"/>
  <c r="N475" i="1"/>
  <c r="G475" i="1" l="1"/>
  <c r="J475" i="1"/>
  <c r="H475" i="1"/>
  <c r="T475" i="1" s="1"/>
  <c r="M475" i="1"/>
  <c r="E475" i="1"/>
  <c r="L475" i="1"/>
  <c r="F475" i="1"/>
  <c r="K475" i="1"/>
  <c r="O475" i="1"/>
  <c r="Q475" i="1"/>
  <c r="R475" i="1"/>
  <c r="P475" i="1"/>
  <c r="S475" i="1" l="1"/>
  <c r="A476" i="1"/>
  <c r="D476" i="1" l="1"/>
  <c r="N476" i="1"/>
  <c r="B476" i="1"/>
  <c r="C476" i="1" s="1"/>
  <c r="L476" i="1" l="1"/>
  <c r="F476" i="1"/>
  <c r="H476" i="1"/>
  <c r="T476" i="1" s="1"/>
  <c r="E476" i="1"/>
  <c r="K476" i="1"/>
  <c r="G476" i="1"/>
  <c r="J476" i="1"/>
  <c r="M476" i="1"/>
  <c r="O476" i="1"/>
  <c r="R476" i="1"/>
  <c r="P476" i="1"/>
  <c r="Q476" i="1"/>
  <c r="S476" i="1" l="1"/>
  <c r="A477" i="1"/>
  <c r="B477" i="1" l="1"/>
  <c r="C477" i="1" s="1"/>
  <c r="N477" i="1"/>
  <c r="D477" i="1"/>
  <c r="Q477" i="1" l="1"/>
  <c r="P477" i="1"/>
  <c r="O477" i="1"/>
  <c r="R477" i="1"/>
  <c r="G477" i="1"/>
  <c r="K477" i="1"/>
  <c r="F477" i="1"/>
  <c r="J477" i="1"/>
  <c r="L477" i="1"/>
  <c r="E477" i="1"/>
  <c r="H477" i="1"/>
  <c r="T477" i="1" s="1"/>
  <c r="M477" i="1"/>
  <c r="S477" i="1" l="1"/>
  <c r="A478" i="1"/>
  <c r="B478" i="1" l="1"/>
  <c r="D478" i="1"/>
  <c r="C478" i="1"/>
  <c r="N478" i="1"/>
  <c r="F478" i="1" l="1"/>
  <c r="K478" i="1"/>
  <c r="G478" i="1"/>
  <c r="L478" i="1"/>
  <c r="E478" i="1"/>
  <c r="H478" i="1"/>
  <c r="T478" i="1" s="1"/>
  <c r="J478" i="1"/>
  <c r="M478" i="1"/>
  <c r="R478" i="1"/>
  <c r="P478" i="1"/>
  <c r="Q478" i="1"/>
  <c r="O478" i="1"/>
  <c r="S478" i="1" l="1"/>
  <c r="A479" i="1"/>
  <c r="C479" i="1" l="1"/>
  <c r="D479" i="1"/>
  <c r="N479" i="1"/>
  <c r="B479" i="1"/>
  <c r="E479" i="1" l="1"/>
  <c r="G479" i="1"/>
  <c r="H479" i="1"/>
  <c r="T479" i="1" s="1"/>
  <c r="K479" i="1"/>
  <c r="L479" i="1"/>
  <c r="F479" i="1"/>
  <c r="J479" i="1"/>
  <c r="M479" i="1"/>
  <c r="P479" i="1"/>
  <c r="R479" i="1"/>
  <c r="O479" i="1"/>
  <c r="Q479" i="1"/>
  <c r="S479" i="1" l="1"/>
  <c r="A480" i="1"/>
  <c r="B480" i="1" l="1"/>
  <c r="C480" i="1" s="1"/>
  <c r="D480" i="1"/>
  <c r="N480" i="1"/>
  <c r="F480" i="1" l="1"/>
  <c r="G480" i="1"/>
  <c r="H480" i="1"/>
  <c r="T480" i="1" s="1"/>
  <c r="J480" i="1"/>
  <c r="K480" i="1"/>
  <c r="M480" i="1"/>
  <c r="E480" i="1"/>
  <c r="L480" i="1"/>
  <c r="P480" i="1"/>
  <c r="R480" i="1"/>
  <c r="O480" i="1"/>
  <c r="Q480" i="1"/>
  <c r="S480" i="1" l="1"/>
  <c r="A481" i="1"/>
  <c r="B481" i="1" l="1"/>
  <c r="C481" i="1" s="1"/>
  <c r="D481" i="1"/>
  <c r="N481" i="1"/>
  <c r="E481" i="1" l="1"/>
  <c r="G481" i="1"/>
  <c r="J481" i="1"/>
  <c r="L481" i="1"/>
  <c r="F481" i="1"/>
  <c r="H481" i="1"/>
  <c r="T481" i="1" s="1"/>
  <c r="K481" i="1"/>
  <c r="M481" i="1"/>
  <c r="P481" i="1"/>
  <c r="R481" i="1"/>
  <c r="O481" i="1"/>
  <c r="Q481" i="1"/>
  <c r="S481" i="1" l="1"/>
  <c r="A482" i="1"/>
  <c r="D482" i="1" l="1"/>
  <c r="N482" i="1"/>
  <c r="B482" i="1"/>
  <c r="C482" i="1" s="1"/>
  <c r="F482" i="1" l="1"/>
  <c r="G482" i="1"/>
  <c r="H482" i="1"/>
  <c r="T482" i="1" s="1"/>
  <c r="J482" i="1"/>
  <c r="K482" i="1"/>
  <c r="L482" i="1"/>
  <c r="M482" i="1"/>
  <c r="E482" i="1"/>
  <c r="O482" i="1"/>
  <c r="P482" i="1"/>
  <c r="Q482" i="1"/>
  <c r="R482" i="1"/>
  <c r="S482" i="1" l="1"/>
  <c r="A483" i="1"/>
  <c r="D483" i="1" l="1"/>
  <c r="B483" i="1"/>
  <c r="C483" i="1" s="1"/>
  <c r="N483" i="1"/>
  <c r="F483" i="1" l="1"/>
  <c r="H483" i="1"/>
  <c r="T483" i="1" s="1"/>
  <c r="K483" i="1"/>
  <c r="M483" i="1"/>
  <c r="E483" i="1"/>
  <c r="G483" i="1"/>
  <c r="J483" i="1"/>
  <c r="L483" i="1"/>
  <c r="P483" i="1"/>
  <c r="R483" i="1"/>
  <c r="O483" i="1"/>
  <c r="Q483" i="1"/>
  <c r="S483" i="1" l="1"/>
  <c r="A484" i="1"/>
  <c r="B484" i="1" l="1"/>
  <c r="C484" i="1" s="1"/>
  <c r="D484" i="1"/>
  <c r="N484" i="1"/>
  <c r="F484" i="1" l="1"/>
  <c r="H484" i="1"/>
  <c r="T484" i="1" s="1"/>
  <c r="L484" i="1"/>
  <c r="E484" i="1"/>
  <c r="G484" i="1"/>
  <c r="J484" i="1"/>
  <c r="K484" i="1"/>
  <c r="M484" i="1"/>
  <c r="O484" i="1"/>
  <c r="Q484" i="1"/>
  <c r="P484" i="1"/>
  <c r="R484" i="1"/>
  <c r="S484" i="1" l="1"/>
  <c r="A485" i="1"/>
  <c r="B485" i="1" l="1"/>
  <c r="C485" i="1" s="1"/>
  <c r="D485" i="1"/>
  <c r="N485" i="1"/>
  <c r="E485" i="1" l="1"/>
  <c r="F485" i="1"/>
  <c r="G485" i="1"/>
  <c r="H485" i="1"/>
  <c r="T485" i="1" s="1"/>
  <c r="J485" i="1"/>
  <c r="K485" i="1"/>
  <c r="L485" i="1"/>
  <c r="M485" i="1"/>
  <c r="O485" i="1"/>
  <c r="P485" i="1"/>
  <c r="Q485" i="1"/>
  <c r="R485" i="1"/>
  <c r="S485" i="1" l="1"/>
  <c r="A486" i="1"/>
  <c r="B486" i="1" l="1"/>
  <c r="C486" i="1" s="1"/>
  <c r="D486" i="1"/>
  <c r="N486" i="1"/>
  <c r="E486" i="1" l="1"/>
  <c r="F486" i="1"/>
  <c r="G486" i="1"/>
  <c r="H486" i="1"/>
  <c r="T486" i="1" s="1"/>
  <c r="J486" i="1"/>
  <c r="K486" i="1"/>
  <c r="L486" i="1"/>
  <c r="M486" i="1"/>
  <c r="O486" i="1"/>
  <c r="P486" i="1"/>
  <c r="Q486" i="1"/>
  <c r="R486" i="1"/>
  <c r="S486" i="1" l="1"/>
  <c r="A487" i="1"/>
  <c r="B487" i="1" l="1"/>
  <c r="C487" i="1" s="1"/>
  <c r="D487" i="1"/>
  <c r="N487" i="1"/>
  <c r="E487" i="1" l="1"/>
  <c r="F487" i="1"/>
  <c r="G487" i="1"/>
  <c r="H487" i="1"/>
  <c r="T487" i="1" s="1"/>
  <c r="J487" i="1"/>
  <c r="K487" i="1"/>
  <c r="L487" i="1"/>
  <c r="M487" i="1"/>
  <c r="O487" i="1"/>
  <c r="P487" i="1"/>
  <c r="Q487" i="1"/>
  <c r="R487" i="1"/>
  <c r="S487" i="1" l="1"/>
  <c r="A488" i="1"/>
  <c r="B488" i="1" l="1"/>
  <c r="C488" i="1" s="1"/>
  <c r="D488" i="1"/>
  <c r="N488" i="1"/>
  <c r="E488" i="1" l="1"/>
  <c r="F488" i="1"/>
  <c r="G488" i="1"/>
  <c r="H488" i="1"/>
  <c r="T488" i="1" s="1"/>
  <c r="J488" i="1"/>
  <c r="K488" i="1"/>
  <c r="L488" i="1"/>
  <c r="M488" i="1"/>
  <c r="O488" i="1"/>
  <c r="P488" i="1"/>
  <c r="Q488" i="1"/>
  <c r="R488" i="1"/>
  <c r="S488" i="1" l="1"/>
  <c r="A489" i="1"/>
  <c r="B489" i="1" l="1"/>
  <c r="C489" i="1"/>
  <c r="D489" i="1"/>
  <c r="N489" i="1"/>
  <c r="E489" i="1" l="1"/>
  <c r="F489" i="1"/>
  <c r="G489" i="1"/>
  <c r="H489" i="1"/>
  <c r="T489" i="1" s="1"/>
  <c r="J489" i="1"/>
  <c r="K489" i="1"/>
  <c r="L489" i="1"/>
  <c r="M489" i="1"/>
  <c r="O489" i="1"/>
  <c r="P489" i="1"/>
  <c r="Q489" i="1"/>
  <c r="R489" i="1"/>
  <c r="S489" i="1" l="1"/>
  <c r="A490" i="1"/>
  <c r="B490" i="1" l="1"/>
  <c r="C490" i="1"/>
  <c r="D490" i="1"/>
  <c r="N490" i="1"/>
  <c r="E490" i="1" l="1"/>
  <c r="F490" i="1"/>
  <c r="G490" i="1"/>
  <c r="H490" i="1"/>
  <c r="T490" i="1" s="1"/>
  <c r="J490" i="1"/>
  <c r="K490" i="1"/>
  <c r="L490" i="1"/>
  <c r="M490" i="1"/>
  <c r="O490" i="1"/>
  <c r="P490" i="1"/>
  <c r="Q490" i="1"/>
  <c r="R490" i="1"/>
  <c r="S490" i="1" l="1"/>
  <c r="A491" i="1"/>
  <c r="B491" i="1" l="1"/>
  <c r="C491" i="1"/>
  <c r="D491" i="1"/>
  <c r="N491" i="1"/>
  <c r="E491" i="1" l="1"/>
  <c r="F491" i="1"/>
  <c r="G491" i="1"/>
  <c r="H491" i="1"/>
  <c r="T491" i="1" s="1"/>
  <c r="J491" i="1"/>
  <c r="K491" i="1"/>
  <c r="L491" i="1"/>
  <c r="M491" i="1"/>
  <c r="O491" i="1"/>
  <c r="P491" i="1"/>
  <c r="Q491" i="1"/>
  <c r="R491" i="1"/>
  <c r="S491" i="1" l="1"/>
  <c r="A492" i="1"/>
  <c r="B492" i="1" l="1"/>
  <c r="C492" i="1" s="1"/>
  <c r="D492" i="1"/>
  <c r="N492" i="1"/>
  <c r="E492" i="1" l="1"/>
  <c r="F492" i="1"/>
  <c r="G492" i="1"/>
  <c r="H492" i="1"/>
  <c r="T492" i="1" s="1"/>
  <c r="J492" i="1"/>
  <c r="K492" i="1"/>
  <c r="L492" i="1"/>
  <c r="M492" i="1"/>
  <c r="O492" i="1"/>
  <c r="P492" i="1"/>
  <c r="Q492" i="1"/>
  <c r="R492" i="1"/>
  <c r="S492" i="1" l="1"/>
  <c r="A493" i="1"/>
  <c r="B493" i="1" l="1"/>
  <c r="C493" i="1"/>
  <c r="D493" i="1"/>
  <c r="N493" i="1"/>
  <c r="E493" i="1" l="1"/>
  <c r="F493" i="1"/>
  <c r="G493" i="1"/>
  <c r="H493" i="1"/>
  <c r="T493" i="1" s="1"/>
  <c r="J493" i="1"/>
  <c r="K493" i="1"/>
  <c r="L493" i="1"/>
  <c r="M493" i="1"/>
  <c r="O493" i="1"/>
  <c r="P493" i="1"/>
  <c r="Q493" i="1"/>
  <c r="R493" i="1"/>
  <c r="S493" i="1" l="1"/>
  <c r="A494" i="1"/>
  <c r="B494" i="1" l="1"/>
  <c r="C494" i="1"/>
  <c r="D494" i="1"/>
  <c r="N494" i="1"/>
  <c r="E494" i="1" l="1"/>
  <c r="F494" i="1"/>
  <c r="G494" i="1"/>
  <c r="H494" i="1"/>
  <c r="T494" i="1" s="1"/>
  <c r="J494" i="1"/>
  <c r="K494" i="1"/>
  <c r="L494" i="1"/>
  <c r="M494" i="1"/>
  <c r="O494" i="1"/>
  <c r="P494" i="1"/>
  <c r="Q494" i="1"/>
  <c r="R494" i="1"/>
  <c r="S494" i="1" l="1"/>
  <c r="A495" i="1"/>
  <c r="B495" i="1" l="1"/>
  <c r="C495" i="1" s="1"/>
  <c r="D495" i="1"/>
  <c r="N495" i="1"/>
  <c r="E495" i="1" l="1"/>
  <c r="F495" i="1"/>
  <c r="G495" i="1"/>
  <c r="H495" i="1"/>
  <c r="T495" i="1" s="1"/>
  <c r="J495" i="1"/>
  <c r="K495" i="1"/>
  <c r="L495" i="1"/>
  <c r="M495" i="1"/>
  <c r="O495" i="1"/>
  <c r="P495" i="1"/>
  <c r="Q495" i="1"/>
  <c r="R495" i="1"/>
  <c r="S495" i="1" l="1"/>
  <c r="A496" i="1"/>
  <c r="B496" i="1" l="1"/>
  <c r="C496" i="1" s="1"/>
  <c r="D496" i="1"/>
  <c r="N496" i="1"/>
  <c r="E496" i="1" l="1"/>
  <c r="F496" i="1"/>
  <c r="G496" i="1"/>
  <c r="H496" i="1"/>
  <c r="T496" i="1" s="1"/>
  <c r="J496" i="1"/>
  <c r="K496" i="1"/>
  <c r="L496" i="1"/>
  <c r="M496" i="1"/>
  <c r="O496" i="1"/>
  <c r="P496" i="1"/>
  <c r="Q496" i="1"/>
  <c r="R496" i="1"/>
  <c r="S496" i="1" l="1"/>
  <c r="A497" i="1"/>
  <c r="B497" i="1" l="1"/>
  <c r="C497" i="1" s="1"/>
  <c r="D497" i="1"/>
  <c r="N497" i="1"/>
  <c r="E497" i="1" l="1"/>
  <c r="F497" i="1"/>
  <c r="G497" i="1"/>
  <c r="H497" i="1"/>
  <c r="T497" i="1" s="1"/>
  <c r="J497" i="1"/>
  <c r="K497" i="1"/>
  <c r="L497" i="1"/>
  <c r="M497" i="1"/>
  <c r="O497" i="1"/>
  <c r="P497" i="1"/>
  <c r="Q497" i="1"/>
  <c r="R497" i="1"/>
  <c r="S497" i="1" l="1"/>
  <c r="A498" i="1"/>
  <c r="B498" i="1" l="1"/>
  <c r="C498" i="1" s="1"/>
  <c r="D498" i="1"/>
  <c r="N498" i="1"/>
  <c r="E498" i="1" l="1"/>
  <c r="F498" i="1"/>
  <c r="G498" i="1"/>
  <c r="H498" i="1"/>
  <c r="T498" i="1" s="1"/>
  <c r="J498" i="1"/>
  <c r="K498" i="1"/>
  <c r="L498" i="1"/>
  <c r="M498" i="1"/>
  <c r="O498" i="1"/>
  <c r="P498" i="1"/>
  <c r="Q498" i="1"/>
  <c r="R498" i="1"/>
  <c r="S498" i="1" l="1"/>
  <c r="A499" i="1"/>
  <c r="B499" i="1" l="1"/>
  <c r="C499" i="1" s="1"/>
  <c r="D499" i="1"/>
  <c r="N499" i="1"/>
  <c r="E499" i="1" l="1"/>
  <c r="F499" i="1"/>
  <c r="G499" i="1"/>
  <c r="H499" i="1"/>
  <c r="T499" i="1" s="1"/>
  <c r="J499" i="1"/>
  <c r="K499" i="1"/>
  <c r="L499" i="1"/>
  <c r="M499" i="1"/>
  <c r="O499" i="1"/>
  <c r="P499" i="1"/>
  <c r="Q499" i="1"/>
  <c r="R499" i="1"/>
  <c r="S499" i="1" l="1"/>
  <c r="A500" i="1"/>
  <c r="B500" i="1" l="1"/>
  <c r="C500" i="1" s="1"/>
  <c r="D500" i="1"/>
  <c r="N500" i="1"/>
  <c r="E500" i="1" l="1"/>
  <c r="F500" i="1"/>
  <c r="G500" i="1"/>
  <c r="H500" i="1"/>
  <c r="T500" i="1" s="1"/>
  <c r="J500" i="1"/>
  <c r="K500" i="1"/>
  <c r="L500" i="1"/>
  <c r="M500" i="1"/>
  <c r="O500" i="1"/>
  <c r="P500" i="1"/>
  <c r="Q500" i="1"/>
  <c r="R500" i="1"/>
  <c r="S500" i="1" l="1"/>
  <c r="A501" i="1"/>
  <c r="B501" i="1" l="1"/>
  <c r="C501" i="1" s="1"/>
  <c r="D501" i="1"/>
  <c r="N501" i="1"/>
  <c r="E501" i="1" l="1"/>
  <c r="F501" i="1"/>
  <c r="G501" i="1"/>
  <c r="H501" i="1"/>
  <c r="T501" i="1" s="1"/>
  <c r="J501" i="1"/>
  <c r="K501" i="1"/>
  <c r="L501" i="1"/>
  <c r="M501" i="1"/>
  <c r="O501" i="1"/>
  <c r="P501" i="1"/>
  <c r="Q501" i="1"/>
  <c r="R501" i="1"/>
  <c r="S501" i="1" l="1"/>
  <c r="A502" i="1"/>
  <c r="B502" i="1" l="1"/>
  <c r="C502" i="1"/>
  <c r="D502" i="1"/>
  <c r="N502" i="1"/>
  <c r="E502" i="1" l="1"/>
  <c r="F502" i="1"/>
  <c r="G502" i="1"/>
  <c r="H502" i="1"/>
  <c r="T502" i="1" s="1"/>
  <c r="J502" i="1"/>
  <c r="K502" i="1"/>
  <c r="L502" i="1"/>
  <c r="M502" i="1"/>
  <c r="O502" i="1"/>
  <c r="P502" i="1"/>
  <c r="Q502" i="1"/>
  <c r="R502" i="1"/>
  <c r="S502" i="1" l="1"/>
  <c r="A503" i="1"/>
  <c r="B503" i="1" l="1"/>
  <c r="C503" i="1" s="1"/>
  <c r="D503" i="1"/>
  <c r="N503" i="1"/>
  <c r="E503" i="1" l="1"/>
  <c r="F503" i="1"/>
  <c r="G503" i="1"/>
  <c r="H503" i="1"/>
  <c r="T503" i="1" s="1"/>
  <c r="J503" i="1"/>
  <c r="K503" i="1"/>
  <c r="L503" i="1"/>
  <c r="M503" i="1"/>
  <c r="O503" i="1"/>
  <c r="P503" i="1"/>
  <c r="Q503" i="1"/>
  <c r="R503" i="1"/>
  <c r="S503" i="1" l="1"/>
  <c r="A504" i="1"/>
  <c r="B504" i="1" l="1"/>
  <c r="C504" i="1" s="1"/>
  <c r="D504" i="1"/>
  <c r="N504" i="1"/>
  <c r="E504" i="1" l="1"/>
  <c r="F504" i="1"/>
  <c r="G504" i="1"/>
  <c r="H504" i="1"/>
  <c r="T504" i="1" s="1"/>
  <c r="J504" i="1"/>
  <c r="K504" i="1"/>
  <c r="L504" i="1"/>
  <c r="M504" i="1"/>
  <c r="O504" i="1"/>
  <c r="P504" i="1"/>
  <c r="Q504" i="1"/>
  <c r="R504" i="1"/>
  <c r="S504" i="1" l="1"/>
  <c r="A505" i="1"/>
  <c r="B505" i="1" l="1"/>
  <c r="C505" i="1"/>
  <c r="D505" i="1"/>
  <c r="N505" i="1"/>
  <c r="E505" i="1" l="1"/>
  <c r="F505" i="1"/>
  <c r="G505" i="1"/>
  <c r="H505" i="1"/>
  <c r="T505" i="1" s="1"/>
  <c r="J505" i="1"/>
  <c r="K505" i="1"/>
  <c r="L505" i="1"/>
  <c r="M505" i="1"/>
  <c r="O505" i="1"/>
  <c r="P505" i="1"/>
  <c r="Q505" i="1"/>
  <c r="R505" i="1"/>
  <c r="S505" i="1" l="1"/>
  <c r="A506" i="1"/>
  <c r="B506" i="1" l="1"/>
  <c r="C506" i="1"/>
  <c r="D506" i="1"/>
  <c r="N506" i="1"/>
  <c r="E506" i="1" l="1"/>
  <c r="F506" i="1"/>
  <c r="G506" i="1"/>
  <c r="H506" i="1"/>
  <c r="T506" i="1" s="1"/>
  <c r="J506" i="1"/>
  <c r="K506" i="1"/>
  <c r="L506" i="1"/>
  <c r="M506" i="1"/>
  <c r="O506" i="1"/>
  <c r="P506" i="1"/>
  <c r="Q506" i="1"/>
  <c r="R506" i="1"/>
  <c r="S506" i="1" l="1"/>
  <c r="A507" i="1"/>
  <c r="B507" i="1" l="1"/>
  <c r="C507" i="1"/>
  <c r="D507" i="1"/>
  <c r="N507" i="1"/>
  <c r="E507" i="1" l="1"/>
  <c r="F507" i="1"/>
  <c r="G507" i="1"/>
  <c r="H507" i="1"/>
  <c r="T507" i="1" s="1"/>
  <c r="J507" i="1"/>
  <c r="K507" i="1"/>
  <c r="L507" i="1"/>
  <c r="M507" i="1"/>
  <c r="O507" i="1"/>
  <c r="P507" i="1"/>
  <c r="Q507" i="1"/>
  <c r="R507" i="1"/>
  <c r="S507" i="1" l="1"/>
  <c r="A508" i="1"/>
  <c r="B508" i="1" l="1"/>
  <c r="C508" i="1"/>
  <c r="D508" i="1"/>
  <c r="N508" i="1"/>
  <c r="E508" i="1" l="1"/>
  <c r="F508" i="1"/>
  <c r="G508" i="1"/>
  <c r="H508" i="1"/>
  <c r="T508" i="1" s="1"/>
  <c r="J508" i="1"/>
  <c r="K508" i="1"/>
  <c r="L508" i="1"/>
  <c r="M508" i="1"/>
  <c r="O508" i="1"/>
  <c r="P508" i="1"/>
  <c r="Q508" i="1"/>
  <c r="R508" i="1"/>
  <c r="S508" i="1" l="1"/>
  <c r="A509" i="1"/>
  <c r="B509" i="1" l="1"/>
  <c r="C509" i="1"/>
  <c r="D509" i="1"/>
  <c r="N509" i="1"/>
  <c r="E509" i="1" l="1"/>
  <c r="F509" i="1"/>
  <c r="G509" i="1"/>
  <c r="H509" i="1"/>
  <c r="T509" i="1" s="1"/>
  <c r="J509" i="1"/>
  <c r="K509" i="1"/>
  <c r="L509" i="1"/>
  <c r="M509" i="1"/>
  <c r="O509" i="1"/>
  <c r="P509" i="1"/>
  <c r="Q509" i="1"/>
  <c r="R509" i="1"/>
  <c r="S509" i="1" l="1"/>
  <c r="A510" i="1"/>
  <c r="B510" i="1" l="1"/>
  <c r="C510" i="1"/>
  <c r="D510" i="1"/>
  <c r="N510" i="1"/>
  <c r="E510" i="1" l="1"/>
  <c r="F510" i="1"/>
  <c r="G510" i="1"/>
  <c r="H510" i="1"/>
  <c r="T510" i="1" s="1"/>
  <c r="J510" i="1"/>
  <c r="K510" i="1"/>
  <c r="L510" i="1"/>
  <c r="M510" i="1"/>
  <c r="O510" i="1"/>
  <c r="P510" i="1"/>
  <c r="Q510" i="1"/>
  <c r="R510" i="1"/>
  <c r="S510" i="1" l="1"/>
  <c r="A511" i="1"/>
  <c r="B511" i="1" l="1"/>
  <c r="C511" i="1"/>
  <c r="D511" i="1"/>
  <c r="N511" i="1"/>
  <c r="E511" i="1" l="1"/>
  <c r="F511" i="1"/>
  <c r="G511" i="1"/>
  <c r="H511" i="1"/>
  <c r="T511" i="1" s="1"/>
  <c r="J511" i="1"/>
  <c r="K511" i="1"/>
  <c r="L511" i="1"/>
  <c r="M511" i="1"/>
  <c r="O511" i="1"/>
  <c r="P511" i="1"/>
  <c r="Q511" i="1"/>
  <c r="R511" i="1"/>
  <c r="S511" i="1" l="1"/>
  <c r="A512" i="1"/>
  <c r="B512" i="1" l="1"/>
  <c r="C512" i="1" s="1"/>
  <c r="D512" i="1"/>
  <c r="N512" i="1"/>
  <c r="E512" i="1" l="1"/>
  <c r="F512" i="1"/>
  <c r="G512" i="1"/>
  <c r="H512" i="1"/>
  <c r="T512" i="1" s="1"/>
  <c r="J512" i="1"/>
  <c r="K512" i="1"/>
  <c r="L512" i="1"/>
  <c r="M512" i="1"/>
  <c r="O512" i="1"/>
  <c r="P512" i="1"/>
  <c r="Q512" i="1"/>
  <c r="R512" i="1"/>
  <c r="S512" i="1" l="1"/>
  <c r="A513" i="1"/>
  <c r="B513" i="1" l="1"/>
  <c r="C513" i="1" s="1"/>
  <c r="D513" i="1"/>
  <c r="N513" i="1"/>
  <c r="E513" i="1" l="1"/>
  <c r="F513" i="1"/>
  <c r="G513" i="1"/>
  <c r="H513" i="1"/>
  <c r="T513" i="1" s="1"/>
  <c r="J513" i="1"/>
  <c r="K513" i="1"/>
  <c r="L513" i="1"/>
  <c r="M513" i="1"/>
  <c r="O513" i="1"/>
  <c r="P513" i="1"/>
  <c r="Q513" i="1"/>
  <c r="R513" i="1"/>
  <c r="S513" i="1" l="1"/>
  <c r="A514" i="1"/>
  <c r="B514" i="1" l="1"/>
  <c r="C514" i="1"/>
  <c r="D514" i="1"/>
  <c r="N514" i="1"/>
  <c r="E514" i="1" l="1"/>
  <c r="F514" i="1"/>
  <c r="G514" i="1"/>
  <c r="H514" i="1"/>
  <c r="T514" i="1" s="1"/>
  <c r="J514" i="1"/>
  <c r="K514" i="1"/>
  <c r="L514" i="1"/>
  <c r="M514" i="1"/>
  <c r="O514" i="1"/>
  <c r="P514" i="1"/>
  <c r="Q514" i="1"/>
  <c r="R514" i="1"/>
  <c r="S514" i="1" l="1"/>
  <c r="A515" i="1"/>
  <c r="B515" i="1" l="1"/>
  <c r="C515" i="1"/>
  <c r="D515" i="1"/>
  <c r="N515" i="1"/>
  <c r="E515" i="1" l="1"/>
  <c r="F515" i="1"/>
  <c r="G515" i="1"/>
  <c r="H515" i="1"/>
  <c r="T515" i="1" s="1"/>
  <c r="J515" i="1"/>
  <c r="K515" i="1"/>
  <c r="L515" i="1"/>
  <c r="M515" i="1"/>
  <c r="O515" i="1"/>
  <c r="P515" i="1"/>
  <c r="Q515" i="1"/>
  <c r="R515" i="1"/>
  <c r="S515" i="1" l="1"/>
  <c r="A516" i="1"/>
  <c r="B516" i="1" l="1"/>
  <c r="C516" i="1"/>
  <c r="D516" i="1"/>
  <c r="N516" i="1"/>
  <c r="E516" i="1" l="1"/>
  <c r="F516" i="1"/>
  <c r="G516" i="1"/>
  <c r="H516" i="1"/>
  <c r="T516" i="1" s="1"/>
  <c r="J516" i="1"/>
  <c r="K516" i="1"/>
  <c r="L516" i="1"/>
  <c r="M516" i="1"/>
  <c r="O516" i="1"/>
  <c r="P516" i="1"/>
  <c r="Q516" i="1"/>
  <c r="R516" i="1"/>
  <c r="S516" i="1" l="1"/>
  <c r="A517" i="1"/>
  <c r="B517" i="1" l="1"/>
  <c r="C517" i="1"/>
  <c r="D517" i="1"/>
  <c r="N517" i="1"/>
  <c r="E517" i="1" l="1"/>
  <c r="F517" i="1"/>
  <c r="G517" i="1"/>
  <c r="H517" i="1"/>
  <c r="T517" i="1" s="1"/>
  <c r="J517" i="1"/>
  <c r="K517" i="1"/>
  <c r="L517" i="1"/>
  <c r="M517" i="1"/>
  <c r="O517" i="1"/>
  <c r="P517" i="1"/>
  <c r="Q517" i="1"/>
  <c r="R517" i="1"/>
  <c r="S517" i="1" l="1"/>
  <c r="A518" i="1"/>
  <c r="B518" i="1" l="1"/>
  <c r="C518" i="1" s="1"/>
  <c r="D518" i="1"/>
  <c r="N518" i="1"/>
  <c r="E518" i="1" l="1"/>
  <c r="F518" i="1"/>
  <c r="G518" i="1"/>
  <c r="H518" i="1"/>
  <c r="J518" i="1"/>
  <c r="K518" i="1"/>
  <c r="L518" i="1"/>
  <c r="M518" i="1"/>
  <c r="O518" i="1"/>
  <c r="P518" i="1"/>
  <c r="Q518" i="1"/>
  <c r="I4" i="1" s="1"/>
  <c r="R518" i="1"/>
  <c r="T518" i="1" l="1"/>
  <c r="E9" i="1"/>
  <c r="H10" i="1"/>
  <c r="S518" i="1"/>
  <c r="H4" i="1"/>
  <c r="I5" i="1"/>
  <c r="I6" i="1"/>
  <c r="J4" i="1" l="1"/>
  <c r="H5" i="1"/>
  <c r="H6" i="1"/>
  <c r="E11" i="1"/>
  <c r="E12" i="1" s="1"/>
  <c r="I7" i="1"/>
  <c r="J5" i="1" l="1"/>
  <c r="H9" i="1"/>
  <c r="H7" i="1"/>
  <c r="J7" i="1" s="1"/>
  <c r="J6" i="1"/>
  <c r="H8" i="1" s="1"/>
</calcChain>
</file>

<file path=xl/sharedStrings.xml><?xml version="1.0" encoding="utf-8"?>
<sst xmlns="http://schemas.openxmlformats.org/spreadsheetml/2006/main" count="73" uniqueCount="71">
  <si>
    <t>Annuitätendarlehen mit Sondertilgung, Vergleich ohne Sondertilgung und automatischem Tilgungsplan</t>
  </si>
  <si>
    <t>Eingaben</t>
  </si>
  <si>
    <t>Berechnungen</t>
  </si>
  <si>
    <t>Vergleich</t>
  </si>
  <si>
    <t>Mit Sondertilgung</t>
  </si>
  <si>
    <t>Ohne Sondertilgung</t>
  </si>
  <si>
    <t>Vorteil</t>
  </si>
  <si>
    <t>So nutzt du die Vorlage</t>
  </si>
  <si>
    <t>Darlehensbezeichnung</t>
  </si>
  <si>
    <t>Modernisierungskredit</t>
  </si>
  <si>
    <t>Perioden pro Jahr</t>
  </si>
  <si>
    <t>Laufzeit (Perioden)</t>
  </si>
  <si>
    <t>1</t>
  </si>
  <si>
    <t>Ändere die blauen Eingabefelder links: Betrag, Zinssatz, Tilgung, Rhythmus und Sondertilgung.</t>
  </si>
  <si>
    <t>Auszahlungsdatum</t>
  </si>
  <si>
    <t>Periodenzins</t>
  </si>
  <si>
    <t>Laufzeit</t>
  </si>
  <si>
    <t>2</t>
  </si>
  <si>
    <t>Trage zusätzliche einmalige Zahlungen in der Spalte „Manuelle Sondertilgung“ ein.</t>
  </si>
  <si>
    <t>Erste Rate am</t>
  </si>
  <si>
    <t>Reguläre Rate je Periode</t>
  </si>
  <si>
    <t>Gesamtzinsen</t>
  </si>
  <si>
    <t>3</t>
  </si>
  <si>
    <t>Die reguläre Rate bleibt konstant; Sondertilgungen verkürzen in dieser Vorlage die Laufzeit.</t>
  </si>
  <si>
    <t>Darlehensbetrag</t>
  </si>
  <si>
    <t>Max. Sondertilgung p.a.</t>
  </si>
  <si>
    <t>Gesamtkosten</t>
  </si>
  <si>
    <t>4</t>
  </si>
  <si>
    <t>Der Vergleich zeigt automatisch Zins- und Zeitersparnis gegenüber einem Plan ohne Sondertilgung.</t>
  </si>
  <si>
    <t>Sollzins p.a.</t>
  </si>
  <si>
    <t>Status Sondertilgung</t>
  </si>
  <si>
    <t>Zinsersparnis</t>
  </si>
  <si>
    <t>5</t>
  </si>
  <si>
    <t>Die Tabelle ist bis zu 500 Perioden vorbereitet. Bei sehr langer Laufzeit kann sie erweitert werden.</t>
  </si>
  <si>
    <t>Anfängliche Tilgung p.a.</t>
  </si>
  <si>
    <t>Geplante Sondertilgung gesamt</t>
  </si>
  <si>
    <t>Zeitersparnis</t>
  </si>
  <si>
    <t>Zahlungsrhythmus</t>
  </si>
  <si>
    <t>Monatlich</t>
  </si>
  <si>
    <t>Manuelle Sondertilgung gesamt</t>
  </si>
  <si>
    <t>Sondertilgung gesamt</t>
  </si>
  <si>
    <t>Wichtig: Diese Vorlage ersetzt keine Bank- oder Steuerberatung. Vertragsgrenzen für Sondertilgungen separat prüfen.</t>
  </si>
  <si>
    <t>Regelmäßige Sondertilgung p.a.</t>
  </si>
  <si>
    <t>Restschuld am Ende der Tabelle</t>
  </si>
  <si>
    <t>Restschuld nach 10 Jahren</t>
  </si>
  <si>
    <t>Sondertilgung jeweils im Monat</t>
  </si>
  <si>
    <t>Status Tabelle</t>
  </si>
  <si>
    <t>Restschuld nach Zinsbindung</t>
  </si>
  <si>
    <t>Zinsbindung in Jahren</t>
  </si>
  <si>
    <t>Hinweis</t>
  </si>
  <si>
    <t>Blaue Werte können angepasst werden. Einmalige Sondertilgungen stehen direkt im Plan.</t>
  </si>
  <si>
    <t>Periode</t>
  </si>
  <si>
    <t>Fälligkeit</t>
  </si>
  <si>
    <t>Jahr</t>
  </si>
  <si>
    <t>Restschuld Beginn</t>
  </si>
  <si>
    <t>Rate</t>
  </si>
  <si>
    <t>Zinsen</t>
  </si>
  <si>
    <t>Reguläre Tilgung</t>
  </si>
  <si>
    <t>Geplante Sondertilgung</t>
  </si>
  <si>
    <t>Manuelle Sondertilgung</t>
  </si>
  <si>
    <t>Gesamtzahlung</t>
  </si>
  <si>
    <t>Restschuld Ende</t>
  </si>
  <si>
    <t>Kumulierte Zinsen</t>
  </si>
  <si>
    <t>Kumulierte Tilgung</t>
  </si>
  <si>
    <t>Start ohne Sonder</t>
  </si>
  <si>
    <t>Zinsen ohne Sonder</t>
  </si>
  <si>
    <t>Tilgung ohne Sonder</t>
  </si>
  <si>
    <t>Restschuld ohne Sonder</t>
  </si>
  <si>
    <t>Kumulierte Zinsen ohne Sonder</t>
  </si>
  <si>
    <t>Status</t>
  </si>
  <si>
    <t xml:space="preserve"> Tilgungsplan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</si>
</sst>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\€;[Red]\(#,##0.00\ \€\);\-"/>
  </numFmts>
  <fonts count="10" x14ac:knownFonts="1">
    <font>
      <sz val="11"/>
      <name val="Carlito"/>
    </font>
    <font>
      <b/>
      <sz val="18"/>
      <color rgb="FFFFFFFF"/>
      <name val="Carlito"/>
    </font>
    <font>
      <i/>
      <sz val="11"/>
      <color rgb="FF243B53"/>
      <name val="Carlito"/>
    </font>
    <font>
      <b/>
      <sz val="11"/>
      <color rgb="FFFFFFFF"/>
      <name val="Carlito"/>
    </font>
    <font>
      <b/>
      <sz val="11"/>
      <color rgb="FF243B53"/>
      <name val="Carlito"/>
    </font>
    <font>
      <b/>
      <sz val="11"/>
      <color rgb="FF0000FF"/>
      <name val="Carlito"/>
    </font>
    <font>
      <sz val="11"/>
      <color rgb="FF0000FF"/>
      <name val="Carlito"/>
    </font>
    <font>
      <b/>
      <sz val="11"/>
      <color rgb="FF1F4E78"/>
      <name val="Carlito"/>
    </font>
    <font>
      <b/>
      <sz val="11"/>
      <color rgb="FF7F1D1D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02A43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EEF5FB"/>
      </patternFill>
    </fill>
    <fill>
      <patternFill patternType="solid">
        <fgColor rgb="FFFFF2C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wrapText="1"/>
    </xf>
    <xf numFmtId="0" fontId="5" fillId="6" borderId="0" xfId="1" applyFont="1" applyFill="1"/>
    <xf numFmtId="164" fontId="5" fillId="6" borderId="0" xfId="1" applyNumberFormat="1" applyFont="1" applyFill="1"/>
    <xf numFmtId="165" fontId="5" fillId="6" borderId="0" xfId="1" applyNumberFormat="1" applyFont="1" applyFill="1"/>
    <xf numFmtId="10" fontId="5" fillId="6" borderId="0" xfId="1" applyNumberFormat="1" applyFont="1" applyFill="1"/>
    <xf numFmtId="10" fontId="0" fillId="0" borderId="0" xfId="1" applyNumberFormat="1" applyFont="1"/>
    <xf numFmtId="165" fontId="0" fillId="0" borderId="0" xfId="1" applyNumberFormat="1" applyFont="1"/>
    <xf numFmtId="1" fontId="5" fillId="6" borderId="0" xfId="1" applyNumberFormat="1" applyFont="1" applyFill="1"/>
    <xf numFmtId="165" fontId="0" fillId="0" borderId="0" xfId="1" applyNumberFormat="1" applyFont="1" applyAlignment="1">
      <alignment horizontal="right"/>
    </xf>
    <xf numFmtId="165" fontId="6" fillId="6" borderId="0" xfId="1" applyNumberFormat="1" applyFont="1" applyFill="1" applyAlignment="1">
      <alignment horizontal="right"/>
    </xf>
    <xf numFmtId="1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Font="1" applyAlignment="1">
      <alignment horizontal="left"/>
    </xf>
    <xf numFmtId="0" fontId="2" fillId="3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0" fillId="7" borderId="0" xfId="0" applyFill="1"/>
    <xf numFmtId="0" fontId="7" fillId="7" borderId="0" xfId="1" applyFont="1" applyFill="1" applyAlignment="1">
      <alignment horizontal="center"/>
    </xf>
    <xf numFmtId="0" fontId="0" fillId="7" borderId="0" xfId="1" applyFont="1" applyFill="1" applyAlignment="1">
      <alignment wrapText="1"/>
    </xf>
    <xf numFmtId="0" fontId="8" fillId="7" borderId="0" xfId="1" applyFont="1" applyFill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1"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8"/>
  <sheetViews>
    <sheetView tabSelected="1" workbookViewId="0">
      <selection activeCell="H16" sqref="H16"/>
    </sheetView>
  </sheetViews>
  <sheetFormatPr baseColWidth="10" defaultColWidth="9" defaultRowHeight="15" x14ac:dyDescent="0.25"/>
  <cols>
    <col min="1" max="1" width="25.875" bestFit="1" customWidth="1"/>
    <col min="2" max="2" width="19" customWidth="1"/>
    <col min="3" max="3" width="4.875" bestFit="1" customWidth="1"/>
    <col min="4" max="4" width="25.875" bestFit="1" customWidth="1"/>
    <col min="5" max="5" width="10.25" bestFit="1" customWidth="1"/>
    <col min="6" max="6" width="7.75" bestFit="1" customWidth="1"/>
    <col min="7" max="7" width="23.375" bestFit="1" customWidth="1"/>
    <col min="8" max="8" width="15" bestFit="1" customWidth="1"/>
    <col min="9" max="9" width="16.5" bestFit="1" customWidth="1"/>
    <col min="10" max="10" width="14" customWidth="1"/>
    <col min="11" max="11" width="13.5" bestFit="1" customWidth="1"/>
    <col min="12" max="12" width="10.25" bestFit="1" customWidth="1"/>
    <col min="13" max="13" width="75.875" bestFit="1" customWidth="1"/>
    <col min="14" max="14" width="14.75" bestFit="1" customWidth="1"/>
    <col min="15" max="15" width="10.375" bestFit="1" customWidth="1"/>
    <col min="16" max="16" width="10.875" bestFit="1" customWidth="1"/>
    <col min="17" max="17" width="13.625" bestFit="1" customWidth="1"/>
    <col min="18" max="18" width="15.125" bestFit="1" customWidth="1"/>
    <col min="19" max="19" width="19.375" bestFit="1" customWidth="1"/>
    <col min="20" max="20" width="17.875" bestFit="1" customWidth="1"/>
    <col min="21" max="21" width="9" style="18"/>
  </cols>
  <sheetData>
    <row r="1" spans="1:20" ht="23.25" x14ac:dyDescent="0.25">
      <c r="A1" s="17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5">
      <c r="A3" s="1" t="s">
        <v>1</v>
      </c>
      <c r="B3" s="1"/>
      <c r="C3" s="18"/>
      <c r="D3" s="1" t="s">
        <v>2</v>
      </c>
      <c r="E3" s="1"/>
      <c r="F3" s="18"/>
      <c r="G3" s="1" t="s">
        <v>3</v>
      </c>
      <c r="H3" s="1" t="s">
        <v>4</v>
      </c>
      <c r="I3" s="1" t="s">
        <v>5</v>
      </c>
      <c r="J3" s="1" t="s">
        <v>6</v>
      </c>
      <c r="K3" s="18"/>
      <c r="L3" s="16" t="s">
        <v>7</v>
      </c>
      <c r="M3" s="16"/>
      <c r="N3" s="16"/>
      <c r="O3" s="16"/>
      <c r="P3" s="16"/>
      <c r="Q3" s="16"/>
      <c r="R3" s="16"/>
      <c r="S3" s="16"/>
      <c r="T3" s="16"/>
    </row>
    <row r="4" spans="1:20" ht="15.75" customHeight="1" x14ac:dyDescent="0.25">
      <c r="A4" s="2" t="s">
        <v>8</v>
      </c>
      <c r="B4" s="3" t="s">
        <v>9</v>
      </c>
      <c r="C4" s="18"/>
      <c r="D4" s="2" t="s">
        <v>10</v>
      </c>
      <c r="E4">
        <f>IF($B$10="Monatlich",12,IF($B$10="Quartalsweise",4,1))</f>
        <v>12</v>
      </c>
      <c r="F4" s="18"/>
      <c r="G4" s="2" t="s">
        <v>11</v>
      </c>
      <c r="H4">
        <f>IFERROR(MATCH(0,$K$19:$K$518,0),"über 500 Perioden")</f>
        <v>181</v>
      </c>
      <c r="I4">
        <f>IFERROR(MATCH(0,$Q$19:$Q$518,0),"über 500 Perioden")</f>
        <v>293</v>
      </c>
      <c r="J4">
        <f>IF(AND(ISNUMBER(H4),ISNUMBER(I4)),I4-H4,"")</f>
        <v>112</v>
      </c>
      <c r="K4" s="18"/>
      <c r="L4" s="19" t="s">
        <v>12</v>
      </c>
      <c r="M4" s="20" t="s">
        <v>13</v>
      </c>
      <c r="N4" s="18"/>
      <c r="O4" s="18"/>
      <c r="P4" s="18"/>
      <c r="Q4" s="18"/>
      <c r="R4" s="18"/>
      <c r="S4" s="18"/>
      <c r="T4" s="18"/>
    </row>
    <row r="5" spans="1:20" ht="15.75" customHeight="1" x14ac:dyDescent="0.25">
      <c r="A5" s="2" t="s">
        <v>14</v>
      </c>
      <c r="B5" s="4">
        <v>46037</v>
      </c>
      <c r="C5" s="18"/>
      <c r="D5" s="2" t="s">
        <v>15</v>
      </c>
      <c r="E5" s="7">
        <f>$B$8/$E$4</f>
        <v>3.1666666666666666E-3</v>
      </c>
      <c r="F5" s="18"/>
      <c r="G5" s="2" t="s">
        <v>16</v>
      </c>
      <c r="H5" t="str">
        <f>IF(ISNUMBER(H4),INT(H4/$E$4)&amp;" Jahre "&amp;ROUND(MOD(H4,$E$4)*(12/$E$4),0)&amp;" Monate","nicht vollständig")</f>
        <v>15 Jahre 1 Monate</v>
      </c>
      <c r="I5" t="str">
        <f>IF(ISNUMBER(I4),INT(I4/$E$4)&amp;" Jahre "&amp;ROUND(MOD(I4,$E$4)*(12/$E$4),0)&amp;" Monate","nicht vollständig")</f>
        <v>24 Jahre 5 Monate</v>
      </c>
      <c r="J5" t="str">
        <f>IF(ISNUMBER(J4),INT(J4/$E$4)&amp;" Jahre "&amp;ROUND(MOD(J4,$E$4)*(12/$E$4),0)&amp;" Monate","")</f>
        <v>9 Jahre 4 Monate</v>
      </c>
      <c r="K5" s="18"/>
      <c r="L5" s="19" t="s">
        <v>17</v>
      </c>
      <c r="M5" s="20" t="s">
        <v>18</v>
      </c>
      <c r="N5" s="18"/>
      <c r="O5" s="18"/>
      <c r="P5" s="18"/>
      <c r="Q5" s="18"/>
      <c r="R5" s="18"/>
      <c r="S5" s="18"/>
      <c r="T5" s="18"/>
    </row>
    <row r="6" spans="1:20" ht="15.75" customHeight="1" x14ac:dyDescent="0.25">
      <c r="A6" s="2" t="s">
        <v>19</v>
      </c>
      <c r="B6" s="4">
        <v>46054</v>
      </c>
      <c r="C6" s="18"/>
      <c r="D6" s="2" t="s">
        <v>20</v>
      </c>
      <c r="E6" s="8">
        <f>$B$7*($B$8+$B$9)/$E$4</f>
        <v>971.25</v>
      </c>
      <c r="F6" s="18"/>
      <c r="G6" s="2" t="s">
        <v>21</v>
      </c>
      <c r="H6" s="8">
        <f>IFERROR(INDEX($L$19:$L$518,H4),SUM($F$19:$F$518))</f>
        <v>57877.206799199317</v>
      </c>
      <c r="I6" s="8">
        <f>IFERROR(INDEX($R$19:$R$518,I4),SUM($O$19:$O$518))</f>
        <v>98928.881997982753</v>
      </c>
      <c r="J6" s="8">
        <f>I6-H6</f>
        <v>41051.675198783436</v>
      </c>
      <c r="K6" s="18"/>
      <c r="L6" s="19" t="s">
        <v>22</v>
      </c>
      <c r="M6" s="20" t="s">
        <v>23</v>
      </c>
      <c r="N6" s="18"/>
      <c r="O6" s="18"/>
      <c r="P6" s="18"/>
      <c r="Q6" s="18"/>
      <c r="R6" s="18"/>
      <c r="S6" s="18"/>
      <c r="T6" s="18"/>
    </row>
    <row r="7" spans="1:20" ht="15.75" customHeight="1" x14ac:dyDescent="0.25">
      <c r="A7" s="2" t="s">
        <v>24</v>
      </c>
      <c r="B7" s="5">
        <v>185000</v>
      </c>
      <c r="C7" s="18"/>
      <c r="D7" s="2" t="s">
        <v>25</v>
      </c>
      <c r="E7" s="8">
        <f>$B$7*$B$13</f>
        <v>9250</v>
      </c>
      <c r="F7" s="18"/>
      <c r="G7" s="2" t="s">
        <v>26</v>
      </c>
      <c r="H7" s="8">
        <f>$B$7+H6</f>
        <v>242877.20679919931</v>
      </c>
      <c r="I7" s="8">
        <f>$B$7+I6</f>
        <v>283928.88199798274</v>
      </c>
      <c r="J7" s="8">
        <f>I7-H7</f>
        <v>41051.675198783429</v>
      </c>
      <c r="K7" s="18"/>
      <c r="L7" s="19" t="s">
        <v>27</v>
      </c>
      <c r="M7" s="20" t="s">
        <v>28</v>
      </c>
      <c r="N7" s="18"/>
      <c r="O7" s="18"/>
      <c r="P7" s="18"/>
      <c r="Q7" s="18"/>
      <c r="R7" s="18"/>
      <c r="S7" s="18"/>
      <c r="T7" s="18"/>
    </row>
    <row r="8" spans="1:20" ht="15.75" customHeight="1" x14ac:dyDescent="0.25">
      <c r="A8" s="2" t="s">
        <v>29</v>
      </c>
      <c r="B8" s="6">
        <v>3.7999999999999999E-2</v>
      </c>
      <c r="C8" s="18"/>
      <c r="D8" s="2" t="s">
        <v>30</v>
      </c>
      <c r="E8" s="8" t="str">
        <f>IF($B$11&lt;=$E$7,"OK","über Vertragslimit prüfen")</f>
        <v>OK</v>
      </c>
      <c r="F8" s="18"/>
      <c r="G8" s="2" t="s">
        <v>31</v>
      </c>
      <c r="H8" s="8">
        <f>J6</f>
        <v>41051.675198783436</v>
      </c>
      <c r="I8" s="8"/>
      <c r="J8" s="8"/>
      <c r="K8" s="18"/>
      <c r="L8" s="19" t="s">
        <v>32</v>
      </c>
      <c r="M8" s="20" t="s">
        <v>33</v>
      </c>
      <c r="N8" s="18"/>
      <c r="O8" s="18"/>
      <c r="P8" s="18"/>
      <c r="Q8" s="18"/>
      <c r="R8" s="18"/>
      <c r="S8" s="18"/>
      <c r="T8" s="18"/>
    </row>
    <row r="9" spans="1:20" ht="15.75" customHeight="1" x14ac:dyDescent="0.25">
      <c r="A9" s="2" t="s">
        <v>34</v>
      </c>
      <c r="B9" s="6">
        <v>2.5000000000000001E-2</v>
      </c>
      <c r="C9" s="18"/>
      <c r="D9" s="2" t="s">
        <v>35</v>
      </c>
      <c r="E9" s="8">
        <f>SUM($H$19:$H$518)</f>
        <v>60000</v>
      </c>
      <c r="F9" s="18"/>
      <c r="G9" s="2" t="s">
        <v>36</v>
      </c>
      <c r="H9">
        <f>J4</f>
        <v>112</v>
      </c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5.75" customHeight="1" x14ac:dyDescent="0.25">
      <c r="A10" s="2" t="s">
        <v>37</v>
      </c>
      <c r="B10" s="3" t="s">
        <v>38</v>
      </c>
      <c r="C10" s="18"/>
      <c r="D10" s="2" t="s">
        <v>39</v>
      </c>
      <c r="E10" s="8">
        <f>SUM($I$19:$I$518)</f>
        <v>8000</v>
      </c>
      <c r="F10" s="18"/>
      <c r="G10" s="2" t="s">
        <v>40</v>
      </c>
      <c r="H10" s="8">
        <f>SUM($H$19:$I$518)</f>
        <v>68000</v>
      </c>
      <c r="I10" s="8"/>
      <c r="J10" s="8"/>
      <c r="K10" s="18"/>
      <c r="L10" s="21" t="s">
        <v>41</v>
      </c>
      <c r="M10" s="21"/>
      <c r="N10" s="21"/>
      <c r="O10" s="21"/>
      <c r="P10" s="21"/>
      <c r="Q10" s="21"/>
      <c r="R10" s="21"/>
      <c r="S10" s="21"/>
      <c r="T10" s="21"/>
    </row>
    <row r="11" spans="1:20" ht="15.75" customHeight="1" x14ac:dyDescent="0.25">
      <c r="A11" s="2" t="s">
        <v>42</v>
      </c>
      <c r="B11" s="5">
        <v>4000</v>
      </c>
      <c r="C11" s="18"/>
      <c r="D11" s="2" t="s">
        <v>43</v>
      </c>
      <c r="E11" s="8">
        <f>IF(ISNUMBER($H$4),INDEX($K$19:$K$518,$H$4),LOOKUP(2,1/($D$19:$D$518&lt;&gt;""),$K$19:$K$518))</f>
        <v>0</v>
      </c>
      <c r="F11" s="18"/>
      <c r="G11" s="2" t="s">
        <v>44</v>
      </c>
      <c r="H11" s="8">
        <f>IFERROR(INDEX($K$19:$K$518,10*$E$4),LOOKUP(2,1/($A$19:$A$518&lt;&gt;""),$K$19:$K$518))</f>
        <v>70971.028484366994</v>
      </c>
      <c r="I11" s="8">
        <f>IFERROR(INDEX($Q$19:$Q$518,10*$E$4),LOOKUP(2,1/($A$19:$A$518&lt;&gt;""),$Q$19:$Q$518))</f>
        <v>128841.92359615309</v>
      </c>
      <c r="J11" s="8">
        <f>I11-H11</f>
        <v>57870.8951117861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15.75" customHeight="1" x14ac:dyDescent="0.25">
      <c r="A12" s="2" t="s">
        <v>45</v>
      </c>
      <c r="B12" s="3">
        <v>12</v>
      </c>
      <c r="C12" s="18"/>
      <c r="D12" s="2" t="s">
        <v>46</v>
      </c>
      <c r="E12" t="str">
        <f>IF($E$11&gt;1,"Tabelle erweitern","OK")</f>
        <v>OK</v>
      </c>
      <c r="F12" s="18"/>
      <c r="G12" s="2" t="s">
        <v>47</v>
      </c>
      <c r="H12" s="8">
        <f>IFERROR(INDEX($K$19:$K$518,$H$13*$E$4),LOOKUP(2,1/($A$19:$A$518&lt;&gt;""),$K$19:$K$518))</f>
        <v>70971.028484366994</v>
      </c>
      <c r="I12" s="8">
        <f>IFERROR(INDEX($Q$19:$Q$518,$H$13*$E$4),LOOKUP(2,1/($A$19:$A$518&lt;&gt;""),$Q$19:$Q$518))</f>
        <v>128841.92359615309</v>
      </c>
      <c r="J12" s="8">
        <f>I12-H12</f>
        <v>57870.8951117861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5.75" customHeight="1" x14ac:dyDescent="0.25">
      <c r="A13" s="2" t="s">
        <v>25</v>
      </c>
      <c r="B13" s="6">
        <v>0.05</v>
      </c>
      <c r="C13" s="18"/>
      <c r="D13" s="18"/>
      <c r="E13" s="18"/>
      <c r="F13" s="18"/>
      <c r="G13" s="2" t="s">
        <v>48</v>
      </c>
      <c r="H13" s="9">
        <v>10</v>
      </c>
      <c r="I13" s="8"/>
      <c r="J13" s="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15.75" customHeight="1" x14ac:dyDescent="0.25">
      <c r="A14" s="2" t="s">
        <v>49</v>
      </c>
      <c r="B14" t="s">
        <v>50</v>
      </c>
      <c r="C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18" customFormat="1" x14ac:dyDescent="0.25"/>
    <row r="16" spans="1:20" s="18" customFormat="1" x14ac:dyDescent="0.25"/>
    <row r="17" spans="1:20" s="18" customFormat="1" x14ac:dyDescent="0.25"/>
    <row r="18" spans="1:20" ht="30" x14ac:dyDescent="0.25">
      <c r="A18" s="1" t="s">
        <v>51</v>
      </c>
      <c r="B18" s="1" t="s">
        <v>52</v>
      </c>
      <c r="C18" s="1" t="s">
        <v>53</v>
      </c>
      <c r="D18" s="1" t="s">
        <v>54</v>
      </c>
      <c r="E18" s="1" t="s">
        <v>55</v>
      </c>
      <c r="F18" s="1" t="s">
        <v>56</v>
      </c>
      <c r="G18" s="1" t="s">
        <v>57</v>
      </c>
      <c r="H18" s="1" t="s">
        <v>58</v>
      </c>
      <c r="I18" s="1" t="s">
        <v>59</v>
      </c>
      <c r="J18" s="1" t="s">
        <v>60</v>
      </c>
      <c r="K18" s="1" t="s">
        <v>61</v>
      </c>
      <c r="L18" s="1" t="s">
        <v>62</v>
      </c>
      <c r="M18" s="1" t="s">
        <v>63</v>
      </c>
      <c r="N18" s="1" t="s">
        <v>64</v>
      </c>
      <c r="O18" s="1" t="s">
        <v>65</v>
      </c>
      <c r="P18" s="1" t="s">
        <v>66</v>
      </c>
      <c r="Q18" s="1" t="s">
        <v>67</v>
      </c>
      <c r="R18" s="1" t="s">
        <v>68</v>
      </c>
      <c r="S18" s="1" t="s">
        <v>69</v>
      </c>
      <c r="T18" s="1" t="s">
        <v>40</v>
      </c>
    </row>
    <row r="19" spans="1:20" x14ac:dyDescent="0.25">
      <c r="A19" s="12">
        <f t="shared" ref="A19:A82" si="0">IF(ROW()=19,1,IF(OR(K18&gt;0,Q18&gt;0),A18+1,""))</f>
        <v>1</v>
      </c>
      <c r="B19" s="13">
        <f t="shared" ref="B19:B82" si="1">IF(A19="","",EDATE($B$6,(A19-1)*(12/$E$4)))</f>
        <v>46054</v>
      </c>
      <c r="C19" s="12">
        <f t="shared" ref="C19:C82" si="2">IF(A19="","",YEAR(B19))</f>
        <v>2026</v>
      </c>
      <c r="D19" s="10">
        <f t="shared" ref="D19:D82" si="3">IF(A19="","",IF(A19=1,$B$7,IF(K18&gt;0,K18,"")))</f>
        <v>185000</v>
      </c>
      <c r="E19" s="10">
        <f t="shared" ref="E19:E82" si="4">IF(D19="","",MIN($E$6,D19+F19))</f>
        <v>971.25</v>
      </c>
      <c r="F19" s="10">
        <f t="shared" ref="F19:F82" si="5">IF(D19="","",D19*$E$5)</f>
        <v>585.83333333333337</v>
      </c>
      <c r="G19" s="10">
        <f t="shared" ref="G19:G82" si="6">IF(D19="","",MAX(0,E19-F19))</f>
        <v>385.41666666666663</v>
      </c>
      <c r="H19" s="10">
        <f t="shared" ref="H19:H82" si="7">IF(D19="","",IF(MONTH(B19)=$B$12,MIN($B$11,MAX(0,D19-G19)),0))</f>
        <v>0</v>
      </c>
      <c r="I19" s="11"/>
      <c r="J19" s="10">
        <f t="shared" ref="J19:J82" si="8">IF(D19="","",E19+H19+I19)</f>
        <v>971.25</v>
      </c>
      <c r="K19" s="10">
        <f t="shared" ref="K19:K82" si="9">IF(D19="","",MAX(0,D19-G19-H19-I19))</f>
        <v>184614.58333333334</v>
      </c>
      <c r="L19" s="10">
        <f>IF(D19="","",SUM($F$19:F19))</f>
        <v>585.83333333333337</v>
      </c>
      <c r="M19" s="10">
        <f t="shared" ref="M19:M82" si="10">IF(D19="","",$B$7-K19)</f>
        <v>385.41666666665697</v>
      </c>
      <c r="N19" s="10">
        <f t="shared" ref="N19:N82" si="11">IF(A19="","",IF(A19=1,$B$7,IF(Q18&gt;0,Q18,"")))</f>
        <v>185000</v>
      </c>
      <c r="O19" s="10">
        <f t="shared" ref="O19:O82" si="12">IF(N19="","",N19*$E$5)</f>
        <v>585.83333333333337</v>
      </c>
      <c r="P19" s="10">
        <f t="shared" ref="P19:P82" si="13">IF(N19="","",MAX(0,MIN($E$6,N19+O19)-O19))</f>
        <v>385.41666666666663</v>
      </c>
      <c r="Q19" s="10">
        <f t="shared" ref="Q19:Q82" si="14">IF(N19="","",MAX(0,N19-P19))</f>
        <v>184614.58333333334</v>
      </c>
      <c r="R19" s="10">
        <f>IF(N19="","",SUM($O$19:O19))</f>
        <v>585.83333333333337</v>
      </c>
      <c r="S19" s="14" t="str">
        <f t="shared" ref="S19:S82" si="15">IF(A19="","",IF(AND(K19=0,Q19=0),"beide getilgt",IF(K19=0,"mit Sondertilgung getilgt",IF((H19+I19)&gt;0,"Sondertilgung","laufend"))))</f>
        <v>laufend</v>
      </c>
      <c r="T19" s="8">
        <f t="shared" ref="T19:T82" si="16">IF(A19="","",H19+I19)</f>
        <v>0</v>
      </c>
    </row>
    <row r="20" spans="1:20" x14ac:dyDescent="0.25">
      <c r="A20" s="12">
        <f t="shared" si="0"/>
        <v>2</v>
      </c>
      <c r="B20" s="13">
        <f t="shared" si="1"/>
        <v>46082</v>
      </c>
      <c r="C20" s="12">
        <f t="shared" si="2"/>
        <v>2026</v>
      </c>
      <c r="D20" s="10">
        <f t="shared" si="3"/>
        <v>184614.58333333334</v>
      </c>
      <c r="E20" s="10">
        <f t="shared" si="4"/>
        <v>971.25</v>
      </c>
      <c r="F20" s="10">
        <f t="shared" si="5"/>
        <v>584.61284722222229</v>
      </c>
      <c r="G20" s="10">
        <f t="shared" si="6"/>
        <v>386.63715277777771</v>
      </c>
      <c r="H20" s="10">
        <f t="shared" si="7"/>
        <v>0</v>
      </c>
      <c r="I20" s="11"/>
      <c r="J20" s="10">
        <f t="shared" si="8"/>
        <v>971.25</v>
      </c>
      <c r="K20" s="10">
        <f t="shared" si="9"/>
        <v>184227.94618055556</v>
      </c>
      <c r="L20" s="10">
        <f>IF(D20="","",SUM($F$19:F20))</f>
        <v>1170.4461805555557</v>
      </c>
      <c r="M20" s="10">
        <f t="shared" si="10"/>
        <v>772.05381944443798</v>
      </c>
      <c r="N20" s="10">
        <f t="shared" si="11"/>
        <v>184614.58333333334</v>
      </c>
      <c r="O20" s="10">
        <f t="shared" si="12"/>
        <v>584.61284722222229</v>
      </c>
      <c r="P20" s="10">
        <f t="shared" si="13"/>
        <v>386.63715277777771</v>
      </c>
      <c r="Q20" s="10">
        <f t="shared" si="14"/>
        <v>184227.94618055556</v>
      </c>
      <c r="R20" s="10">
        <f>IF(N20="","",SUM($O$19:O20))</f>
        <v>1170.4461805555557</v>
      </c>
      <c r="S20" s="14" t="str">
        <f t="shared" si="15"/>
        <v>laufend</v>
      </c>
      <c r="T20" s="8">
        <f t="shared" si="16"/>
        <v>0</v>
      </c>
    </row>
    <row r="21" spans="1:20" x14ac:dyDescent="0.25">
      <c r="A21" s="12">
        <f t="shared" si="0"/>
        <v>3</v>
      </c>
      <c r="B21" s="13">
        <f t="shared" si="1"/>
        <v>46113</v>
      </c>
      <c r="C21" s="12">
        <f t="shared" si="2"/>
        <v>2026</v>
      </c>
      <c r="D21" s="10">
        <f t="shared" si="3"/>
        <v>184227.94618055556</v>
      </c>
      <c r="E21" s="10">
        <f t="shared" si="4"/>
        <v>971.25</v>
      </c>
      <c r="F21" s="10">
        <f t="shared" si="5"/>
        <v>583.38849623842589</v>
      </c>
      <c r="G21" s="10">
        <f t="shared" si="6"/>
        <v>387.86150376157411</v>
      </c>
      <c r="H21" s="10">
        <f t="shared" si="7"/>
        <v>0</v>
      </c>
      <c r="I21" s="11"/>
      <c r="J21" s="10">
        <f t="shared" si="8"/>
        <v>971.25</v>
      </c>
      <c r="K21" s="10">
        <f t="shared" si="9"/>
        <v>183840.08467679398</v>
      </c>
      <c r="L21" s="10">
        <f>IF(D21="","",SUM($F$19:F21))</f>
        <v>1753.8346767939815</v>
      </c>
      <c r="M21" s="10">
        <f t="shared" si="10"/>
        <v>1159.9153232060198</v>
      </c>
      <c r="N21" s="10">
        <f t="shared" si="11"/>
        <v>184227.94618055556</v>
      </c>
      <c r="O21" s="10">
        <f t="shared" si="12"/>
        <v>583.38849623842589</v>
      </c>
      <c r="P21" s="10">
        <f t="shared" si="13"/>
        <v>387.86150376157411</v>
      </c>
      <c r="Q21" s="10">
        <f t="shared" si="14"/>
        <v>183840.08467679398</v>
      </c>
      <c r="R21" s="10">
        <f>IF(N21="","",SUM($O$19:O21))</f>
        <v>1753.8346767939815</v>
      </c>
      <c r="S21" s="14" t="str">
        <f t="shared" si="15"/>
        <v>laufend</v>
      </c>
      <c r="T21" s="8">
        <f t="shared" si="16"/>
        <v>0</v>
      </c>
    </row>
    <row r="22" spans="1:20" x14ac:dyDescent="0.25">
      <c r="A22" s="12">
        <f t="shared" si="0"/>
        <v>4</v>
      </c>
      <c r="B22" s="13">
        <f t="shared" si="1"/>
        <v>46143</v>
      </c>
      <c r="C22" s="12">
        <f t="shared" si="2"/>
        <v>2026</v>
      </c>
      <c r="D22" s="10">
        <f t="shared" si="3"/>
        <v>183840.08467679398</v>
      </c>
      <c r="E22" s="10">
        <f t="shared" si="4"/>
        <v>971.25</v>
      </c>
      <c r="F22" s="10">
        <f t="shared" si="5"/>
        <v>582.16026814318093</v>
      </c>
      <c r="G22" s="10">
        <f t="shared" si="6"/>
        <v>389.08973185681907</v>
      </c>
      <c r="H22" s="10">
        <f t="shared" si="7"/>
        <v>0</v>
      </c>
      <c r="I22" s="11"/>
      <c r="J22" s="10">
        <f t="shared" si="8"/>
        <v>971.25</v>
      </c>
      <c r="K22" s="10">
        <f t="shared" si="9"/>
        <v>183450.99494493715</v>
      </c>
      <c r="L22" s="10">
        <f>IF(D22="","",SUM($F$19:F22))</f>
        <v>2335.9949449371625</v>
      </c>
      <c r="M22" s="10">
        <f t="shared" si="10"/>
        <v>1549.0050550628512</v>
      </c>
      <c r="N22" s="10">
        <f t="shared" si="11"/>
        <v>183840.08467679398</v>
      </c>
      <c r="O22" s="10">
        <f t="shared" si="12"/>
        <v>582.16026814318093</v>
      </c>
      <c r="P22" s="10">
        <f t="shared" si="13"/>
        <v>389.08973185681907</v>
      </c>
      <c r="Q22" s="10">
        <f t="shared" si="14"/>
        <v>183450.99494493715</v>
      </c>
      <c r="R22" s="10">
        <f>IF(N22="","",SUM($O$19:O22))</f>
        <v>2335.9949449371625</v>
      </c>
      <c r="S22" s="14" t="str">
        <f t="shared" si="15"/>
        <v>laufend</v>
      </c>
      <c r="T22" s="8">
        <f t="shared" si="16"/>
        <v>0</v>
      </c>
    </row>
    <row r="23" spans="1:20" x14ac:dyDescent="0.25">
      <c r="A23" s="12">
        <f t="shared" si="0"/>
        <v>5</v>
      </c>
      <c r="B23" s="13">
        <f t="shared" si="1"/>
        <v>46174</v>
      </c>
      <c r="C23" s="12">
        <f t="shared" si="2"/>
        <v>2026</v>
      </c>
      <c r="D23" s="10">
        <f t="shared" si="3"/>
        <v>183450.99494493715</v>
      </c>
      <c r="E23" s="10">
        <f t="shared" si="4"/>
        <v>971.25</v>
      </c>
      <c r="F23" s="10">
        <f t="shared" si="5"/>
        <v>580.92815065896764</v>
      </c>
      <c r="G23" s="10">
        <f t="shared" si="6"/>
        <v>390.32184934103236</v>
      </c>
      <c r="H23" s="10">
        <f t="shared" si="7"/>
        <v>0</v>
      </c>
      <c r="I23" s="11"/>
      <c r="J23" s="10">
        <f t="shared" si="8"/>
        <v>971.25</v>
      </c>
      <c r="K23" s="10">
        <f t="shared" si="9"/>
        <v>183060.67309559611</v>
      </c>
      <c r="L23" s="10">
        <f>IF(D23="","",SUM($F$19:F23))</f>
        <v>2916.9230955961302</v>
      </c>
      <c r="M23" s="10">
        <f t="shared" si="10"/>
        <v>1939.3269044038898</v>
      </c>
      <c r="N23" s="10">
        <f t="shared" si="11"/>
        <v>183450.99494493715</v>
      </c>
      <c r="O23" s="10">
        <f t="shared" si="12"/>
        <v>580.92815065896764</v>
      </c>
      <c r="P23" s="10">
        <f t="shared" si="13"/>
        <v>390.32184934103236</v>
      </c>
      <c r="Q23" s="10">
        <f t="shared" si="14"/>
        <v>183060.67309559611</v>
      </c>
      <c r="R23" s="10">
        <f>IF(N23="","",SUM($O$19:O23))</f>
        <v>2916.9230955961302</v>
      </c>
      <c r="S23" s="14" t="str">
        <f t="shared" si="15"/>
        <v>laufend</v>
      </c>
      <c r="T23" s="8">
        <f t="shared" si="16"/>
        <v>0</v>
      </c>
    </row>
    <row r="24" spans="1:20" x14ac:dyDescent="0.25">
      <c r="A24" s="12">
        <f t="shared" si="0"/>
        <v>6</v>
      </c>
      <c r="B24" s="13">
        <f t="shared" si="1"/>
        <v>46204</v>
      </c>
      <c r="C24" s="12">
        <f t="shared" si="2"/>
        <v>2026</v>
      </c>
      <c r="D24" s="10">
        <f t="shared" si="3"/>
        <v>183060.67309559611</v>
      </c>
      <c r="E24" s="10">
        <f t="shared" si="4"/>
        <v>971.25</v>
      </c>
      <c r="F24" s="10">
        <f t="shared" si="5"/>
        <v>579.69213146938762</v>
      </c>
      <c r="G24" s="10">
        <f t="shared" si="6"/>
        <v>391.55786853061238</v>
      </c>
      <c r="H24" s="10">
        <f t="shared" si="7"/>
        <v>0</v>
      </c>
      <c r="I24" s="11"/>
      <c r="J24" s="10">
        <f t="shared" si="8"/>
        <v>971.25</v>
      </c>
      <c r="K24" s="10">
        <f t="shared" si="9"/>
        <v>182669.11522706549</v>
      </c>
      <c r="L24" s="10">
        <f>IF(D24="","",SUM($F$19:F24))</f>
        <v>3496.615227065518</v>
      </c>
      <c r="M24" s="10">
        <f t="shared" si="10"/>
        <v>2330.8847729345143</v>
      </c>
      <c r="N24" s="10">
        <f t="shared" si="11"/>
        <v>183060.67309559611</v>
      </c>
      <c r="O24" s="10">
        <f t="shared" si="12"/>
        <v>579.69213146938762</v>
      </c>
      <c r="P24" s="10">
        <f t="shared" si="13"/>
        <v>391.55786853061238</v>
      </c>
      <c r="Q24" s="10">
        <f t="shared" si="14"/>
        <v>182669.11522706549</v>
      </c>
      <c r="R24" s="10">
        <f>IF(N24="","",SUM($O$19:O24))</f>
        <v>3496.615227065518</v>
      </c>
      <c r="S24" s="14" t="str">
        <f t="shared" si="15"/>
        <v>laufend</v>
      </c>
      <c r="T24" s="8">
        <f t="shared" si="16"/>
        <v>0</v>
      </c>
    </row>
    <row r="25" spans="1:20" x14ac:dyDescent="0.25">
      <c r="A25" s="12">
        <f t="shared" si="0"/>
        <v>7</v>
      </c>
      <c r="B25" s="13">
        <f t="shared" si="1"/>
        <v>46235</v>
      </c>
      <c r="C25" s="12">
        <f t="shared" si="2"/>
        <v>2026</v>
      </c>
      <c r="D25" s="10">
        <f t="shared" si="3"/>
        <v>182669.11522706549</v>
      </c>
      <c r="E25" s="10">
        <f t="shared" si="4"/>
        <v>971.25</v>
      </c>
      <c r="F25" s="10">
        <f t="shared" si="5"/>
        <v>578.45219821904072</v>
      </c>
      <c r="G25" s="10">
        <f t="shared" si="6"/>
        <v>392.79780178095928</v>
      </c>
      <c r="H25" s="10">
        <f t="shared" si="7"/>
        <v>0</v>
      </c>
      <c r="I25" s="11"/>
      <c r="J25" s="10">
        <f t="shared" si="8"/>
        <v>971.25</v>
      </c>
      <c r="K25" s="10">
        <f t="shared" si="9"/>
        <v>182276.31742528453</v>
      </c>
      <c r="L25" s="10">
        <f>IF(D25="","",SUM($F$19:F25))</f>
        <v>4075.0674252845588</v>
      </c>
      <c r="M25" s="10">
        <f t="shared" si="10"/>
        <v>2723.6825747154653</v>
      </c>
      <c r="N25" s="10">
        <f t="shared" si="11"/>
        <v>182669.11522706549</v>
      </c>
      <c r="O25" s="10">
        <f t="shared" si="12"/>
        <v>578.45219821904072</v>
      </c>
      <c r="P25" s="10">
        <f t="shared" si="13"/>
        <v>392.79780178095928</v>
      </c>
      <c r="Q25" s="10">
        <f t="shared" si="14"/>
        <v>182276.31742528453</v>
      </c>
      <c r="R25" s="10">
        <f>IF(N25="","",SUM($O$19:O25))</f>
        <v>4075.0674252845588</v>
      </c>
      <c r="S25" s="14" t="str">
        <f t="shared" si="15"/>
        <v>laufend</v>
      </c>
      <c r="T25" s="8">
        <f t="shared" si="16"/>
        <v>0</v>
      </c>
    </row>
    <row r="26" spans="1:20" x14ac:dyDescent="0.25">
      <c r="A26" s="12">
        <f t="shared" si="0"/>
        <v>8</v>
      </c>
      <c r="B26" s="13">
        <f t="shared" si="1"/>
        <v>46266</v>
      </c>
      <c r="C26" s="12">
        <f t="shared" si="2"/>
        <v>2026</v>
      </c>
      <c r="D26" s="10">
        <f t="shared" si="3"/>
        <v>182276.31742528453</v>
      </c>
      <c r="E26" s="10">
        <f t="shared" si="4"/>
        <v>971.25</v>
      </c>
      <c r="F26" s="10">
        <f t="shared" si="5"/>
        <v>577.20833851340103</v>
      </c>
      <c r="G26" s="10">
        <f t="shared" si="6"/>
        <v>394.04166148659897</v>
      </c>
      <c r="H26" s="10">
        <f t="shared" si="7"/>
        <v>0</v>
      </c>
      <c r="I26" s="11"/>
      <c r="J26" s="10">
        <f t="shared" si="8"/>
        <v>971.25</v>
      </c>
      <c r="K26" s="10">
        <f t="shared" si="9"/>
        <v>181882.27576379792</v>
      </c>
      <c r="L26" s="10">
        <f>IF(D26="","",SUM($F$19:F26))</f>
        <v>4652.2757637979594</v>
      </c>
      <c r="M26" s="10">
        <f t="shared" si="10"/>
        <v>3117.724236202077</v>
      </c>
      <c r="N26" s="10">
        <f t="shared" si="11"/>
        <v>182276.31742528453</v>
      </c>
      <c r="O26" s="10">
        <f t="shared" si="12"/>
        <v>577.20833851340103</v>
      </c>
      <c r="P26" s="10">
        <f t="shared" si="13"/>
        <v>394.04166148659897</v>
      </c>
      <c r="Q26" s="10">
        <f t="shared" si="14"/>
        <v>181882.27576379792</v>
      </c>
      <c r="R26" s="10">
        <f>IF(N26="","",SUM($O$19:O26))</f>
        <v>4652.2757637979594</v>
      </c>
      <c r="S26" s="14" t="str">
        <f t="shared" si="15"/>
        <v>laufend</v>
      </c>
      <c r="T26" s="8">
        <f t="shared" si="16"/>
        <v>0</v>
      </c>
    </row>
    <row r="27" spans="1:20" x14ac:dyDescent="0.25">
      <c r="A27" s="12">
        <f t="shared" si="0"/>
        <v>9</v>
      </c>
      <c r="B27" s="13">
        <f t="shared" si="1"/>
        <v>46296</v>
      </c>
      <c r="C27" s="12">
        <f t="shared" si="2"/>
        <v>2026</v>
      </c>
      <c r="D27" s="10">
        <f t="shared" si="3"/>
        <v>181882.27576379792</v>
      </c>
      <c r="E27" s="10">
        <f t="shared" si="4"/>
        <v>971.25</v>
      </c>
      <c r="F27" s="10">
        <f t="shared" si="5"/>
        <v>575.96053991869337</v>
      </c>
      <c r="G27" s="10">
        <f t="shared" si="6"/>
        <v>395.28946008130663</v>
      </c>
      <c r="H27" s="10">
        <f t="shared" si="7"/>
        <v>0</v>
      </c>
      <c r="I27" s="11"/>
      <c r="J27" s="10">
        <f t="shared" si="8"/>
        <v>971.25</v>
      </c>
      <c r="K27" s="10">
        <f t="shared" si="9"/>
        <v>181486.98630371661</v>
      </c>
      <c r="L27" s="10">
        <f>IF(D27="","",SUM($F$19:F27))</f>
        <v>5228.2363037166524</v>
      </c>
      <c r="M27" s="10">
        <f t="shared" si="10"/>
        <v>3513.0136962833931</v>
      </c>
      <c r="N27" s="10">
        <f t="shared" si="11"/>
        <v>181882.27576379792</v>
      </c>
      <c r="O27" s="10">
        <f t="shared" si="12"/>
        <v>575.96053991869337</v>
      </c>
      <c r="P27" s="10">
        <f t="shared" si="13"/>
        <v>395.28946008130663</v>
      </c>
      <c r="Q27" s="10">
        <f t="shared" si="14"/>
        <v>181486.98630371661</v>
      </c>
      <c r="R27" s="10">
        <f>IF(N27="","",SUM($O$19:O27))</f>
        <v>5228.2363037166524</v>
      </c>
      <c r="S27" s="14" t="str">
        <f t="shared" si="15"/>
        <v>laufend</v>
      </c>
      <c r="T27" s="8">
        <f t="shared" si="16"/>
        <v>0</v>
      </c>
    </row>
    <row r="28" spans="1:20" x14ac:dyDescent="0.25">
      <c r="A28" s="12">
        <f t="shared" si="0"/>
        <v>10</v>
      </c>
      <c r="B28" s="13">
        <f t="shared" si="1"/>
        <v>46327</v>
      </c>
      <c r="C28" s="12">
        <f t="shared" si="2"/>
        <v>2026</v>
      </c>
      <c r="D28" s="10">
        <f t="shared" si="3"/>
        <v>181486.98630371661</v>
      </c>
      <c r="E28" s="10">
        <f t="shared" si="4"/>
        <v>971.25</v>
      </c>
      <c r="F28" s="10">
        <f t="shared" si="5"/>
        <v>574.70878996176918</v>
      </c>
      <c r="G28" s="10">
        <f t="shared" si="6"/>
        <v>396.54121003823082</v>
      </c>
      <c r="H28" s="10">
        <f t="shared" si="7"/>
        <v>0</v>
      </c>
      <c r="I28" s="11"/>
      <c r="J28" s="10">
        <f t="shared" si="8"/>
        <v>971.25</v>
      </c>
      <c r="K28" s="10">
        <f t="shared" si="9"/>
        <v>181090.44509367837</v>
      </c>
      <c r="L28" s="10">
        <f>IF(D28="","",SUM($F$19:F28))</f>
        <v>5802.9450936784215</v>
      </c>
      <c r="M28" s="10">
        <f t="shared" si="10"/>
        <v>3909.5549063216313</v>
      </c>
      <c r="N28" s="10">
        <f t="shared" si="11"/>
        <v>181486.98630371661</v>
      </c>
      <c r="O28" s="10">
        <f t="shared" si="12"/>
        <v>574.70878996176918</v>
      </c>
      <c r="P28" s="10">
        <f t="shared" si="13"/>
        <v>396.54121003823082</v>
      </c>
      <c r="Q28" s="10">
        <f t="shared" si="14"/>
        <v>181090.44509367837</v>
      </c>
      <c r="R28" s="10">
        <f>IF(N28="","",SUM($O$19:O28))</f>
        <v>5802.9450936784215</v>
      </c>
      <c r="S28" s="14" t="str">
        <f t="shared" si="15"/>
        <v>laufend</v>
      </c>
      <c r="T28" s="8">
        <f t="shared" si="16"/>
        <v>0</v>
      </c>
    </row>
    <row r="29" spans="1:20" x14ac:dyDescent="0.25">
      <c r="A29" s="12">
        <f t="shared" si="0"/>
        <v>11</v>
      </c>
      <c r="B29" s="13">
        <f t="shared" si="1"/>
        <v>46357</v>
      </c>
      <c r="C29" s="12">
        <f t="shared" si="2"/>
        <v>2026</v>
      </c>
      <c r="D29" s="10">
        <f t="shared" si="3"/>
        <v>181090.44509367837</v>
      </c>
      <c r="E29" s="10">
        <f t="shared" si="4"/>
        <v>971.25</v>
      </c>
      <c r="F29" s="10">
        <f t="shared" si="5"/>
        <v>573.45307612998147</v>
      </c>
      <c r="G29" s="10">
        <f t="shared" si="6"/>
        <v>397.79692387001853</v>
      </c>
      <c r="H29" s="10">
        <f t="shared" si="7"/>
        <v>4000</v>
      </c>
      <c r="I29" s="11"/>
      <c r="J29" s="10">
        <f t="shared" si="8"/>
        <v>4971.25</v>
      </c>
      <c r="K29" s="10">
        <f t="shared" si="9"/>
        <v>176692.64816980835</v>
      </c>
      <c r="L29" s="10">
        <f>IF(D29="","",SUM($F$19:F29))</f>
        <v>6376.3981698084026</v>
      </c>
      <c r="M29" s="10">
        <f t="shared" si="10"/>
        <v>8307.3518301916483</v>
      </c>
      <c r="N29" s="10">
        <f t="shared" si="11"/>
        <v>181090.44509367837</v>
      </c>
      <c r="O29" s="10">
        <f t="shared" si="12"/>
        <v>573.45307612998147</v>
      </c>
      <c r="P29" s="10">
        <f t="shared" si="13"/>
        <v>397.79692387001853</v>
      </c>
      <c r="Q29" s="10">
        <f t="shared" si="14"/>
        <v>180692.64816980835</v>
      </c>
      <c r="R29" s="10">
        <f>IF(N29="","",SUM($O$19:O29))</f>
        <v>6376.3981698084026</v>
      </c>
      <c r="S29" s="14" t="str">
        <f t="shared" si="15"/>
        <v>Sondertilgung</v>
      </c>
      <c r="T29" s="8">
        <f t="shared" si="16"/>
        <v>4000</v>
      </c>
    </row>
    <row r="30" spans="1:20" x14ac:dyDescent="0.25">
      <c r="A30" s="12">
        <f t="shared" si="0"/>
        <v>12</v>
      </c>
      <c r="B30" s="13">
        <f t="shared" si="1"/>
        <v>46388</v>
      </c>
      <c r="C30" s="12">
        <f t="shared" si="2"/>
        <v>2027</v>
      </c>
      <c r="D30" s="10">
        <f t="shared" si="3"/>
        <v>176692.64816980835</v>
      </c>
      <c r="E30" s="10">
        <f t="shared" si="4"/>
        <v>971.25</v>
      </c>
      <c r="F30" s="10">
        <f t="shared" si="5"/>
        <v>559.52671920439309</v>
      </c>
      <c r="G30" s="10">
        <f t="shared" si="6"/>
        <v>411.72328079560691</v>
      </c>
      <c r="H30" s="10">
        <f t="shared" si="7"/>
        <v>0</v>
      </c>
      <c r="I30" s="11"/>
      <c r="J30" s="10">
        <f t="shared" si="8"/>
        <v>971.25</v>
      </c>
      <c r="K30" s="10">
        <f t="shared" si="9"/>
        <v>176280.92488901273</v>
      </c>
      <c r="L30" s="10">
        <f>IF(D30="","",SUM($F$19:F30))</f>
        <v>6935.9248890127956</v>
      </c>
      <c r="M30" s="10">
        <f t="shared" si="10"/>
        <v>8719.0751109872654</v>
      </c>
      <c r="N30" s="10">
        <f t="shared" si="11"/>
        <v>180692.64816980835</v>
      </c>
      <c r="O30" s="10">
        <f t="shared" si="12"/>
        <v>572.19338587105972</v>
      </c>
      <c r="P30" s="10">
        <f t="shared" si="13"/>
        <v>399.05661412894028</v>
      </c>
      <c r="Q30" s="10">
        <f t="shared" si="14"/>
        <v>180293.59155567942</v>
      </c>
      <c r="R30" s="10">
        <f>IF(N30="","",SUM($O$19:O30))</f>
        <v>6948.5915556794625</v>
      </c>
      <c r="S30" s="14" t="str">
        <f t="shared" si="15"/>
        <v>laufend</v>
      </c>
      <c r="T30" s="8">
        <f t="shared" si="16"/>
        <v>0</v>
      </c>
    </row>
    <row r="31" spans="1:20" x14ac:dyDescent="0.25">
      <c r="A31" s="12">
        <f t="shared" si="0"/>
        <v>13</v>
      </c>
      <c r="B31" s="13">
        <f t="shared" si="1"/>
        <v>46419</v>
      </c>
      <c r="C31" s="12">
        <f t="shared" si="2"/>
        <v>2027</v>
      </c>
      <c r="D31" s="10">
        <f t="shared" si="3"/>
        <v>176280.92488901273</v>
      </c>
      <c r="E31" s="10">
        <f t="shared" si="4"/>
        <v>971.25</v>
      </c>
      <c r="F31" s="10">
        <f t="shared" si="5"/>
        <v>558.22292881520696</v>
      </c>
      <c r="G31" s="10">
        <f t="shared" si="6"/>
        <v>413.02707118479304</v>
      </c>
      <c r="H31" s="10">
        <f t="shared" si="7"/>
        <v>0</v>
      </c>
      <c r="I31" s="11"/>
      <c r="J31" s="10">
        <f t="shared" si="8"/>
        <v>971.25</v>
      </c>
      <c r="K31" s="10">
        <f t="shared" si="9"/>
        <v>175867.89781782794</v>
      </c>
      <c r="L31" s="10">
        <f>IF(D31="","",SUM($F$19:F31))</f>
        <v>7494.1478178280022</v>
      </c>
      <c r="M31" s="10">
        <f t="shared" si="10"/>
        <v>9132.1021821720642</v>
      </c>
      <c r="N31" s="10">
        <f t="shared" si="11"/>
        <v>180293.59155567942</v>
      </c>
      <c r="O31" s="10">
        <f t="shared" si="12"/>
        <v>570.92970659298487</v>
      </c>
      <c r="P31" s="10">
        <f t="shared" si="13"/>
        <v>400.32029340701513</v>
      </c>
      <c r="Q31" s="10">
        <f t="shared" si="14"/>
        <v>179893.27126227241</v>
      </c>
      <c r="R31" s="10">
        <f>IF(N31="","",SUM($O$19:O31))</f>
        <v>7519.5212622724475</v>
      </c>
      <c r="S31" s="14" t="str">
        <f t="shared" si="15"/>
        <v>laufend</v>
      </c>
      <c r="T31" s="8">
        <f t="shared" si="16"/>
        <v>0</v>
      </c>
    </row>
    <row r="32" spans="1:20" x14ac:dyDescent="0.25">
      <c r="A32" s="12">
        <f t="shared" si="0"/>
        <v>14</v>
      </c>
      <c r="B32" s="13">
        <f t="shared" si="1"/>
        <v>46447</v>
      </c>
      <c r="C32" s="12">
        <f t="shared" si="2"/>
        <v>2027</v>
      </c>
      <c r="D32" s="10">
        <f t="shared" si="3"/>
        <v>175867.89781782794</v>
      </c>
      <c r="E32" s="10">
        <f t="shared" si="4"/>
        <v>971.25</v>
      </c>
      <c r="F32" s="10">
        <f t="shared" si="5"/>
        <v>556.91500975645511</v>
      </c>
      <c r="G32" s="10">
        <f t="shared" si="6"/>
        <v>414.33499024354489</v>
      </c>
      <c r="H32" s="10">
        <f t="shared" si="7"/>
        <v>0</v>
      </c>
      <c r="I32" s="11"/>
      <c r="J32" s="10">
        <f t="shared" si="8"/>
        <v>971.25</v>
      </c>
      <c r="K32" s="10">
        <f t="shared" si="9"/>
        <v>175453.56282758439</v>
      </c>
      <c r="L32" s="10">
        <f>IF(D32="","",SUM($F$19:F32))</f>
        <v>8051.0628275844574</v>
      </c>
      <c r="M32" s="10">
        <f t="shared" si="10"/>
        <v>9546.4371724156081</v>
      </c>
      <c r="N32" s="10">
        <f t="shared" si="11"/>
        <v>179893.27126227241</v>
      </c>
      <c r="O32" s="10">
        <f t="shared" si="12"/>
        <v>569.66202566386255</v>
      </c>
      <c r="P32" s="10">
        <f t="shared" si="13"/>
        <v>401.58797433613745</v>
      </c>
      <c r="Q32" s="10">
        <f t="shared" si="14"/>
        <v>179491.68328793626</v>
      </c>
      <c r="R32" s="10">
        <f>IF(N32="","",SUM($O$19:O32))</f>
        <v>8089.1832879363101</v>
      </c>
      <c r="S32" s="14" t="str">
        <f t="shared" si="15"/>
        <v>laufend</v>
      </c>
      <c r="T32" s="8">
        <f t="shared" si="16"/>
        <v>0</v>
      </c>
    </row>
    <row r="33" spans="1:20" x14ac:dyDescent="0.25">
      <c r="A33" s="12">
        <f t="shared" si="0"/>
        <v>15</v>
      </c>
      <c r="B33" s="13">
        <f t="shared" si="1"/>
        <v>46478</v>
      </c>
      <c r="C33" s="12">
        <f t="shared" si="2"/>
        <v>2027</v>
      </c>
      <c r="D33" s="10">
        <f t="shared" si="3"/>
        <v>175453.56282758439</v>
      </c>
      <c r="E33" s="10">
        <f t="shared" si="4"/>
        <v>971.25</v>
      </c>
      <c r="F33" s="10">
        <f t="shared" si="5"/>
        <v>555.60294895401728</v>
      </c>
      <c r="G33" s="10">
        <f t="shared" si="6"/>
        <v>415.64705104598272</v>
      </c>
      <c r="H33" s="10">
        <f t="shared" si="7"/>
        <v>0</v>
      </c>
      <c r="I33" s="11"/>
      <c r="J33" s="10">
        <f t="shared" si="8"/>
        <v>971.25</v>
      </c>
      <c r="K33" s="10">
        <f t="shared" si="9"/>
        <v>175037.9157765384</v>
      </c>
      <c r="L33" s="10">
        <f>IF(D33="","",SUM($F$19:F33))</f>
        <v>8606.6657765384753</v>
      </c>
      <c r="M33" s="10">
        <f t="shared" si="10"/>
        <v>9962.0842234615993</v>
      </c>
      <c r="N33" s="10">
        <f t="shared" si="11"/>
        <v>179491.68328793626</v>
      </c>
      <c r="O33" s="10">
        <f t="shared" si="12"/>
        <v>568.39033041179812</v>
      </c>
      <c r="P33" s="10">
        <f t="shared" si="13"/>
        <v>402.85966958820188</v>
      </c>
      <c r="Q33" s="10">
        <f t="shared" si="14"/>
        <v>179088.82361834805</v>
      </c>
      <c r="R33" s="10">
        <f>IF(N33="","",SUM($O$19:O33))</f>
        <v>8657.5736183481076</v>
      </c>
      <c r="S33" s="14" t="str">
        <f t="shared" si="15"/>
        <v>laufend</v>
      </c>
      <c r="T33" s="8">
        <f t="shared" si="16"/>
        <v>0</v>
      </c>
    </row>
    <row r="34" spans="1:20" x14ac:dyDescent="0.25">
      <c r="A34" s="12">
        <f t="shared" si="0"/>
        <v>16</v>
      </c>
      <c r="B34" s="13">
        <f t="shared" si="1"/>
        <v>46508</v>
      </c>
      <c r="C34" s="12">
        <f t="shared" si="2"/>
        <v>2027</v>
      </c>
      <c r="D34" s="10">
        <f t="shared" si="3"/>
        <v>175037.9157765384</v>
      </c>
      <c r="E34" s="10">
        <f t="shared" si="4"/>
        <v>971.25</v>
      </c>
      <c r="F34" s="10">
        <f t="shared" si="5"/>
        <v>554.28673329237154</v>
      </c>
      <c r="G34" s="10">
        <f t="shared" si="6"/>
        <v>416.96326670762846</v>
      </c>
      <c r="H34" s="10">
        <f t="shared" si="7"/>
        <v>0</v>
      </c>
      <c r="I34" s="11"/>
      <c r="J34" s="10">
        <f t="shared" si="8"/>
        <v>971.25</v>
      </c>
      <c r="K34" s="10">
        <f t="shared" si="9"/>
        <v>174620.95250983076</v>
      </c>
      <c r="L34" s="10">
        <f>IF(D34="","",SUM($F$19:F34))</f>
        <v>9160.9525098308477</v>
      </c>
      <c r="M34" s="10">
        <f t="shared" si="10"/>
        <v>10379.047490169236</v>
      </c>
      <c r="N34" s="10">
        <f t="shared" si="11"/>
        <v>179088.82361834805</v>
      </c>
      <c r="O34" s="10">
        <f t="shared" si="12"/>
        <v>567.11460812476878</v>
      </c>
      <c r="P34" s="10">
        <f t="shared" si="13"/>
        <v>404.13539187523122</v>
      </c>
      <c r="Q34" s="10">
        <f t="shared" si="14"/>
        <v>178684.68822647282</v>
      </c>
      <c r="R34" s="10">
        <f>IF(N34="","",SUM($O$19:O34))</f>
        <v>9224.6882264728756</v>
      </c>
      <c r="S34" s="14" t="str">
        <f t="shared" si="15"/>
        <v>laufend</v>
      </c>
      <c r="T34" s="8">
        <f t="shared" si="16"/>
        <v>0</v>
      </c>
    </row>
    <row r="35" spans="1:20" x14ac:dyDescent="0.25">
      <c r="A35" s="12">
        <f t="shared" si="0"/>
        <v>17</v>
      </c>
      <c r="B35" s="13">
        <f t="shared" si="1"/>
        <v>46539</v>
      </c>
      <c r="C35" s="12">
        <f t="shared" si="2"/>
        <v>2027</v>
      </c>
      <c r="D35" s="10">
        <f t="shared" si="3"/>
        <v>174620.95250983076</v>
      </c>
      <c r="E35" s="10">
        <f t="shared" si="4"/>
        <v>971.25</v>
      </c>
      <c r="F35" s="10">
        <f t="shared" si="5"/>
        <v>552.96634961446409</v>
      </c>
      <c r="G35" s="10">
        <f t="shared" si="6"/>
        <v>418.28365038553591</v>
      </c>
      <c r="H35" s="10">
        <f t="shared" si="7"/>
        <v>0</v>
      </c>
      <c r="I35" s="11"/>
      <c r="J35" s="10">
        <f t="shared" si="8"/>
        <v>971.25</v>
      </c>
      <c r="K35" s="10">
        <f t="shared" si="9"/>
        <v>174202.66885944523</v>
      </c>
      <c r="L35" s="10">
        <f>IF(D35="","",SUM($F$19:F35))</f>
        <v>9713.9188594453117</v>
      </c>
      <c r="M35" s="10">
        <f t="shared" si="10"/>
        <v>10797.331140554772</v>
      </c>
      <c r="N35" s="10">
        <f t="shared" si="11"/>
        <v>178684.68822647282</v>
      </c>
      <c r="O35" s="10">
        <f t="shared" si="12"/>
        <v>565.83484605049728</v>
      </c>
      <c r="P35" s="10">
        <f t="shared" si="13"/>
        <v>405.41515394950272</v>
      </c>
      <c r="Q35" s="10">
        <f t="shared" si="14"/>
        <v>178279.27307252333</v>
      </c>
      <c r="R35" s="10">
        <f>IF(N35="","",SUM($O$19:O35))</f>
        <v>9790.5230725233723</v>
      </c>
      <c r="S35" s="14" t="str">
        <f t="shared" si="15"/>
        <v>laufend</v>
      </c>
      <c r="T35" s="8">
        <f t="shared" si="16"/>
        <v>0</v>
      </c>
    </row>
    <row r="36" spans="1:20" x14ac:dyDescent="0.25">
      <c r="A36" s="12">
        <f t="shared" si="0"/>
        <v>18</v>
      </c>
      <c r="B36" s="13">
        <f t="shared" si="1"/>
        <v>46569</v>
      </c>
      <c r="C36" s="12">
        <f t="shared" si="2"/>
        <v>2027</v>
      </c>
      <c r="D36" s="10">
        <f t="shared" si="3"/>
        <v>174202.66885944523</v>
      </c>
      <c r="E36" s="10">
        <f t="shared" si="4"/>
        <v>971.25</v>
      </c>
      <c r="F36" s="10">
        <f t="shared" si="5"/>
        <v>551.64178472157653</v>
      </c>
      <c r="G36" s="10">
        <f t="shared" si="6"/>
        <v>419.60821527842347</v>
      </c>
      <c r="H36" s="10">
        <f t="shared" si="7"/>
        <v>0</v>
      </c>
      <c r="I36" s="11"/>
      <c r="J36" s="10">
        <f t="shared" si="8"/>
        <v>971.25</v>
      </c>
      <c r="K36" s="10">
        <f t="shared" si="9"/>
        <v>173783.06064416681</v>
      </c>
      <c r="L36" s="10">
        <f>IF(D36="","",SUM($F$19:F36))</f>
        <v>10265.560644166888</v>
      </c>
      <c r="M36" s="10">
        <f t="shared" si="10"/>
        <v>11216.939355833194</v>
      </c>
      <c r="N36" s="10">
        <f t="shared" si="11"/>
        <v>178279.27307252333</v>
      </c>
      <c r="O36" s="10">
        <f t="shared" si="12"/>
        <v>564.55103139632388</v>
      </c>
      <c r="P36" s="10">
        <f t="shared" si="13"/>
        <v>406.69896860367612</v>
      </c>
      <c r="Q36" s="10">
        <f t="shared" si="14"/>
        <v>177872.57410391964</v>
      </c>
      <c r="R36" s="10">
        <f>IF(N36="","",SUM($O$19:O36))</f>
        <v>10355.074103919696</v>
      </c>
      <c r="S36" s="14" t="str">
        <f t="shared" si="15"/>
        <v>laufend</v>
      </c>
      <c r="T36" s="8">
        <f t="shared" si="16"/>
        <v>0</v>
      </c>
    </row>
    <row r="37" spans="1:20" x14ac:dyDescent="0.25">
      <c r="A37" s="12">
        <f t="shared" si="0"/>
        <v>19</v>
      </c>
      <c r="B37" s="13">
        <f t="shared" si="1"/>
        <v>46600</v>
      </c>
      <c r="C37" s="12">
        <f t="shared" si="2"/>
        <v>2027</v>
      </c>
      <c r="D37" s="10">
        <f t="shared" si="3"/>
        <v>173783.06064416681</v>
      </c>
      <c r="E37" s="10">
        <f t="shared" si="4"/>
        <v>971.25</v>
      </c>
      <c r="F37" s="10">
        <f t="shared" si="5"/>
        <v>550.31302537319482</v>
      </c>
      <c r="G37" s="10">
        <f t="shared" si="6"/>
        <v>420.93697462680518</v>
      </c>
      <c r="H37" s="10">
        <f t="shared" si="7"/>
        <v>0</v>
      </c>
      <c r="I37" s="11"/>
      <c r="J37" s="10">
        <f t="shared" si="8"/>
        <v>971.25</v>
      </c>
      <c r="K37" s="10">
        <f t="shared" si="9"/>
        <v>173362.12366954001</v>
      </c>
      <c r="L37" s="10">
        <f>IF(D37="","",SUM($F$19:F37))</f>
        <v>10815.873669540082</v>
      </c>
      <c r="M37" s="10">
        <f t="shared" si="10"/>
        <v>11637.876330459985</v>
      </c>
      <c r="N37" s="10">
        <f t="shared" si="11"/>
        <v>177872.57410391964</v>
      </c>
      <c r="O37" s="10">
        <f t="shared" si="12"/>
        <v>563.26315132907882</v>
      </c>
      <c r="P37" s="10">
        <f t="shared" si="13"/>
        <v>407.98684867092118</v>
      </c>
      <c r="Q37" s="10">
        <f t="shared" si="14"/>
        <v>177464.58725524871</v>
      </c>
      <c r="R37" s="10">
        <f>IF(N37="","",SUM($O$19:O37))</f>
        <v>10918.337255248774</v>
      </c>
      <c r="S37" s="14" t="str">
        <f t="shared" si="15"/>
        <v>laufend</v>
      </c>
      <c r="T37" s="8">
        <f t="shared" si="16"/>
        <v>0</v>
      </c>
    </row>
    <row r="38" spans="1:20" x14ac:dyDescent="0.25">
      <c r="A38" s="12">
        <f t="shared" si="0"/>
        <v>20</v>
      </c>
      <c r="B38" s="13">
        <f t="shared" si="1"/>
        <v>46631</v>
      </c>
      <c r="C38" s="12">
        <f t="shared" si="2"/>
        <v>2027</v>
      </c>
      <c r="D38" s="10">
        <f t="shared" si="3"/>
        <v>173362.12366954001</v>
      </c>
      <c r="E38" s="10">
        <f t="shared" si="4"/>
        <v>971.25</v>
      </c>
      <c r="F38" s="10">
        <f t="shared" si="5"/>
        <v>548.98005828687667</v>
      </c>
      <c r="G38" s="10">
        <f t="shared" si="6"/>
        <v>422.26994171312333</v>
      </c>
      <c r="H38" s="10">
        <f t="shared" si="7"/>
        <v>0</v>
      </c>
      <c r="I38" s="11"/>
      <c r="J38" s="10">
        <f t="shared" si="8"/>
        <v>971.25</v>
      </c>
      <c r="K38" s="10">
        <f t="shared" si="9"/>
        <v>172939.85372782688</v>
      </c>
      <c r="L38" s="10">
        <f>IF(D38="","",SUM($F$19:F38))</f>
        <v>11364.85372782696</v>
      </c>
      <c r="M38" s="10">
        <f t="shared" si="10"/>
        <v>12060.146272173122</v>
      </c>
      <c r="N38" s="10">
        <f t="shared" si="11"/>
        <v>177464.58725524871</v>
      </c>
      <c r="O38" s="10">
        <f t="shared" si="12"/>
        <v>561.97119297495419</v>
      </c>
      <c r="P38" s="10">
        <f t="shared" si="13"/>
        <v>409.27880702504581</v>
      </c>
      <c r="Q38" s="10">
        <f t="shared" si="14"/>
        <v>177055.30844822366</v>
      </c>
      <c r="R38" s="10">
        <f>IF(N38="","",SUM($O$19:O38))</f>
        <v>11480.308448223728</v>
      </c>
      <c r="S38" s="14" t="str">
        <f t="shared" si="15"/>
        <v>laufend</v>
      </c>
      <c r="T38" s="8">
        <f t="shared" si="16"/>
        <v>0</v>
      </c>
    </row>
    <row r="39" spans="1:20" x14ac:dyDescent="0.25">
      <c r="A39" s="12">
        <f t="shared" si="0"/>
        <v>21</v>
      </c>
      <c r="B39" s="13">
        <f t="shared" si="1"/>
        <v>46661</v>
      </c>
      <c r="C39" s="12">
        <f t="shared" si="2"/>
        <v>2027</v>
      </c>
      <c r="D39" s="10">
        <f t="shared" si="3"/>
        <v>172939.85372782688</v>
      </c>
      <c r="E39" s="10">
        <f t="shared" si="4"/>
        <v>971.25</v>
      </c>
      <c r="F39" s="10">
        <f t="shared" si="5"/>
        <v>547.64287013811838</v>
      </c>
      <c r="G39" s="10">
        <f t="shared" si="6"/>
        <v>423.60712986188162</v>
      </c>
      <c r="H39" s="10">
        <f t="shared" si="7"/>
        <v>0</v>
      </c>
      <c r="I39" s="11"/>
      <c r="J39" s="10">
        <f t="shared" si="8"/>
        <v>971.25</v>
      </c>
      <c r="K39" s="10">
        <f t="shared" si="9"/>
        <v>172516.24659796499</v>
      </c>
      <c r="L39" s="10">
        <f>IF(D39="","",SUM($F$19:F39))</f>
        <v>11912.496597965079</v>
      </c>
      <c r="M39" s="10">
        <f t="shared" si="10"/>
        <v>12483.753402035014</v>
      </c>
      <c r="N39" s="10">
        <f t="shared" si="11"/>
        <v>177055.30844822366</v>
      </c>
      <c r="O39" s="10">
        <f t="shared" si="12"/>
        <v>560.67514341937488</v>
      </c>
      <c r="P39" s="10">
        <f t="shared" si="13"/>
        <v>410.57485658062512</v>
      </c>
      <c r="Q39" s="10">
        <f t="shared" si="14"/>
        <v>176644.73359164305</v>
      </c>
      <c r="R39" s="10">
        <f>IF(N39="","",SUM($O$19:O39))</f>
        <v>12040.983591643104</v>
      </c>
      <c r="S39" s="14" t="str">
        <f t="shared" si="15"/>
        <v>laufend</v>
      </c>
      <c r="T39" s="8">
        <f t="shared" si="16"/>
        <v>0</v>
      </c>
    </row>
    <row r="40" spans="1:20" x14ac:dyDescent="0.25">
      <c r="A40" s="12">
        <f t="shared" si="0"/>
        <v>22</v>
      </c>
      <c r="B40" s="13">
        <f t="shared" si="1"/>
        <v>46692</v>
      </c>
      <c r="C40" s="12">
        <f t="shared" si="2"/>
        <v>2027</v>
      </c>
      <c r="D40" s="10">
        <f t="shared" si="3"/>
        <v>172516.24659796499</v>
      </c>
      <c r="E40" s="10">
        <f t="shared" si="4"/>
        <v>971.25</v>
      </c>
      <c r="F40" s="10">
        <f t="shared" si="5"/>
        <v>546.30144756022241</v>
      </c>
      <c r="G40" s="10">
        <f t="shared" si="6"/>
        <v>424.94855243977759</v>
      </c>
      <c r="H40" s="10">
        <f t="shared" si="7"/>
        <v>0</v>
      </c>
      <c r="I40" s="11"/>
      <c r="J40" s="10">
        <f t="shared" si="8"/>
        <v>971.25</v>
      </c>
      <c r="K40" s="10">
        <f t="shared" si="9"/>
        <v>172091.29804552521</v>
      </c>
      <c r="L40" s="10">
        <f>IF(D40="","",SUM($F$19:F40))</f>
        <v>12458.798045525302</v>
      </c>
      <c r="M40" s="10">
        <f t="shared" si="10"/>
        <v>12908.701954474789</v>
      </c>
      <c r="N40" s="10">
        <f t="shared" si="11"/>
        <v>176644.73359164305</v>
      </c>
      <c r="O40" s="10">
        <f t="shared" si="12"/>
        <v>559.37498970686966</v>
      </c>
      <c r="P40" s="10">
        <f t="shared" si="13"/>
        <v>411.87501029313034</v>
      </c>
      <c r="Q40" s="10">
        <f t="shared" si="14"/>
        <v>176232.85858134992</v>
      </c>
      <c r="R40" s="10">
        <f>IF(N40="","",SUM($O$19:O40))</f>
        <v>12600.358581349974</v>
      </c>
      <c r="S40" s="14" t="str">
        <f t="shared" si="15"/>
        <v>laufend</v>
      </c>
      <c r="T40" s="8">
        <f t="shared" si="16"/>
        <v>0</v>
      </c>
    </row>
    <row r="41" spans="1:20" x14ac:dyDescent="0.25">
      <c r="A41" s="12">
        <f t="shared" si="0"/>
        <v>23</v>
      </c>
      <c r="B41" s="13">
        <f t="shared" si="1"/>
        <v>46722</v>
      </c>
      <c r="C41" s="12">
        <f t="shared" si="2"/>
        <v>2027</v>
      </c>
      <c r="D41" s="10">
        <f t="shared" si="3"/>
        <v>172091.29804552521</v>
      </c>
      <c r="E41" s="10">
        <f t="shared" si="4"/>
        <v>971.25</v>
      </c>
      <c r="F41" s="10">
        <f t="shared" si="5"/>
        <v>544.95577714416311</v>
      </c>
      <c r="G41" s="10">
        <f t="shared" si="6"/>
        <v>426.29422285583689</v>
      </c>
      <c r="H41" s="10">
        <f t="shared" si="7"/>
        <v>4000</v>
      </c>
      <c r="I41" s="11"/>
      <c r="J41" s="10">
        <f t="shared" si="8"/>
        <v>4971.25</v>
      </c>
      <c r="K41" s="10">
        <f t="shared" si="9"/>
        <v>167665.00382266939</v>
      </c>
      <c r="L41" s="10">
        <f>IF(D41="","",SUM($F$19:F41))</f>
        <v>13003.753822669465</v>
      </c>
      <c r="M41" s="10">
        <f t="shared" si="10"/>
        <v>17334.996177330613</v>
      </c>
      <c r="N41" s="10">
        <f t="shared" si="11"/>
        <v>176232.85858134992</v>
      </c>
      <c r="O41" s="10">
        <f t="shared" si="12"/>
        <v>558.07071884094137</v>
      </c>
      <c r="P41" s="10">
        <f t="shared" si="13"/>
        <v>413.17928115905863</v>
      </c>
      <c r="Q41" s="10">
        <f t="shared" si="14"/>
        <v>175819.67930019085</v>
      </c>
      <c r="R41" s="10">
        <f>IF(N41="","",SUM($O$19:O41))</f>
        <v>13158.429300190915</v>
      </c>
      <c r="S41" s="14" t="str">
        <f t="shared" si="15"/>
        <v>Sondertilgung</v>
      </c>
      <c r="T41" s="8">
        <f t="shared" si="16"/>
        <v>4000</v>
      </c>
    </row>
    <row r="42" spans="1:20" x14ac:dyDescent="0.25">
      <c r="A42" s="12">
        <f t="shared" si="0"/>
        <v>24</v>
      </c>
      <c r="B42" s="13">
        <f t="shared" si="1"/>
        <v>46753</v>
      </c>
      <c r="C42" s="12">
        <f t="shared" si="2"/>
        <v>2028</v>
      </c>
      <c r="D42" s="10">
        <f t="shared" si="3"/>
        <v>167665.00382266939</v>
      </c>
      <c r="E42" s="10">
        <f t="shared" si="4"/>
        <v>971.25</v>
      </c>
      <c r="F42" s="10">
        <f t="shared" si="5"/>
        <v>530.93917877178637</v>
      </c>
      <c r="G42" s="10">
        <f t="shared" si="6"/>
        <v>440.31082122821363</v>
      </c>
      <c r="H42" s="10">
        <f t="shared" si="7"/>
        <v>0</v>
      </c>
      <c r="I42" s="11"/>
      <c r="J42" s="10">
        <f t="shared" si="8"/>
        <v>971.25</v>
      </c>
      <c r="K42" s="10">
        <f t="shared" si="9"/>
        <v>167224.69300144116</v>
      </c>
      <c r="L42" s="10">
        <f>IF(D42="","",SUM($F$19:F42))</f>
        <v>13534.693001441252</v>
      </c>
      <c r="M42" s="10">
        <f t="shared" si="10"/>
        <v>17775.306998558837</v>
      </c>
      <c r="N42" s="10">
        <f t="shared" si="11"/>
        <v>175819.67930019085</v>
      </c>
      <c r="O42" s="10">
        <f t="shared" si="12"/>
        <v>556.76231778393765</v>
      </c>
      <c r="P42" s="10">
        <f t="shared" si="13"/>
        <v>414.48768221606235</v>
      </c>
      <c r="Q42" s="10">
        <f t="shared" si="14"/>
        <v>175405.19161797478</v>
      </c>
      <c r="R42" s="10">
        <f>IF(N42="","",SUM($O$19:O42))</f>
        <v>13715.191617974853</v>
      </c>
      <c r="S42" s="14" t="str">
        <f t="shared" si="15"/>
        <v>laufend</v>
      </c>
      <c r="T42" s="8">
        <f t="shared" si="16"/>
        <v>0</v>
      </c>
    </row>
    <row r="43" spans="1:20" x14ac:dyDescent="0.25">
      <c r="A43" s="12">
        <f t="shared" si="0"/>
        <v>25</v>
      </c>
      <c r="B43" s="13">
        <f t="shared" si="1"/>
        <v>46784</v>
      </c>
      <c r="C43" s="12">
        <f t="shared" si="2"/>
        <v>2028</v>
      </c>
      <c r="D43" s="10">
        <f t="shared" si="3"/>
        <v>167224.69300144116</v>
      </c>
      <c r="E43" s="10">
        <f t="shared" si="4"/>
        <v>971.25</v>
      </c>
      <c r="F43" s="10">
        <f t="shared" si="5"/>
        <v>529.54486117123031</v>
      </c>
      <c r="G43" s="10">
        <f t="shared" si="6"/>
        <v>441.70513882876969</v>
      </c>
      <c r="H43" s="10">
        <f t="shared" si="7"/>
        <v>0</v>
      </c>
      <c r="I43" s="11">
        <v>2500</v>
      </c>
      <c r="J43" s="10">
        <f t="shared" si="8"/>
        <v>3471.25</v>
      </c>
      <c r="K43" s="10">
        <f t="shared" si="9"/>
        <v>164282.98786261238</v>
      </c>
      <c r="L43" s="10">
        <f>IF(D43="","",SUM($F$19:F43))</f>
        <v>14064.237862612483</v>
      </c>
      <c r="M43" s="10">
        <f t="shared" si="10"/>
        <v>20717.012137387617</v>
      </c>
      <c r="N43" s="10">
        <f t="shared" si="11"/>
        <v>175405.19161797478</v>
      </c>
      <c r="O43" s="10">
        <f t="shared" si="12"/>
        <v>555.44977345692007</v>
      </c>
      <c r="P43" s="10">
        <f t="shared" si="13"/>
        <v>415.80022654307993</v>
      </c>
      <c r="Q43" s="10">
        <f t="shared" si="14"/>
        <v>174989.39139143171</v>
      </c>
      <c r="R43" s="10">
        <f>IF(N43="","",SUM($O$19:O43))</f>
        <v>14270.641391431773</v>
      </c>
      <c r="S43" s="14" t="str">
        <f t="shared" si="15"/>
        <v>Sondertilgung</v>
      </c>
      <c r="T43" s="8">
        <f t="shared" si="16"/>
        <v>2500</v>
      </c>
    </row>
    <row r="44" spans="1:20" x14ac:dyDescent="0.25">
      <c r="A44" s="12">
        <f t="shared" si="0"/>
        <v>26</v>
      </c>
      <c r="B44" s="13">
        <f t="shared" si="1"/>
        <v>46813</v>
      </c>
      <c r="C44" s="12">
        <f t="shared" si="2"/>
        <v>2028</v>
      </c>
      <c r="D44" s="10">
        <f t="shared" si="3"/>
        <v>164282.98786261238</v>
      </c>
      <c r="E44" s="10">
        <f t="shared" si="4"/>
        <v>971.25</v>
      </c>
      <c r="F44" s="10">
        <f t="shared" si="5"/>
        <v>520.22946156493924</v>
      </c>
      <c r="G44" s="10">
        <f t="shared" si="6"/>
        <v>451.02053843506076</v>
      </c>
      <c r="H44" s="10">
        <f t="shared" si="7"/>
        <v>0</v>
      </c>
      <c r="I44" s="11"/>
      <c r="J44" s="10">
        <f t="shared" si="8"/>
        <v>971.25</v>
      </c>
      <c r="K44" s="10">
        <f t="shared" si="9"/>
        <v>163831.96732417733</v>
      </c>
      <c r="L44" s="10">
        <f>IF(D44="","",SUM($F$19:F44))</f>
        <v>14584.467324177422</v>
      </c>
      <c r="M44" s="10">
        <f t="shared" si="10"/>
        <v>21168.032675822673</v>
      </c>
      <c r="N44" s="10">
        <f t="shared" si="11"/>
        <v>174989.39139143171</v>
      </c>
      <c r="O44" s="10">
        <f t="shared" si="12"/>
        <v>554.13307273953376</v>
      </c>
      <c r="P44" s="10">
        <f t="shared" si="13"/>
        <v>417.11692726046624</v>
      </c>
      <c r="Q44" s="10">
        <f t="shared" si="14"/>
        <v>174572.27446417123</v>
      </c>
      <c r="R44" s="10">
        <f>IF(N44="","",SUM($O$19:O44))</f>
        <v>14824.774464171307</v>
      </c>
      <c r="S44" s="14" t="str">
        <f t="shared" si="15"/>
        <v>laufend</v>
      </c>
      <c r="T44" s="8">
        <f t="shared" si="16"/>
        <v>0</v>
      </c>
    </row>
    <row r="45" spans="1:20" x14ac:dyDescent="0.25">
      <c r="A45" s="12">
        <f t="shared" si="0"/>
        <v>27</v>
      </c>
      <c r="B45" s="13">
        <f t="shared" si="1"/>
        <v>46844</v>
      </c>
      <c r="C45" s="12">
        <f t="shared" si="2"/>
        <v>2028</v>
      </c>
      <c r="D45" s="10">
        <f t="shared" si="3"/>
        <v>163831.96732417733</v>
      </c>
      <c r="E45" s="10">
        <f t="shared" si="4"/>
        <v>971.25</v>
      </c>
      <c r="F45" s="10">
        <f t="shared" si="5"/>
        <v>518.80122985989487</v>
      </c>
      <c r="G45" s="10">
        <f t="shared" si="6"/>
        <v>452.44877014010513</v>
      </c>
      <c r="H45" s="10">
        <f t="shared" si="7"/>
        <v>0</v>
      </c>
      <c r="I45" s="11"/>
      <c r="J45" s="10">
        <f t="shared" si="8"/>
        <v>971.25</v>
      </c>
      <c r="K45" s="10">
        <f t="shared" si="9"/>
        <v>163379.51855403723</v>
      </c>
      <c r="L45" s="10">
        <f>IF(D45="","",SUM($F$19:F45))</f>
        <v>15103.268554037317</v>
      </c>
      <c r="M45" s="10">
        <f t="shared" si="10"/>
        <v>21620.481445962767</v>
      </c>
      <c r="N45" s="10">
        <f t="shared" si="11"/>
        <v>174572.27446417123</v>
      </c>
      <c r="O45" s="10">
        <f t="shared" si="12"/>
        <v>552.81220246987561</v>
      </c>
      <c r="P45" s="10">
        <f t="shared" si="13"/>
        <v>418.43779753012439</v>
      </c>
      <c r="Q45" s="10">
        <f t="shared" si="14"/>
        <v>174153.83666664112</v>
      </c>
      <c r="R45" s="10">
        <f>IF(N45="","",SUM($O$19:O45))</f>
        <v>15377.586666641182</v>
      </c>
      <c r="S45" s="14" t="str">
        <f t="shared" si="15"/>
        <v>laufend</v>
      </c>
      <c r="T45" s="8">
        <f t="shared" si="16"/>
        <v>0</v>
      </c>
    </row>
    <row r="46" spans="1:20" x14ac:dyDescent="0.25">
      <c r="A46" s="12">
        <f t="shared" si="0"/>
        <v>28</v>
      </c>
      <c r="B46" s="13">
        <f t="shared" si="1"/>
        <v>46874</v>
      </c>
      <c r="C46" s="12">
        <f t="shared" si="2"/>
        <v>2028</v>
      </c>
      <c r="D46" s="10">
        <f t="shared" si="3"/>
        <v>163379.51855403723</v>
      </c>
      <c r="E46" s="10">
        <f t="shared" si="4"/>
        <v>971.25</v>
      </c>
      <c r="F46" s="10">
        <f t="shared" si="5"/>
        <v>517.36847542111786</v>
      </c>
      <c r="G46" s="10">
        <f t="shared" si="6"/>
        <v>453.88152457888214</v>
      </c>
      <c r="H46" s="10">
        <f t="shared" si="7"/>
        <v>0</v>
      </c>
      <c r="I46" s="11"/>
      <c r="J46" s="10">
        <f t="shared" si="8"/>
        <v>971.25</v>
      </c>
      <c r="K46" s="10">
        <f t="shared" si="9"/>
        <v>162925.63702945836</v>
      </c>
      <c r="L46" s="10">
        <f>IF(D46="","",SUM($F$19:F46))</f>
        <v>15620.637029458434</v>
      </c>
      <c r="M46" s="10">
        <f t="shared" si="10"/>
        <v>22074.362970541639</v>
      </c>
      <c r="N46" s="10">
        <f t="shared" si="11"/>
        <v>174153.83666664112</v>
      </c>
      <c r="O46" s="10">
        <f t="shared" si="12"/>
        <v>551.48714944436347</v>
      </c>
      <c r="P46" s="10">
        <f t="shared" si="13"/>
        <v>419.76285055563653</v>
      </c>
      <c r="Q46" s="10">
        <f t="shared" si="14"/>
        <v>173734.07381608547</v>
      </c>
      <c r="R46" s="10">
        <f>IF(N46="","",SUM($O$19:O46))</f>
        <v>15929.073816085545</v>
      </c>
      <c r="S46" s="14" t="str">
        <f t="shared" si="15"/>
        <v>laufend</v>
      </c>
      <c r="T46" s="8">
        <f t="shared" si="16"/>
        <v>0</v>
      </c>
    </row>
    <row r="47" spans="1:20" x14ac:dyDescent="0.25">
      <c r="A47" s="12">
        <f t="shared" si="0"/>
        <v>29</v>
      </c>
      <c r="B47" s="13">
        <f t="shared" si="1"/>
        <v>46905</v>
      </c>
      <c r="C47" s="12">
        <f t="shared" si="2"/>
        <v>2028</v>
      </c>
      <c r="D47" s="10">
        <f t="shared" si="3"/>
        <v>162925.63702945836</v>
      </c>
      <c r="E47" s="10">
        <f t="shared" si="4"/>
        <v>971.25</v>
      </c>
      <c r="F47" s="10">
        <f t="shared" si="5"/>
        <v>515.93118392661813</v>
      </c>
      <c r="G47" s="10">
        <f t="shared" si="6"/>
        <v>455.31881607338187</v>
      </c>
      <c r="H47" s="10">
        <f t="shared" si="7"/>
        <v>0</v>
      </c>
      <c r="I47" s="11"/>
      <c r="J47" s="10">
        <f t="shared" si="8"/>
        <v>971.25</v>
      </c>
      <c r="K47" s="10">
        <f t="shared" si="9"/>
        <v>162470.31821338498</v>
      </c>
      <c r="L47" s="10">
        <f>IF(D47="","",SUM($F$19:F47))</f>
        <v>16136.568213385051</v>
      </c>
      <c r="M47" s="10">
        <f t="shared" si="10"/>
        <v>22529.681786615023</v>
      </c>
      <c r="N47" s="10">
        <f t="shared" si="11"/>
        <v>173734.07381608547</v>
      </c>
      <c r="O47" s="10">
        <f t="shared" si="12"/>
        <v>550.15790041760397</v>
      </c>
      <c r="P47" s="10">
        <f t="shared" si="13"/>
        <v>421.09209958239603</v>
      </c>
      <c r="Q47" s="10">
        <f t="shared" si="14"/>
        <v>173312.98171650307</v>
      </c>
      <c r="R47" s="10">
        <f>IF(N47="","",SUM($O$19:O47))</f>
        <v>16479.231716503149</v>
      </c>
      <c r="S47" s="14" t="str">
        <f t="shared" si="15"/>
        <v>laufend</v>
      </c>
      <c r="T47" s="8">
        <f t="shared" si="16"/>
        <v>0</v>
      </c>
    </row>
    <row r="48" spans="1:20" x14ac:dyDescent="0.25">
      <c r="A48" s="12">
        <f t="shared" si="0"/>
        <v>30</v>
      </c>
      <c r="B48" s="13">
        <f t="shared" si="1"/>
        <v>46935</v>
      </c>
      <c r="C48" s="12">
        <f t="shared" si="2"/>
        <v>2028</v>
      </c>
      <c r="D48" s="10">
        <f t="shared" si="3"/>
        <v>162470.31821338498</v>
      </c>
      <c r="E48" s="10">
        <f t="shared" si="4"/>
        <v>971.25</v>
      </c>
      <c r="F48" s="10">
        <f t="shared" si="5"/>
        <v>514.4893410090524</v>
      </c>
      <c r="G48" s="10">
        <f t="shared" si="6"/>
        <v>456.7606589909476</v>
      </c>
      <c r="H48" s="10">
        <f t="shared" si="7"/>
        <v>0</v>
      </c>
      <c r="I48" s="11"/>
      <c r="J48" s="10">
        <f t="shared" si="8"/>
        <v>971.25</v>
      </c>
      <c r="K48" s="10">
        <f t="shared" si="9"/>
        <v>162013.55755439404</v>
      </c>
      <c r="L48" s="10">
        <f>IF(D48="","",SUM($F$19:F48))</f>
        <v>16651.057554394105</v>
      </c>
      <c r="M48" s="10">
        <f t="shared" si="10"/>
        <v>22986.442445605964</v>
      </c>
      <c r="N48" s="10">
        <f t="shared" si="11"/>
        <v>173312.98171650307</v>
      </c>
      <c r="O48" s="10">
        <f t="shared" si="12"/>
        <v>548.8244421022597</v>
      </c>
      <c r="P48" s="10">
        <f t="shared" si="13"/>
        <v>422.4255578977403</v>
      </c>
      <c r="Q48" s="10">
        <f t="shared" si="14"/>
        <v>172890.55615860532</v>
      </c>
      <c r="R48" s="10">
        <f>IF(N48="","",SUM($O$19:O48))</f>
        <v>17028.05615860541</v>
      </c>
      <c r="S48" s="14" t="str">
        <f t="shared" si="15"/>
        <v>laufend</v>
      </c>
      <c r="T48" s="8">
        <f t="shared" si="16"/>
        <v>0</v>
      </c>
    </row>
    <row r="49" spans="1:20" x14ac:dyDescent="0.25">
      <c r="A49" s="12">
        <f t="shared" si="0"/>
        <v>31</v>
      </c>
      <c r="B49" s="13">
        <f t="shared" si="1"/>
        <v>46966</v>
      </c>
      <c r="C49" s="12">
        <f t="shared" si="2"/>
        <v>2028</v>
      </c>
      <c r="D49" s="10">
        <f t="shared" si="3"/>
        <v>162013.55755439404</v>
      </c>
      <c r="E49" s="10">
        <f t="shared" si="4"/>
        <v>971.25</v>
      </c>
      <c r="F49" s="10">
        <f t="shared" si="5"/>
        <v>513.04293225558115</v>
      </c>
      <c r="G49" s="10">
        <f t="shared" si="6"/>
        <v>458.20706774441885</v>
      </c>
      <c r="H49" s="10">
        <f t="shared" si="7"/>
        <v>0</v>
      </c>
      <c r="I49" s="11"/>
      <c r="J49" s="10">
        <f t="shared" si="8"/>
        <v>971.25</v>
      </c>
      <c r="K49" s="10">
        <f t="shared" si="9"/>
        <v>161555.35048664961</v>
      </c>
      <c r="L49" s="10">
        <f>IF(D49="","",SUM($F$19:F49))</f>
        <v>17164.100486649688</v>
      </c>
      <c r="M49" s="10">
        <f t="shared" si="10"/>
        <v>23444.649513350392</v>
      </c>
      <c r="N49" s="10">
        <f t="shared" si="11"/>
        <v>172890.55615860532</v>
      </c>
      <c r="O49" s="10">
        <f t="shared" si="12"/>
        <v>547.48676116891681</v>
      </c>
      <c r="P49" s="10">
        <f t="shared" si="13"/>
        <v>423.76323883108319</v>
      </c>
      <c r="Q49" s="10">
        <f t="shared" si="14"/>
        <v>172466.79291977425</v>
      </c>
      <c r="R49" s="10">
        <f>IF(N49="","",SUM($O$19:O49))</f>
        <v>17575.542919774325</v>
      </c>
      <c r="S49" s="14" t="str">
        <f t="shared" si="15"/>
        <v>laufend</v>
      </c>
      <c r="T49" s="8">
        <f t="shared" si="16"/>
        <v>0</v>
      </c>
    </row>
    <row r="50" spans="1:20" x14ac:dyDescent="0.25">
      <c r="A50" s="12">
        <f t="shared" si="0"/>
        <v>32</v>
      </c>
      <c r="B50" s="13">
        <f t="shared" si="1"/>
        <v>46997</v>
      </c>
      <c r="C50" s="12">
        <f t="shared" si="2"/>
        <v>2028</v>
      </c>
      <c r="D50" s="10">
        <f t="shared" si="3"/>
        <v>161555.35048664961</v>
      </c>
      <c r="E50" s="10">
        <f t="shared" si="4"/>
        <v>971.25</v>
      </c>
      <c r="F50" s="10">
        <f t="shared" si="5"/>
        <v>511.59194320772377</v>
      </c>
      <c r="G50" s="10">
        <f t="shared" si="6"/>
        <v>459.65805679227623</v>
      </c>
      <c r="H50" s="10">
        <f t="shared" si="7"/>
        <v>0</v>
      </c>
      <c r="I50" s="11"/>
      <c r="J50" s="10">
        <f t="shared" si="8"/>
        <v>971.25</v>
      </c>
      <c r="K50" s="10">
        <f t="shared" si="9"/>
        <v>161095.69242985733</v>
      </c>
      <c r="L50" s="10">
        <f>IF(D50="","",SUM($F$19:F50))</f>
        <v>17675.692429857412</v>
      </c>
      <c r="M50" s="10">
        <f t="shared" si="10"/>
        <v>23904.307570142671</v>
      </c>
      <c r="N50" s="10">
        <f t="shared" si="11"/>
        <v>172466.79291977425</v>
      </c>
      <c r="O50" s="10">
        <f t="shared" si="12"/>
        <v>546.14484424595173</v>
      </c>
      <c r="P50" s="10">
        <f t="shared" si="13"/>
        <v>425.10515575404827</v>
      </c>
      <c r="Q50" s="10">
        <f t="shared" si="14"/>
        <v>172041.6877640202</v>
      </c>
      <c r="R50" s="10">
        <f>IF(N50="","",SUM($O$19:O50))</f>
        <v>18121.687764020277</v>
      </c>
      <c r="S50" s="14" t="str">
        <f t="shared" si="15"/>
        <v>laufend</v>
      </c>
      <c r="T50" s="8">
        <f t="shared" si="16"/>
        <v>0</v>
      </c>
    </row>
    <row r="51" spans="1:20" x14ac:dyDescent="0.25">
      <c r="A51" s="12">
        <f t="shared" si="0"/>
        <v>33</v>
      </c>
      <c r="B51" s="13">
        <f t="shared" si="1"/>
        <v>47027</v>
      </c>
      <c r="C51" s="12">
        <f t="shared" si="2"/>
        <v>2028</v>
      </c>
      <c r="D51" s="10">
        <f t="shared" si="3"/>
        <v>161095.69242985733</v>
      </c>
      <c r="E51" s="10">
        <f t="shared" si="4"/>
        <v>971.25</v>
      </c>
      <c r="F51" s="10">
        <f t="shared" si="5"/>
        <v>510.13635936121489</v>
      </c>
      <c r="G51" s="10">
        <f t="shared" si="6"/>
        <v>461.11364063878511</v>
      </c>
      <c r="H51" s="10">
        <f t="shared" si="7"/>
        <v>0</v>
      </c>
      <c r="I51" s="11"/>
      <c r="J51" s="10">
        <f t="shared" si="8"/>
        <v>971.25</v>
      </c>
      <c r="K51" s="10">
        <f t="shared" si="9"/>
        <v>160634.57878921853</v>
      </c>
      <c r="L51" s="10">
        <f>IF(D51="","",SUM($F$19:F51))</f>
        <v>18185.828789218627</v>
      </c>
      <c r="M51" s="10">
        <f t="shared" si="10"/>
        <v>24365.421210781467</v>
      </c>
      <c r="N51" s="10">
        <f t="shared" si="11"/>
        <v>172041.6877640202</v>
      </c>
      <c r="O51" s="10">
        <f t="shared" si="12"/>
        <v>544.79867791939728</v>
      </c>
      <c r="P51" s="10">
        <f t="shared" si="13"/>
        <v>426.45132208060272</v>
      </c>
      <c r="Q51" s="10">
        <f t="shared" si="14"/>
        <v>171615.2364419396</v>
      </c>
      <c r="R51" s="10">
        <f>IF(N51="","",SUM($O$19:O51))</f>
        <v>18666.486441939673</v>
      </c>
      <c r="S51" s="14" t="str">
        <f t="shared" si="15"/>
        <v>laufend</v>
      </c>
      <c r="T51" s="8">
        <f t="shared" si="16"/>
        <v>0</v>
      </c>
    </row>
    <row r="52" spans="1:20" x14ac:dyDescent="0.25">
      <c r="A52" s="12">
        <f t="shared" si="0"/>
        <v>34</v>
      </c>
      <c r="B52" s="13">
        <f t="shared" si="1"/>
        <v>47058</v>
      </c>
      <c r="C52" s="12">
        <f t="shared" si="2"/>
        <v>2028</v>
      </c>
      <c r="D52" s="10">
        <f t="shared" si="3"/>
        <v>160634.57878921853</v>
      </c>
      <c r="E52" s="10">
        <f t="shared" si="4"/>
        <v>971.25</v>
      </c>
      <c r="F52" s="10">
        <f t="shared" si="5"/>
        <v>508.67616616585866</v>
      </c>
      <c r="G52" s="10">
        <f t="shared" si="6"/>
        <v>462.57383383414134</v>
      </c>
      <c r="H52" s="10">
        <f t="shared" si="7"/>
        <v>0</v>
      </c>
      <c r="I52" s="11"/>
      <c r="J52" s="10">
        <f t="shared" si="8"/>
        <v>971.25</v>
      </c>
      <c r="K52" s="10">
        <f t="shared" si="9"/>
        <v>160172.00495538439</v>
      </c>
      <c r="L52" s="10">
        <f>IF(D52="","",SUM($F$19:F52))</f>
        <v>18694.504955384487</v>
      </c>
      <c r="M52" s="10">
        <f t="shared" si="10"/>
        <v>24827.995044615614</v>
      </c>
      <c r="N52" s="10">
        <f t="shared" si="11"/>
        <v>171615.2364419396</v>
      </c>
      <c r="O52" s="10">
        <f t="shared" si="12"/>
        <v>543.44824873280868</v>
      </c>
      <c r="P52" s="10">
        <f t="shared" si="13"/>
        <v>427.80175126719132</v>
      </c>
      <c r="Q52" s="10">
        <f t="shared" si="14"/>
        <v>171187.43469067241</v>
      </c>
      <c r="R52" s="10">
        <f>IF(N52="","",SUM($O$19:O52))</f>
        <v>19209.934690672482</v>
      </c>
      <c r="S52" s="14" t="str">
        <f t="shared" si="15"/>
        <v>laufend</v>
      </c>
      <c r="T52" s="8">
        <f t="shared" si="16"/>
        <v>0</v>
      </c>
    </row>
    <row r="53" spans="1:20" x14ac:dyDescent="0.25">
      <c r="A53" s="12">
        <f t="shared" si="0"/>
        <v>35</v>
      </c>
      <c r="B53" s="13">
        <f t="shared" si="1"/>
        <v>47088</v>
      </c>
      <c r="C53" s="12">
        <f t="shared" si="2"/>
        <v>2028</v>
      </c>
      <c r="D53" s="10">
        <f t="shared" si="3"/>
        <v>160172.00495538439</v>
      </c>
      <c r="E53" s="10">
        <f t="shared" si="4"/>
        <v>971.25</v>
      </c>
      <c r="F53" s="10">
        <f t="shared" si="5"/>
        <v>507.21134902538387</v>
      </c>
      <c r="G53" s="10">
        <f t="shared" si="6"/>
        <v>464.03865097461613</v>
      </c>
      <c r="H53" s="10">
        <f t="shared" si="7"/>
        <v>4000</v>
      </c>
      <c r="I53" s="11"/>
      <c r="J53" s="10">
        <f t="shared" si="8"/>
        <v>4971.25</v>
      </c>
      <c r="K53" s="10">
        <f t="shared" si="9"/>
        <v>155707.96630440978</v>
      </c>
      <c r="L53" s="10">
        <f>IF(D53="","",SUM($F$19:F53))</f>
        <v>19201.716304409871</v>
      </c>
      <c r="M53" s="10">
        <f t="shared" si="10"/>
        <v>29292.033695590217</v>
      </c>
      <c r="N53" s="10">
        <f t="shared" si="11"/>
        <v>171187.43469067241</v>
      </c>
      <c r="O53" s="10">
        <f t="shared" si="12"/>
        <v>542.09354318712928</v>
      </c>
      <c r="P53" s="10">
        <f t="shared" si="13"/>
        <v>429.15645681287072</v>
      </c>
      <c r="Q53" s="10">
        <f t="shared" si="14"/>
        <v>170758.27823385954</v>
      </c>
      <c r="R53" s="10">
        <f>IF(N53="","",SUM($O$19:O53))</f>
        <v>19752.028233859612</v>
      </c>
      <c r="S53" s="14" t="str">
        <f t="shared" si="15"/>
        <v>Sondertilgung</v>
      </c>
      <c r="T53" s="8">
        <f t="shared" si="16"/>
        <v>4000</v>
      </c>
    </row>
    <row r="54" spans="1:20" x14ac:dyDescent="0.25">
      <c r="A54" s="12">
        <f t="shared" si="0"/>
        <v>36</v>
      </c>
      <c r="B54" s="13">
        <f t="shared" si="1"/>
        <v>47119</v>
      </c>
      <c r="C54" s="12">
        <f t="shared" si="2"/>
        <v>2029</v>
      </c>
      <c r="D54" s="10">
        <f t="shared" si="3"/>
        <v>155707.96630440978</v>
      </c>
      <c r="E54" s="10">
        <f t="shared" si="4"/>
        <v>971.25</v>
      </c>
      <c r="F54" s="10">
        <f t="shared" si="5"/>
        <v>493.07522663063099</v>
      </c>
      <c r="G54" s="10">
        <f t="shared" si="6"/>
        <v>478.17477336936901</v>
      </c>
      <c r="H54" s="10">
        <f t="shared" si="7"/>
        <v>0</v>
      </c>
      <c r="I54" s="11"/>
      <c r="J54" s="10">
        <f t="shared" si="8"/>
        <v>971.25</v>
      </c>
      <c r="K54" s="10">
        <f t="shared" si="9"/>
        <v>155229.79153104042</v>
      </c>
      <c r="L54" s="10">
        <f>IF(D54="","",SUM($F$19:F54))</f>
        <v>19694.791531040501</v>
      </c>
      <c r="M54" s="10">
        <f t="shared" si="10"/>
        <v>29770.208468959579</v>
      </c>
      <c r="N54" s="10">
        <f t="shared" si="11"/>
        <v>170758.27823385954</v>
      </c>
      <c r="O54" s="10">
        <f t="shared" si="12"/>
        <v>540.73454774055517</v>
      </c>
      <c r="P54" s="10">
        <f t="shared" si="13"/>
        <v>430.51545225944483</v>
      </c>
      <c r="Q54" s="10">
        <f t="shared" si="14"/>
        <v>170327.76278160009</v>
      </c>
      <c r="R54" s="10">
        <f>IF(N54="","",SUM($O$19:O54))</f>
        <v>20292.762781600166</v>
      </c>
      <c r="S54" s="14" t="str">
        <f t="shared" si="15"/>
        <v>laufend</v>
      </c>
      <c r="T54" s="8">
        <f t="shared" si="16"/>
        <v>0</v>
      </c>
    </row>
    <row r="55" spans="1:20" x14ac:dyDescent="0.25">
      <c r="A55" s="12">
        <f t="shared" si="0"/>
        <v>37</v>
      </c>
      <c r="B55" s="13">
        <f t="shared" si="1"/>
        <v>47150</v>
      </c>
      <c r="C55" s="12">
        <f t="shared" si="2"/>
        <v>2029</v>
      </c>
      <c r="D55" s="10">
        <f t="shared" si="3"/>
        <v>155229.79153104042</v>
      </c>
      <c r="E55" s="10">
        <f t="shared" si="4"/>
        <v>971.25</v>
      </c>
      <c r="F55" s="10">
        <f t="shared" si="5"/>
        <v>491.56100651496132</v>
      </c>
      <c r="G55" s="10">
        <f t="shared" si="6"/>
        <v>479.68899348503868</v>
      </c>
      <c r="H55" s="10">
        <f t="shared" si="7"/>
        <v>0</v>
      </c>
      <c r="I55" s="11"/>
      <c r="J55" s="10">
        <f t="shared" si="8"/>
        <v>971.25</v>
      </c>
      <c r="K55" s="10">
        <f t="shared" si="9"/>
        <v>154750.10253755539</v>
      </c>
      <c r="L55" s="10">
        <f>IF(D55="","",SUM($F$19:F55))</f>
        <v>20186.352537555464</v>
      </c>
      <c r="M55" s="10">
        <f t="shared" si="10"/>
        <v>30249.897462444613</v>
      </c>
      <c r="N55" s="10">
        <f t="shared" si="11"/>
        <v>170327.76278160009</v>
      </c>
      <c r="O55" s="10">
        <f t="shared" si="12"/>
        <v>539.37124880840031</v>
      </c>
      <c r="P55" s="10">
        <f t="shared" si="13"/>
        <v>431.87875119159969</v>
      </c>
      <c r="Q55" s="10">
        <f t="shared" si="14"/>
        <v>169895.88403040849</v>
      </c>
      <c r="R55" s="10">
        <f>IF(N55="","",SUM($O$19:O55))</f>
        <v>20832.134030408568</v>
      </c>
      <c r="S55" s="14" t="str">
        <f t="shared" si="15"/>
        <v>laufend</v>
      </c>
      <c r="T55" s="8">
        <f t="shared" si="16"/>
        <v>0</v>
      </c>
    </row>
    <row r="56" spans="1:20" x14ac:dyDescent="0.25">
      <c r="A56" s="12">
        <f t="shared" si="0"/>
        <v>38</v>
      </c>
      <c r="B56" s="13">
        <f t="shared" si="1"/>
        <v>47178</v>
      </c>
      <c r="C56" s="12">
        <f t="shared" si="2"/>
        <v>2029</v>
      </c>
      <c r="D56" s="10">
        <f t="shared" si="3"/>
        <v>154750.10253755539</v>
      </c>
      <c r="E56" s="10">
        <f t="shared" si="4"/>
        <v>971.25</v>
      </c>
      <c r="F56" s="10">
        <f t="shared" si="5"/>
        <v>490.04199136892538</v>
      </c>
      <c r="G56" s="10">
        <f t="shared" si="6"/>
        <v>481.20800863107462</v>
      </c>
      <c r="H56" s="10">
        <f t="shared" si="7"/>
        <v>0</v>
      </c>
      <c r="I56" s="11"/>
      <c r="J56" s="10">
        <f t="shared" si="8"/>
        <v>971.25</v>
      </c>
      <c r="K56" s="10">
        <f t="shared" si="9"/>
        <v>154268.89452892431</v>
      </c>
      <c r="L56" s="10">
        <f>IF(D56="","",SUM($F$19:F56))</f>
        <v>20676.394528924389</v>
      </c>
      <c r="M56" s="10">
        <f t="shared" si="10"/>
        <v>30731.105471075687</v>
      </c>
      <c r="N56" s="10">
        <f t="shared" si="11"/>
        <v>169895.88403040849</v>
      </c>
      <c r="O56" s="10">
        <f t="shared" si="12"/>
        <v>538.00363276296025</v>
      </c>
      <c r="P56" s="10">
        <f t="shared" si="13"/>
        <v>433.24636723703975</v>
      </c>
      <c r="Q56" s="10">
        <f t="shared" si="14"/>
        <v>169462.63766317145</v>
      </c>
      <c r="R56" s="10">
        <f>IF(N56="","",SUM($O$19:O56))</f>
        <v>21370.137663171528</v>
      </c>
      <c r="S56" s="14" t="str">
        <f t="shared" si="15"/>
        <v>laufend</v>
      </c>
      <c r="T56" s="8">
        <f t="shared" si="16"/>
        <v>0</v>
      </c>
    </row>
    <row r="57" spans="1:20" x14ac:dyDescent="0.25">
      <c r="A57" s="12">
        <f t="shared" si="0"/>
        <v>39</v>
      </c>
      <c r="B57" s="13">
        <f t="shared" si="1"/>
        <v>47209</v>
      </c>
      <c r="C57" s="12">
        <f t="shared" si="2"/>
        <v>2029</v>
      </c>
      <c r="D57" s="10">
        <f t="shared" si="3"/>
        <v>154268.89452892431</v>
      </c>
      <c r="E57" s="10">
        <f t="shared" si="4"/>
        <v>971.25</v>
      </c>
      <c r="F57" s="10">
        <f t="shared" si="5"/>
        <v>488.51816600826032</v>
      </c>
      <c r="G57" s="10">
        <f t="shared" si="6"/>
        <v>482.73183399173968</v>
      </c>
      <c r="H57" s="10">
        <f t="shared" si="7"/>
        <v>0</v>
      </c>
      <c r="I57" s="11"/>
      <c r="J57" s="10">
        <f t="shared" si="8"/>
        <v>971.25</v>
      </c>
      <c r="K57" s="10">
        <f t="shared" si="9"/>
        <v>153786.16269493257</v>
      </c>
      <c r="L57" s="10">
        <f>IF(D57="","",SUM($F$19:F57))</f>
        <v>21164.912694932649</v>
      </c>
      <c r="M57" s="10">
        <f t="shared" si="10"/>
        <v>31213.837305067427</v>
      </c>
      <c r="N57" s="10">
        <f t="shared" si="11"/>
        <v>169462.63766317145</v>
      </c>
      <c r="O57" s="10">
        <f t="shared" si="12"/>
        <v>536.63168593337627</v>
      </c>
      <c r="P57" s="10">
        <f t="shared" si="13"/>
        <v>434.61831406662373</v>
      </c>
      <c r="Q57" s="10">
        <f t="shared" si="14"/>
        <v>169028.01934910484</v>
      </c>
      <c r="R57" s="10">
        <f>IF(N57="","",SUM($O$19:O57))</f>
        <v>21906.769349104903</v>
      </c>
      <c r="S57" s="14" t="str">
        <f t="shared" si="15"/>
        <v>laufend</v>
      </c>
      <c r="T57" s="8">
        <f t="shared" si="16"/>
        <v>0</v>
      </c>
    </row>
    <row r="58" spans="1:20" x14ac:dyDescent="0.25">
      <c r="A58" s="12">
        <f t="shared" si="0"/>
        <v>40</v>
      </c>
      <c r="B58" s="13">
        <f t="shared" si="1"/>
        <v>47239</v>
      </c>
      <c r="C58" s="12">
        <f t="shared" si="2"/>
        <v>2029</v>
      </c>
      <c r="D58" s="10">
        <f t="shared" si="3"/>
        <v>153786.16269493257</v>
      </c>
      <c r="E58" s="10">
        <f t="shared" si="4"/>
        <v>971.25</v>
      </c>
      <c r="F58" s="10">
        <f t="shared" si="5"/>
        <v>486.98951520061979</v>
      </c>
      <c r="G58" s="10">
        <f t="shared" si="6"/>
        <v>484.26048479938021</v>
      </c>
      <c r="H58" s="10">
        <f t="shared" si="7"/>
        <v>0</v>
      </c>
      <c r="I58" s="11"/>
      <c r="J58" s="10">
        <f t="shared" si="8"/>
        <v>971.25</v>
      </c>
      <c r="K58" s="10">
        <f t="shared" si="9"/>
        <v>153301.90221013318</v>
      </c>
      <c r="L58" s="10">
        <f>IF(D58="","",SUM($F$19:F58))</f>
        <v>21651.90221013327</v>
      </c>
      <c r="M58" s="10">
        <f t="shared" si="10"/>
        <v>31698.097789866821</v>
      </c>
      <c r="N58" s="10">
        <f t="shared" si="11"/>
        <v>169028.01934910484</v>
      </c>
      <c r="O58" s="10">
        <f t="shared" si="12"/>
        <v>535.25539460549862</v>
      </c>
      <c r="P58" s="10">
        <f t="shared" si="13"/>
        <v>435.99460539450138</v>
      </c>
      <c r="Q58" s="10">
        <f t="shared" si="14"/>
        <v>168592.02474371035</v>
      </c>
      <c r="R58" s="10">
        <f>IF(N58="","",SUM($O$19:O58))</f>
        <v>22442.024743710401</v>
      </c>
      <c r="S58" s="14" t="str">
        <f t="shared" si="15"/>
        <v>laufend</v>
      </c>
      <c r="T58" s="8">
        <f t="shared" si="16"/>
        <v>0</v>
      </c>
    </row>
    <row r="59" spans="1:20" x14ac:dyDescent="0.25">
      <c r="A59" s="12">
        <f t="shared" si="0"/>
        <v>41</v>
      </c>
      <c r="B59" s="13">
        <f t="shared" si="1"/>
        <v>47270</v>
      </c>
      <c r="C59" s="12">
        <f t="shared" si="2"/>
        <v>2029</v>
      </c>
      <c r="D59" s="10">
        <f t="shared" si="3"/>
        <v>153301.90221013318</v>
      </c>
      <c r="E59" s="10">
        <f t="shared" si="4"/>
        <v>971.25</v>
      </c>
      <c r="F59" s="10">
        <f t="shared" si="5"/>
        <v>485.4560236654217</v>
      </c>
      <c r="G59" s="10">
        <f t="shared" si="6"/>
        <v>485.7939763345783</v>
      </c>
      <c r="H59" s="10">
        <f t="shared" si="7"/>
        <v>0</v>
      </c>
      <c r="I59" s="11"/>
      <c r="J59" s="10">
        <f t="shared" si="8"/>
        <v>971.25</v>
      </c>
      <c r="K59" s="10">
        <f t="shared" si="9"/>
        <v>152816.10823379862</v>
      </c>
      <c r="L59" s="10">
        <f>IF(D59="","",SUM($F$19:F59))</f>
        <v>22137.358233798692</v>
      </c>
      <c r="M59" s="10">
        <f t="shared" si="10"/>
        <v>32183.891766201385</v>
      </c>
      <c r="N59" s="10">
        <f t="shared" si="11"/>
        <v>168592.02474371035</v>
      </c>
      <c r="O59" s="10">
        <f t="shared" si="12"/>
        <v>533.87474502174939</v>
      </c>
      <c r="P59" s="10">
        <f t="shared" si="13"/>
        <v>437.37525497825061</v>
      </c>
      <c r="Q59" s="10">
        <f t="shared" si="14"/>
        <v>168154.6494887321</v>
      </c>
      <c r="R59" s="10">
        <f>IF(N59="","",SUM($O$19:O59))</f>
        <v>22975.89948873215</v>
      </c>
      <c r="S59" s="14" t="str">
        <f t="shared" si="15"/>
        <v>laufend</v>
      </c>
      <c r="T59" s="8">
        <f t="shared" si="16"/>
        <v>0</v>
      </c>
    </row>
    <row r="60" spans="1:20" x14ac:dyDescent="0.25">
      <c r="A60" s="12">
        <f t="shared" si="0"/>
        <v>42</v>
      </c>
      <c r="B60" s="13">
        <f t="shared" si="1"/>
        <v>47300</v>
      </c>
      <c r="C60" s="12">
        <f t="shared" si="2"/>
        <v>2029</v>
      </c>
      <c r="D60" s="10">
        <f t="shared" si="3"/>
        <v>152816.10823379862</v>
      </c>
      <c r="E60" s="10">
        <f t="shared" si="4"/>
        <v>971.25</v>
      </c>
      <c r="F60" s="10">
        <f t="shared" si="5"/>
        <v>483.91767607369559</v>
      </c>
      <c r="G60" s="10">
        <f t="shared" si="6"/>
        <v>487.33232392630441</v>
      </c>
      <c r="H60" s="10">
        <f t="shared" si="7"/>
        <v>0</v>
      </c>
      <c r="I60" s="11"/>
      <c r="J60" s="10">
        <f t="shared" si="8"/>
        <v>971.25</v>
      </c>
      <c r="K60" s="10">
        <f t="shared" si="9"/>
        <v>152328.77590987232</v>
      </c>
      <c r="L60" s="10">
        <f>IF(D60="","",SUM($F$19:F60))</f>
        <v>22621.275909872387</v>
      </c>
      <c r="M60" s="10">
        <f t="shared" si="10"/>
        <v>32671.224090127682</v>
      </c>
      <c r="N60" s="10">
        <f t="shared" si="11"/>
        <v>168154.6494887321</v>
      </c>
      <c r="O60" s="10">
        <f t="shared" si="12"/>
        <v>532.48972338098497</v>
      </c>
      <c r="P60" s="10">
        <f t="shared" si="13"/>
        <v>438.76027661901503</v>
      </c>
      <c r="Q60" s="10">
        <f t="shared" si="14"/>
        <v>167715.88921211308</v>
      </c>
      <c r="R60" s="10">
        <f>IF(N60="","",SUM($O$19:O60))</f>
        <v>23508.389212113136</v>
      </c>
      <c r="S60" s="14" t="str">
        <f t="shared" si="15"/>
        <v>laufend</v>
      </c>
      <c r="T60" s="8">
        <f t="shared" si="16"/>
        <v>0</v>
      </c>
    </row>
    <row r="61" spans="1:20" x14ac:dyDescent="0.25">
      <c r="A61" s="12">
        <f t="shared" si="0"/>
        <v>43</v>
      </c>
      <c r="B61" s="13">
        <f t="shared" si="1"/>
        <v>47331</v>
      </c>
      <c r="C61" s="12">
        <f t="shared" si="2"/>
        <v>2029</v>
      </c>
      <c r="D61" s="10">
        <f t="shared" si="3"/>
        <v>152328.77590987232</v>
      </c>
      <c r="E61" s="10">
        <f t="shared" si="4"/>
        <v>971.25</v>
      </c>
      <c r="F61" s="10">
        <f t="shared" si="5"/>
        <v>482.37445704792901</v>
      </c>
      <c r="G61" s="10">
        <f t="shared" si="6"/>
        <v>488.87554295207099</v>
      </c>
      <c r="H61" s="10">
        <f t="shared" si="7"/>
        <v>0</v>
      </c>
      <c r="I61" s="11"/>
      <c r="J61" s="10">
        <f t="shared" si="8"/>
        <v>971.25</v>
      </c>
      <c r="K61" s="10">
        <f t="shared" si="9"/>
        <v>151839.90036692025</v>
      </c>
      <c r="L61" s="10">
        <f>IF(D61="","",SUM($F$19:F61))</f>
        <v>23103.650366920316</v>
      </c>
      <c r="M61" s="10">
        <f t="shared" si="10"/>
        <v>33160.09963307975</v>
      </c>
      <c r="N61" s="10">
        <f t="shared" si="11"/>
        <v>167715.88921211308</v>
      </c>
      <c r="O61" s="10">
        <f t="shared" si="12"/>
        <v>531.10031583835803</v>
      </c>
      <c r="P61" s="10">
        <f t="shared" si="13"/>
        <v>440.14968416164197</v>
      </c>
      <c r="Q61" s="10">
        <f t="shared" si="14"/>
        <v>167275.73952795143</v>
      </c>
      <c r="R61" s="10">
        <f>IF(N61="","",SUM($O$19:O61))</f>
        <v>24039.489527951493</v>
      </c>
      <c r="S61" s="14" t="str">
        <f t="shared" si="15"/>
        <v>laufend</v>
      </c>
      <c r="T61" s="8">
        <f t="shared" si="16"/>
        <v>0</v>
      </c>
    </row>
    <row r="62" spans="1:20" x14ac:dyDescent="0.25">
      <c r="A62" s="12">
        <f t="shared" si="0"/>
        <v>44</v>
      </c>
      <c r="B62" s="13">
        <f t="shared" si="1"/>
        <v>47362</v>
      </c>
      <c r="C62" s="12">
        <f t="shared" si="2"/>
        <v>2029</v>
      </c>
      <c r="D62" s="10">
        <f t="shared" si="3"/>
        <v>151839.90036692025</v>
      </c>
      <c r="E62" s="10">
        <f t="shared" si="4"/>
        <v>971.25</v>
      </c>
      <c r="F62" s="10">
        <f t="shared" si="5"/>
        <v>480.82635116191409</v>
      </c>
      <c r="G62" s="10">
        <f t="shared" si="6"/>
        <v>490.42364883808591</v>
      </c>
      <c r="H62" s="10">
        <f t="shared" si="7"/>
        <v>0</v>
      </c>
      <c r="I62" s="11"/>
      <c r="J62" s="10">
        <f t="shared" si="8"/>
        <v>971.25</v>
      </c>
      <c r="K62" s="10">
        <f t="shared" si="9"/>
        <v>151349.47671808215</v>
      </c>
      <c r="L62" s="10">
        <f>IF(D62="","",SUM($F$19:F62))</f>
        <v>23584.476718082231</v>
      </c>
      <c r="M62" s="10">
        <f t="shared" si="10"/>
        <v>33650.523281917849</v>
      </c>
      <c r="N62" s="10">
        <f t="shared" si="11"/>
        <v>167275.73952795143</v>
      </c>
      <c r="O62" s="10">
        <f t="shared" si="12"/>
        <v>529.7065085051795</v>
      </c>
      <c r="P62" s="10">
        <f t="shared" si="13"/>
        <v>441.5434914948205</v>
      </c>
      <c r="Q62" s="10">
        <f t="shared" si="14"/>
        <v>166834.19603645662</v>
      </c>
      <c r="R62" s="10">
        <f>IF(N62="","",SUM($O$19:O62))</f>
        <v>24569.196036456673</v>
      </c>
      <c r="S62" s="14" t="str">
        <f t="shared" si="15"/>
        <v>laufend</v>
      </c>
      <c r="T62" s="8">
        <f t="shared" si="16"/>
        <v>0</v>
      </c>
    </row>
    <row r="63" spans="1:20" x14ac:dyDescent="0.25">
      <c r="A63" s="12">
        <f t="shared" si="0"/>
        <v>45</v>
      </c>
      <c r="B63" s="13">
        <f t="shared" si="1"/>
        <v>47392</v>
      </c>
      <c r="C63" s="12">
        <f t="shared" si="2"/>
        <v>2029</v>
      </c>
      <c r="D63" s="10">
        <f t="shared" si="3"/>
        <v>151349.47671808215</v>
      </c>
      <c r="E63" s="10">
        <f t="shared" si="4"/>
        <v>971.25</v>
      </c>
      <c r="F63" s="10">
        <f t="shared" si="5"/>
        <v>479.27334294059347</v>
      </c>
      <c r="G63" s="10">
        <f t="shared" si="6"/>
        <v>491.97665705940653</v>
      </c>
      <c r="H63" s="10">
        <f t="shared" si="7"/>
        <v>0</v>
      </c>
      <c r="I63" s="11"/>
      <c r="J63" s="10">
        <f t="shared" si="8"/>
        <v>971.25</v>
      </c>
      <c r="K63" s="10">
        <f t="shared" si="9"/>
        <v>150857.50006102276</v>
      </c>
      <c r="L63" s="10">
        <f>IF(D63="","",SUM($F$19:F63))</f>
        <v>24063.750061022824</v>
      </c>
      <c r="M63" s="10">
        <f t="shared" si="10"/>
        <v>34142.499938977242</v>
      </c>
      <c r="N63" s="10">
        <f t="shared" si="11"/>
        <v>166834.19603645662</v>
      </c>
      <c r="O63" s="10">
        <f t="shared" si="12"/>
        <v>528.30828744877931</v>
      </c>
      <c r="P63" s="10">
        <f t="shared" si="13"/>
        <v>442.94171255122069</v>
      </c>
      <c r="Q63" s="10">
        <f t="shared" si="14"/>
        <v>166391.25432390539</v>
      </c>
      <c r="R63" s="10">
        <f>IF(N63="","",SUM($O$19:O63))</f>
        <v>25097.504323905454</v>
      </c>
      <c r="S63" s="14" t="str">
        <f t="shared" si="15"/>
        <v>laufend</v>
      </c>
      <c r="T63" s="8">
        <f t="shared" si="16"/>
        <v>0</v>
      </c>
    </row>
    <row r="64" spans="1:20" x14ac:dyDescent="0.25">
      <c r="A64" s="12">
        <f t="shared" si="0"/>
        <v>46</v>
      </c>
      <c r="B64" s="13">
        <f t="shared" si="1"/>
        <v>47423</v>
      </c>
      <c r="C64" s="12">
        <f t="shared" si="2"/>
        <v>2029</v>
      </c>
      <c r="D64" s="10">
        <f t="shared" si="3"/>
        <v>150857.50006102276</v>
      </c>
      <c r="E64" s="10">
        <f t="shared" si="4"/>
        <v>971.25</v>
      </c>
      <c r="F64" s="10">
        <f t="shared" si="5"/>
        <v>477.71541685990536</v>
      </c>
      <c r="G64" s="10">
        <f t="shared" si="6"/>
        <v>493.53458314009464</v>
      </c>
      <c r="H64" s="10">
        <f t="shared" si="7"/>
        <v>0</v>
      </c>
      <c r="I64" s="11"/>
      <c r="J64" s="10">
        <f t="shared" si="8"/>
        <v>971.25</v>
      </c>
      <c r="K64" s="10">
        <f t="shared" si="9"/>
        <v>150363.96547788265</v>
      </c>
      <c r="L64" s="10">
        <f>IF(D64="","",SUM($F$19:F64))</f>
        <v>24541.465477882728</v>
      </c>
      <c r="M64" s="10">
        <f t="shared" si="10"/>
        <v>34636.034522117348</v>
      </c>
      <c r="N64" s="10">
        <f t="shared" si="11"/>
        <v>166391.25432390539</v>
      </c>
      <c r="O64" s="10">
        <f t="shared" si="12"/>
        <v>526.90563869236701</v>
      </c>
      <c r="P64" s="10">
        <f t="shared" si="13"/>
        <v>444.34436130763299</v>
      </c>
      <c r="Q64" s="10">
        <f t="shared" si="14"/>
        <v>165946.90996259777</v>
      </c>
      <c r="R64" s="10">
        <f>IF(N64="","",SUM($O$19:O64))</f>
        <v>25624.40996259782</v>
      </c>
      <c r="S64" s="14" t="str">
        <f t="shared" si="15"/>
        <v>laufend</v>
      </c>
      <c r="T64" s="8">
        <f t="shared" si="16"/>
        <v>0</v>
      </c>
    </row>
    <row r="65" spans="1:20" x14ac:dyDescent="0.25">
      <c r="A65" s="12">
        <f t="shared" si="0"/>
        <v>47</v>
      </c>
      <c r="B65" s="13">
        <f t="shared" si="1"/>
        <v>47453</v>
      </c>
      <c r="C65" s="12">
        <f t="shared" si="2"/>
        <v>2029</v>
      </c>
      <c r="D65" s="10">
        <f t="shared" si="3"/>
        <v>150363.96547788265</v>
      </c>
      <c r="E65" s="10">
        <f t="shared" si="4"/>
        <v>971.25</v>
      </c>
      <c r="F65" s="10">
        <f t="shared" si="5"/>
        <v>476.15255734662838</v>
      </c>
      <c r="G65" s="10">
        <f t="shared" si="6"/>
        <v>495.09744265337162</v>
      </c>
      <c r="H65" s="10">
        <f t="shared" si="7"/>
        <v>4000</v>
      </c>
      <c r="I65" s="11"/>
      <c r="J65" s="10">
        <f t="shared" si="8"/>
        <v>4971.25</v>
      </c>
      <c r="K65" s="10">
        <f t="shared" si="9"/>
        <v>145868.86803522927</v>
      </c>
      <c r="L65" s="10">
        <f>IF(D65="","",SUM($F$19:F65))</f>
        <v>25017.618035229356</v>
      </c>
      <c r="M65" s="10">
        <f t="shared" si="10"/>
        <v>39131.131964770728</v>
      </c>
      <c r="N65" s="10">
        <f t="shared" si="11"/>
        <v>165946.90996259777</v>
      </c>
      <c r="O65" s="10">
        <f t="shared" si="12"/>
        <v>525.49854821489293</v>
      </c>
      <c r="P65" s="10">
        <f t="shared" si="13"/>
        <v>445.75145178510707</v>
      </c>
      <c r="Q65" s="10">
        <f t="shared" si="14"/>
        <v>165501.15851081267</v>
      </c>
      <c r="R65" s="10">
        <f>IF(N65="","",SUM($O$19:O65))</f>
        <v>26149.908510812711</v>
      </c>
      <c r="S65" s="14" t="str">
        <f t="shared" si="15"/>
        <v>Sondertilgung</v>
      </c>
      <c r="T65" s="8">
        <f t="shared" si="16"/>
        <v>4000</v>
      </c>
    </row>
    <row r="66" spans="1:20" x14ac:dyDescent="0.25">
      <c r="A66" s="12">
        <f t="shared" si="0"/>
        <v>48</v>
      </c>
      <c r="B66" s="13">
        <f t="shared" si="1"/>
        <v>47484</v>
      </c>
      <c r="C66" s="12">
        <f t="shared" si="2"/>
        <v>2030</v>
      </c>
      <c r="D66" s="10">
        <f t="shared" si="3"/>
        <v>145868.86803522927</v>
      </c>
      <c r="E66" s="10">
        <f t="shared" si="4"/>
        <v>971.25</v>
      </c>
      <c r="F66" s="10">
        <f t="shared" si="5"/>
        <v>461.91808211155933</v>
      </c>
      <c r="G66" s="10">
        <f t="shared" si="6"/>
        <v>509.33191788844067</v>
      </c>
      <c r="H66" s="10">
        <f t="shared" si="7"/>
        <v>0</v>
      </c>
      <c r="I66" s="11"/>
      <c r="J66" s="10">
        <f t="shared" si="8"/>
        <v>971.25</v>
      </c>
      <c r="K66" s="10">
        <f t="shared" si="9"/>
        <v>145359.53611734085</v>
      </c>
      <c r="L66" s="10">
        <f>IF(D66="","",SUM($F$19:F66))</f>
        <v>25479.536117340915</v>
      </c>
      <c r="M66" s="10">
        <f t="shared" si="10"/>
        <v>39640.463882659154</v>
      </c>
      <c r="N66" s="10">
        <f t="shared" si="11"/>
        <v>165501.15851081267</v>
      </c>
      <c r="O66" s="10">
        <f t="shared" si="12"/>
        <v>524.08700195090682</v>
      </c>
      <c r="P66" s="10">
        <f t="shared" si="13"/>
        <v>447.16299804909318</v>
      </c>
      <c r="Q66" s="10">
        <f t="shared" si="14"/>
        <v>165053.99551276359</v>
      </c>
      <c r="R66" s="10">
        <f>IF(N66="","",SUM($O$19:O66))</f>
        <v>26673.995512763617</v>
      </c>
      <c r="S66" s="14" t="str">
        <f t="shared" si="15"/>
        <v>laufend</v>
      </c>
      <c r="T66" s="8">
        <f t="shared" si="16"/>
        <v>0</v>
      </c>
    </row>
    <row r="67" spans="1:20" x14ac:dyDescent="0.25">
      <c r="A67" s="12">
        <f t="shared" si="0"/>
        <v>49</v>
      </c>
      <c r="B67" s="13">
        <f t="shared" si="1"/>
        <v>47515</v>
      </c>
      <c r="C67" s="12">
        <f t="shared" si="2"/>
        <v>2030</v>
      </c>
      <c r="D67" s="10">
        <f t="shared" si="3"/>
        <v>145359.53611734085</v>
      </c>
      <c r="E67" s="10">
        <f t="shared" si="4"/>
        <v>971.25</v>
      </c>
      <c r="F67" s="10">
        <f t="shared" si="5"/>
        <v>460.30519770491264</v>
      </c>
      <c r="G67" s="10">
        <f t="shared" si="6"/>
        <v>510.94480229508736</v>
      </c>
      <c r="H67" s="10">
        <f t="shared" si="7"/>
        <v>0</v>
      </c>
      <c r="I67" s="11">
        <v>3500</v>
      </c>
      <c r="J67" s="10">
        <f t="shared" si="8"/>
        <v>4471.25</v>
      </c>
      <c r="K67" s="10">
        <f t="shared" si="9"/>
        <v>141348.59131504575</v>
      </c>
      <c r="L67" s="10">
        <f>IF(D67="","",SUM($F$19:F67))</f>
        <v>25939.841315045829</v>
      </c>
      <c r="M67" s="10">
        <f t="shared" si="10"/>
        <v>43651.408684954251</v>
      </c>
      <c r="N67" s="10">
        <f t="shared" si="11"/>
        <v>165053.99551276359</v>
      </c>
      <c r="O67" s="10">
        <f t="shared" si="12"/>
        <v>522.67098579041806</v>
      </c>
      <c r="P67" s="10">
        <f t="shared" si="13"/>
        <v>448.57901420958194</v>
      </c>
      <c r="Q67" s="10">
        <f t="shared" si="14"/>
        <v>164605.416498554</v>
      </c>
      <c r="R67" s="10">
        <f>IF(N67="","",SUM($O$19:O67))</f>
        <v>27196.666498554034</v>
      </c>
      <c r="S67" s="14" t="str">
        <f t="shared" si="15"/>
        <v>Sondertilgung</v>
      </c>
      <c r="T67" s="8">
        <f t="shared" si="16"/>
        <v>3500</v>
      </c>
    </row>
    <row r="68" spans="1:20" x14ac:dyDescent="0.25">
      <c r="A68" s="12">
        <f t="shared" si="0"/>
        <v>50</v>
      </c>
      <c r="B68" s="13">
        <f t="shared" si="1"/>
        <v>47543</v>
      </c>
      <c r="C68" s="12">
        <f t="shared" si="2"/>
        <v>2030</v>
      </c>
      <c r="D68" s="10">
        <f t="shared" si="3"/>
        <v>141348.59131504575</v>
      </c>
      <c r="E68" s="10">
        <f t="shared" si="4"/>
        <v>971.25</v>
      </c>
      <c r="F68" s="10">
        <f t="shared" si="5"/>
        <v>447.60387249764489</v>
      </c>
      <c r="G68" s="10">
        <f t="shared" si="6"/>
        <v>523.64612750235506</v>
      </c>
      <c r="H68" s="10">
        <f t="shared" si="7"/>
        <v>0</v>
      </c>
      <c r="I68" s="11"/>
      <c r="J68" s="10">
        <f t="shared" si="8"/>
        <v>971.25</v>
      </c>
      <c r="K68" s="10">
        <f t="shared" si="9"/>
        <v>140824.9451875434</v>
      </c>
      <c r="L68" s="10">
        <f>IF(D68="","",SUM($F$19:F68))</f>
        <v>26387.445187543475</v>
      </c>
      <c r="M68" s="10">
        <f t="shared" si="10"/>
        <v>44175.054812456598</v>
      </c>
      <c r="N68" s="10">
        <f t="shared" si="11"/>
        <v>164605.416498554</v>
      </c>
      <c r="O68" s="10">
        <f t="shared" si="12"/>
        <v>521.25048557875436</v>
      </c>
      <c r="P68" s="10">
        <f t="shared" si="13"/>
        <v>449.99951442124564</v>
      </c>
      <c r="Q68" s="10">
        <f t="shared" si="14"/>
        <v>164155.41698413275</v>
      </c>
      <c r="R68" s="10">
        <f>IF(N68="","",SUM($O$19:O68))</f>
        <v>27717.916984132789</v>
      </c>
      <c r="S68" s="14" t="str">
        <f t="shared" si="15"/>
        <v>laufend</v>
      </c>
      <c r="T68" s="8">
        <f t="shared" si="16"/>
        <v>0</v>
      </c>
    </row>
    <row r="69" spans="1:20" x14ac:dyDescent="0.25">
      <c r="A69" s="12">
        <f t="shared" si="0"/>
        <v>51</v>
      </c>
      <c r="B69" s="13">
        <f t="shared" si="1"/>
        <v>47574</v>
      </c>
      <c r="C69" s="12">
        <f t="shared" si="2"/>
        <v>2030</v>
      </c>
      <c r="D69" s="10">
        <f t="shared" si="3"/>
        <v>140824.9451875434</v>
      </c>
      <c r="E69" s="10">
        <f t="shared" si="4"/>
        <v>971.25</v>
      </c>
      <c r="F69" s="10">
        <f t="shared" si="5"/>
        <v>445.94565976055412</v>
      </c>
      <c r="G69" s="10">
        <f t="shared" si="6"/>
        <v>525.30434023944588</v>
      </c>
      <c r="H69" s="10">
        <f t="shared" si="7"/>
        <v>0</v>
      </c>
      <c r="I69" s="11"/>
      <c r="J69" s="10">
        <f t="shared" si="8"/>
        <v>971.25</v>
      </c>
      <c r="K69" s="10">
        <f t="shared" si="9"/>
        <v>140299.64084730396</v>
      </c>
      <c r="L69" s="10">
        <f>IF(D69="","",SUM($F$19:F69))</f>
        <v>26833.390847304028</v>
      </c>
      <c r="M69" s="10">
        <f t="shared" si="10"/>
        <v>44700.359152696037</v>
      </c>
      <c r="N69" s="10">
        <f t="shared" si="11"/>
        <v>164155.41698413275</v>
      </c>
      <c r="O69" s="10">
        <f t="shared" si="12"/>
        <v>519.82548711642039</v>
      </c>
      <c r="P69" s="10">
        <f t="shared" si="13"/>
        <v>451.42451288357961</v>
      </c>
      <c r="Q69" s="10">
        <f t="shared" si="14"/>
        <v>163703.99247124916</v>
      </c>
      <c r="R69" s="10">
        <f>IF(N69="","",SUM($O$19:O69))</f>
        <v>28237.74247124921</v>
      </c>
      <c r="S69" s="14" t="str">
        <f t="shared" si="15"/>
        <v>laufend</v>
      </c>
      <c r="T69" s="8">
        <f t="shared" si="16"/>
        <v>0</v>
      </c>
    </row>
    <row r="70" spans="1:20" x14ac:dyDescent="0.25">
      <c r="A70" s="12">
        <f t="shared" si="0"/>
        <v>52</v>
      </c>
      <c r="B70" s="13">
        <f t="shared" si="1"/>
        <v>47604</v>
      </c>
      <c r="C70" s="12">
        <f t="shared" si="2"/>
        <v>2030</v>
      </c>
      <c r="D70" s="10">
        <f t="shared" si="3"/>
        <v>140299.64084730396</v>
      </c>
      <c r="E70" s="10">
        <f t="shared" si="4"/>
        <v>971.25</v>
      </c>
      <c r="F70" s="10">
        <f t="shared" si="5"/>
        <v>444.28219601646254</v>
      </c>
      <c r="G70" s="10">
        <f t="shared" si="6"/>
        <v>526.96780398353746</v>
      </c>
      <c r="H70" s="10">
        <f t="shared" si="7"/>
        <v>0</v>
      </c>
      <c r="I70" s="11"/>
      <c r="J70" s="10">
        <f t="shared" si="8"/>
        <v>971.25</v>
      </c>
      <c r="K70" s="10">
        <f t="shared" si="9"/>
        <v>139772.67304332042</v>
      </c>
      <c r="L70" s="10">
        <f>IF(D70="","",SUM($F$19:F70))</f>
        <v>27277.67304332049</v>
      </c>
      <c r="M70" s="10">
        <f t="shared" si="10"/>
        <v>45227.326956679579</v>
      </c>
      <c r="N70" s="10">
        <f t="shared" si="11"/>
        <v>163703.99247124916</v>
      </c>
      <c r="O70" s="10">
        <f t="shared" si="12"/>
        <v>518.3959761589557</v>
      </c>
      <c r="P70" s="10">
        <f t="shared" si="13"/>
        <v>452.8540238410443</v>
      </c>
      <c r="Q70" s="10">
        <f t="shared" si="14"/>
        <v>163251.13844740813</v>
      </c>
      <c r="R70" s="10">
        <f>IF(N70="","",SUM($O$19:O70))</f>
        <v>28756.138447408164</v>
      </c>
      <c r="S70" s="14" t="str">
        <f t="shared" si="15"/>
        <v>laufend</v>
      </c>
      <c r="T70" s="8">
        <f t="shared" si="16"/>
        <v>0</v>
      </c>
    </row>
    <row r="71" spans="1:20" x14ac:dyDescent="0.25">
      <c r="A71" s="12">
        <f t="shared" si="0"/>
        <v>53</v>
      </c>
      <c r="B71" s="13">
        <f t="shared" si="1"/>
        <v>47635</v>
      </c>
      <c r="C71" s="12">
        <f t="shared" si="2"/>
        <v>2030</v>
      </c>
      <c r="D71" s="10">
        <f t="shared" si="3"/>
        <v>139772.67304332042</v>
      </c>
      <c r="E71" s="10">
        <f t="shared" si="4"/>
        <v>971.25</v>
      </c>
      <c r="F71" s="10">
        <f t="shared" si="5"/>
        <v>442.61346463718132</v>
      </c>
      <c r="G71" s="10">
        <f t="shared" si="6"/>
        <v>528.63653536281868</v>
      </c>
      <c r="H71" s="10">
        <f t="shared" si="7"/>
        <v>0</v>
      </c>
      <c r="I71" s="11"/>
      <c r="J71" s="10">
        <f t="shared" si="8"/>
        <v>971.25</v>
      </c>
      <c r="K71" s="10">
        <f t="shared" si="9"/>
        <v>139244.03650795761</v>
      </c>
      <c r="L71" s="10">
        <f>IF(D71="","",SUM($F$19:F71))</f>
        <v>27720.286507957673</v>
      </c>
      <c r="M71" s="10">
        <f t="shared" si="10"/>
        <v>45755.963492042385</v>
      </c>
      <c r="N71" s="10">
        <f t="shared" si="11"/>
        <v>163251.13844740813</v>
      </c>
      <c r="O71" s="10">
        <f t="shared" si="12"/>
        <v>516.96193841679235</v>
      </c>
      <c r="P71" s="10">
        <f t="shared" si="13"/>
        <v>454.28806158320765</v>
      </c>
      <c r="Q71" s="10">
        <f t="shared" si="14"/>
        <v>162796.85038582492</v>
      </c>
      <c r="R71" s="10">
        <f>IF(N71="","",SUM($O$19:O71))</f>
        <v>29273.100385824957</v>
      </c>
      <c r="S71" s="14" t="str">
        <f t="shared" si="15"/>
        <v>laufend</v>
      </c>
      <c r="T71" s="8">
        <f t="shared" si="16"/>
        <v>0</v>
      </c>
    </row>
    <row r="72" spans="1:20" x14ac:dyDescent="0.25">
      <c r="A72" s="12">
        <f t="shared" si="0"/>
        <v>54</v>
      </c>
      <c r="B72" s="13">
        <f t="shared" si="1"/>
        <v>47665</v>
      </c>
      <c r="C72" s="12">
        <f t="shared" si="2"/>
        <v>2030</v>
      </c>
      <c r="D72" s="10">
        <f t="shared" si="3"/>
        <v>139244.03650795761</v>
      </c>
      <c r="E72" s="10">
        <f t="shared" si="4"/>
        <v>971.25</v>
      </c>
      <c r="F72" s="10">
        <f t="shared" si="5"/>
        <v>440.93944894186575</v>
      </c>
      <c r="G72" s="10">
        <f t="shared" si="6"/>
        <v>530.31055105813425</v>
      </c>
      <c r="H72" s="10">
        <f t="shared" si="7"/>
        <v>0</v>
      </c>
      <c r="I72" s="11"/>
      <c r="J72" s="10">
        <f t="shared" si="8"/>
        <v>971.25</v>
      </c>
      <c r="K72" s="10">
        <f t="shared" si="9"/>
        <v>138713.72595689949</v>
      </c>
      <c r="L72" s="10">
        <f>IF(D72="","",SUM($F$19:F72))</f>
        <v>28161.22595689954</v>
      </c>
      <c r="M72" s="10">
        <f t="shared" si="10"/>
        <v>46286.274043100508</v>
      </c>
      <c r="N72" s="10">
        <f t="shared" si="11"/>
        <v>162796.85038582492</v>
      </c>
      <c r="O72" s="10">
        <f t="shared" si="12"/>
        <v>515.52335955511228</v>
      </c>
      <c r="P72" s="10">
        <f t="shared" si="13"/>
        <v>455.72664044488772</v>
      </c>
      <c r="Q72" s="10">
        <f t="shared" si="14"/>
        <v>162341.12374538003</v>
      </c>
      <c r="R72" s="10">
        <f>IF(N72="","",SUM($O$19:O72))</f>
        <v>29788.623745380068</v>
      </c>
      <c r="S72" s="14" t="str">
        <f t="shared" si="15"/>
        <v>laufend</v>
      </c>
      <c r="T72" s="8">
        <f t="shared" si="16"/>
        <v>0</v>
      </c>
    </row>
    <row r="73" spans="1:20" x14ac:dyDescent="0.25">
      <c r="A73" s="12">
        <f t="shared" si="0"/>
        <v>55</v>
      </c>
      <c r="B73" s="13">
        <f t="shared" si="1"/>
        <v>47696</v>
      </c>
      <c r="C73" s="12">
        <f t="shared" si="2"/>
        <v>2030</v>
      </c>
      <c r="D73" s="10">
        <f t="shared" si="3"/>
        <v>138713.72595689949</v>
      </c>
      <c r="E73" s="10">
        <f t="shared" si="4"/>
        <v>971.25</v>
      </c>
      <c r="F73" s="10">
        <f t="shared" si="5"/>
        <v>439.26013219684836</v>
      </c>
      <c r="G73" s="10">
        <f t="shared" si="6"/>
        <v>531.98986780315158</v>
      </c>
      <c r="H73" s="10">
        <f t="shared" si="7"/>
        <v>0</v>
      </c>
      <c r="I73" s="11"/>
      <c r="J73" s="10">
        <f t="shared" si="8"/>
        <v>971.25</v>
      </c>
      <c r="K73" s="10">
        <f t="shared" si="9"/>
        <v>138181.73608909635</v>
      </c>
      <c r="L73" s="10">
        <f>IF(D73="","",SUM($F$19:F73))</f>
        <v>28600.486089096386</v>
      </c>
      <c r="M73" s="10">
        <f t="shared" si="10"/>
        <v>46818.263910903654</v>
      </c>
      <c r="N73" s="10">
        <f t="shared" si="11"/>
        <v>162341.12374538003</v>
      </c>
      <c r="O73" s="10">
        <f t="shared" si="12"/>
        <v>514.08022519370343</v>
      </c>
      <c r="P73" s="10">
        <f t="shared" si="13"/>
        <v>457.16977480629657</v>
      </c>
      <c r="Q73" s="10">
        <f t="shared" si="14"/>
        <v>161883.95397057373</v>
      </c>
      <c r="R73" s="10">
        <f>IF(N73="","",SUM($O$19:O73))</f>
        <v>30302.70397057377</v>
      </c>
      <c r="S73" s="14" t="str">
        <f t="shared" si="15"/>
        <v>laufend</v>
      </c>
      <c r="T73" s="8">
        <f t="shared" si="16"/>
        <v>0</v>
      </c>
    </row>
    <row r="74" spans="1:20" x14ac:dyDescent="0.25">
      <c r="A74" s="12">
        <f t="shared" si="0"/>
        <v>56</v>
      </c>
      <c r="B74" s="13">
        <f t="shared" si="1"/>
        <v>47727</v>
      </c>
      <c r="C74" s="12">
        <f t="shared" si="2"/>
        <v>2030</v>
      </c>
      <c r="D74" s="10">
        <f t="shared" si="3"/>
        <v>138181.73608909635</v>
      </c>
      <c r="E74" s="10">
        <f t="shared" si="4"/>
        <v>971.25</v>
      </c>
      <c r="F74" s="10">
        <f t="shared" si="5"/>
        <v>437.57549761547176</v>
      </c>
      <c r="G74" s="10">
        <f t="shared" si="6"/>
        <v>533.6745023845283</v>
      </c>
      <c r="H74" s="10">
        <f t="shared" si="7"/>
        <v>0</v>
      </c>
      <c r="I74" s="11"/>
      <c r="J74" s="10">
        <f t="shared" si="8"/>
        <v>971.25</v>
      </c>
      <c r="K74" s="10">
        <f t="shared" si="9"/>
        <v>137648.06158671182</v>
      </c>
      <c r="L74" s="10">
        <f>IF(D74="","",SUM($F$19:F74))</f>
        <v>29038.061586711858</v>
      </c>
      <c r="M74" s="10">
        <f t="shared" si="10"/>
        <v>47351.938413288182</v>
      </c>
      <c r="N74" s="10">
        <f t="shared" si="11"/>
        <v>161883.95397057373</v>
      </c>
      <c r="O74" s="10">
        <f t="shared" si="12"/>
        <v>512.63252090681681</v>
      </c>
      <c r="P74" s="10">
        <f t="shared" si="13"/>
        <v>458.61747909318319</v>
      </c>
      <c r="Q74" s="10">
        <f t="shared" si="14"/>
        <v>161425.33649148056</v>
      </c>
      <c r="R74" s="10">
        <f>IF(N74="","",SUM($O$19:O74))</f>
        <v>30815.336491480586</v>
      </c>
      <c r="S74" s="14" t="str">
        <f t="shared" si="15"/>
        <v>laufend</v>
      </c>
      <c r="T74" s="8">
        <f t="shared" si="16"/>
        <v>0</v>
      </c>
    </row>
    <row r="75" spans="1:20" x14ac:dyDescent="0.25">
      <c r="A75" s="12">
        <f t="shared" si="0"/>
        <v>57</v>
      </c>
      <c r="B75" s="13">
        <f t="shared" si="1"/>
        <v>47757</v>
      </c>
      <c r="C75" s="12">
        <f t="shared" si="2"/>
        <v>2030</v>
      </c>
      <c r="D75" s="10">
        <f t="shared" si="3"/>
        <v>137648.06158671182</v>
      </c>
      <c r="E75" s="10">
        <f t="shared" si="4"/>
        <v>971.25</v>
      </c>
      <c r="F75" s="10">
        <f t="shared" si="5"/>
        <v>435.88552835792075</v>
      </c>
      <c r="G75" s="10">
        <f t="shared" si="6"/>
        <v>535.36447164207925</v>
      </c>
      <c r="H75" s="10">
        <f t="shared" si="7"/>
        <v>0</v>
      </c>
      <c r="I75" s="11"/>
      <c r="J75" s="10">
        <f t="shared" si="8"/>
        <v>971.25</v>
      </c>
      <c r="K75" s="10">
        <f t="shared" si="9"/>
        <v>137112.69711506975</v>
      </c>
      <c r="L75" s="10">
        <f>IF(D75="","",SUM($F$19:F75))</f>
        <v>29473.947115069779</v>
      </c>
      <c r="M75" s="10">
        <f t="shared" si="10"/>
        <v>47887.30288493025</v>
      </c>
      <c r="N75" s="10">
        <f t="shared" si="11"/>
        <v>161425.33649148056</v>
      </c>
      <c r="O75" s="10">
        <f t="shared" si="12"/>
        <v>511.18023222302173</v>
      </c>
      <c r="P75" s="10">
        <f t="shared" si="13"/>
        <v>460.06976777697827</v>
      </c>
      <c r="Q75" s="10">
        <f t="shared" si="14"/>
        <v>160965.26672370359</v>
      </c>
      <c r="R75" s="10">
        <f>IF(N75="","",SUM($O$19:O75))</f>
        <v>31326.516723703608</v>
      </c>
      <c r="S75" s="14" t="str">
        <f t="shared" si="15"/>
        <v>laufend</v>
      </c>
      <c r="T75" s="8">
        <f t="shared" si="16"/>
        <v>0</v>
      </c>
    </row>
    <row r="76" spans="1:20" x14ac:dyDescent="0.25">
      <c r="A76" s="12">
        <f t="shared" si="0"/>
        <v>58</v>
      </c>
      <c r="B76" s="13">
        <f t="shared" si="1"/>
        <v>47788</v>
      </c>
      <c r="C76" s="12">
        <f t="shared" si="2"/>
        <v>2030</v>
      </c>
      <c r="D76" s="10">
        <f t="shared" si="3"/>
        <v>137112.69711506975</v>
      </c>
      <c r="E76" s="10">
        <f t="shared" si="4"/>
        <v>971.25</v>
      </c>
      <c r="F76" s="10">
        <f t="shared" si="5"/>
        <v>434.19020753105417</v>
      </c>
      <c r="G76" s="10">
        <f t="shared" si="6"/>
        <v>537.05979246894583</v>
      </c>
      <c r="H76" s="10">
        <f t="shared" si="7"/>
        <v>0</v>
      </c>
      <c r="I76" s="11"/>
      <c r="J76" s="10">
        <f t="shared" si="8"/>
        <v>971.25</v>
      </c>
      <c r="K76" s="10">
        <f t="shared" si="9"/>
        <v>136575.63732260081</v>
      </c>
      <c r="L76" s="10">
        <f>IF(D76="","",SUM($F$19:F76))</f>
        <v>29908.137322600833</v>
      </c>
      <c r="M76" s="10">
        <f t="shared" si="10"/>
        <v>48424.362677399185</v>
      </c>
      <c r="N76" s="10">
        <f t="shared" si="11"/>
        <v>160965.26672370359</v>
      </c>
      <c r="O76" s="10">
        <f t="shared" si="12"/>
        <v>509.72334462506137</v>
      </c>
      <c r="P76" s="10">
        <f t="shared" si="13"/>
        <v>461.52665537493863</v>
      </c>
      <c r="Q76" s="10">
        <f t="shared" si="14"/>
        <v>160503.74006832865</v>
      </c>
      <c r="R76" s="10">
        <f>IF(N76="","",SUM($O$19:O76))</f>
        <v>31836.240068328669</v>
      </c>
      <c r="S76" s="14" t="str">
        <f t="shared" si="15"/>
        <v>laufend</v>
      </c>
      <c r="T76" s="8">
        <f t="shared" si="16"/>
        <v>0</v>
      </c>
    </row>
    <row r="77" spans="1:20" x14ac:dyDescent="0.25">
      <c r="A77" s="12">
        <f t="shared" si="0"/>
        <v>59</v>
      </c>
      <c r="B77" s="13">
        <f t="shared" si="1"/>
        <v>47818</v>
      </c>
      <c r="C77" s="12">
        <f t="shared" si="2"/>
        <v>2030</v>
      </c>
      <c r="D77" s="10">
        <f t="shared" si="3"/>
        <v>136575.63732260081</v>
      </c>
      <c r="E77" s="10">
        <f t="shared" si="4"/>
        <v>971.25</v>
      </c>
      <c r="F77" s="10">
        <f t="shared" si="5"/>
        <v>432.48951818823588</v>
      </c>
      <c r="G77" s="10">
        <f t="shared" si="6"/>
        <v>538.76048181176407</v>
      </c>
      <c r="H77" s="10">
        <f t="shared" si="7"/>
        <v>4000</v>
      </c>
      <c r="I77" s="11"/>
      <c r="J77" s="10">
        <f t="shared" si="8"/>
        <v>4971.25</v>
      </c>
      <c r="K77" s="10">
        <f t="shared" si="9"/>
        <v>132036.87684078905</v>
      </c>
      <c r="L77" s="10">
        <f>IF(D77="","",SUM($F$19:F77))</f>
        <v>30340.626840789068</v>
      </c>
      <c r="M77" s="10">
        <f t="shared" si="10"/>
        <v>52963.123159210954</v>
      </c>
      <c r="N77" s="10">
        <f t="shared" si="11"/>
        <v>160503.74006832865</v>
      </c>
      <c r="O77" s="10">
        <f t="shared" si="12"/>
        <v>508.26184354970741</v>
      </c>
      <c r="P77" s="10">
        <f t="shared" si="13"/>
        <v>462.98815645029259</v>
      </c>
      <c r="Q77" s="10">
        <f t="shared" si="14"/>
        <v>160040.75191187835</v>
      </c>
      <c r="R77" s="10">
        <f>IF(N77="","",SUM($O$19:O77))</f>
        <v>32344.501911878375</v>
      </c>
      <c r="S77" s="14" t="str">
        <f t="shared" si="15"/>
        <v>Sondertilgung</v>
      </c>
      <c r="T77" s="8">
        <f t="shared" si="16"/>
        <v>4000</v>
      </c>
    </row>
    <row r="78" spans="1:20" x14ac:dyDescent="0.25">
      <c r="A78" s="12">
        <f t="shared" si="0"/>
        <v>60</v>
      </c>
      <c r="B78" s="13">
        <f t="shared" si="1"/>
        <v>47849</v>
      </c>
      <c r="C78" s="12">
        <f t="shared" si="2"/>
        <v>2031</v>
      </c>
      <c r="D78" s="10">
        <f t="shared" si="3"/>
        <v>132036.87684078905</v>
      </c>
      <c r="E78" s="10">
        <f t="shared" si="4"/>
        <v>971.25</v>
      </c>
      <c r="F78" s="10">
        <f t="shared" si="5"/>
        <v>418.11677666249864</v>
      </c>
      <c r="G78" s="10">
        <f t="shared" si="6"/>
        <v>553.13322333750136</v>
      </c>
      <c r="H78" s="10">
        <f t="shared" si="7"/>
        <v>0</v>
      </c>
      <c r="I78" s="11"/>
      <c r="J78" s="10">
        <f t="shared" si="8"/>
        <v>971.25</v>
      </c>
      <c r="K78" s="10">
        <f t="shared" si="9"/>
        <v>131483.74361745155</v>
      </c>
      <c r="L78" s="10">
        <f>IF(D78="","",SUM($F$19:F78))</f>
        <v>30758.743617451568</v>
      </c>
      <c r="M78" s="10">
        <f t="shared" si="10"/>
        <v>53516.256382548454</v>
      </c>
      <c r="N78" s="10">
        <f t="shared" si="11"/>
        <v>160040.75191187835</v>
      </c>
      <c r="O78" s="10">
        <f t="shared" si="12"/>
        <v>506.79571438761479</v>
      </c>
      <c r="P78" s="10">
        <f t="shared" si="13"/>
        <v>464.45428561238521</v>
      </c>
      <c r="Q78" s="10">
        <f t="shared" si="14"/>
        <v>159576.29762626596</v>
      </c>
      <c r="R78" s="10">
        <f>IF(N78="","",SUM($O$19:O78))</f>
        <v>32851.297626265987</v>
      </c>
      <c r="S78" s="14" t="str">
        <f t="shared" si="15"/>
        <v>laufend</v>
      </c>
      <c r="T78" s="8">
        <f t="shared" si="16"/>
        <v>0</v>
      </c>
    </row>
    <row r="79" spans="1:20" x14ac:dyDescent="0.25">
      <c r="A79" s="12">
        <f t="shared" si="0"/>
        <v>61</v>
      </c>
      <c r="B79" s="13">
        <f t="shared" si="1"/>
        <v>47880</v>
      </c>
      <c r="C79" s="12">
        <f t="shared" si="2"/>
        <v>2031</v>
      </c>
      <c r="D79" s="10">
        <f t="shared" si="3"/>
        <v>131483.74361745155</v>
      </c>
      <c r="E79" s="10">
        <f t="shared" si="4"/>
        <v>971.25</v>
      </c>
      <c r="F79" s="10">
        <f t="shared" si="5"/>
        <v>416.36518812192986</v>
      </c>
      <c r="G79" s="10">
        <f t="shared" si="6"/>
        <v>554.8848118780702</v>
      </c>
      <c r="H79" s="10">
        <f t="shared" si="7"/>
        <v>0</v>
      </c>
      <c r="I79" s="11"/>
      <c r="J79" s="10">
        <f t="shared" si="8"/>
        <v>971.25</v>
      </c>
      <c r="K79" s="10">
        <f t="shared" si="9"/>
        <v>130928.85880557347</v>
      </c>
      <c r="L79" s="10">
        <f>IF(D79="","",SUM($F$19:F79))</f>
        <v>31175.108805573498</v>
      </c>
      <c r="M79" s="10">
        <f t="shared" si="10"/>
        <v>54071.141194426527</v>
      </c>
      <c r="N79" s="10">
        <f t="shared" si="11"/>
        <v>159576.29762626596</v>
      </c>
      <c r="O79" s="10">
        <f t="shared" si="12"/>
        <v>505.32494248317556</v>
      </c>
      <c r="P79" s="10">
        <f t="shared" si="13"/>
        <v>465.92505751682444</v>
      </c>
      <c r="Q79" s="10">
        <f t="shared" si="14"/>
        <v>159110.37256874915</v>
      </c>
      <c r="R79" s="10">
        <f>IF(N79="","",SUM($O$19:O79))</f>
        <v>33356.622568749161</v>
      </c>
      <c r="S79" s="14" t="str">
        <f t="shared" si="15"/>
        <v>laufend</v>
      </c>
      <c r="T79" s="8">
        <f t="shared" si="16"/>
        <v>0</v>
      </c>
    </row>
    <row r="80" spans="1:20" x14ac:dyDescent="0.25">
      <c r="A80" s="12">
        <f t="shared" si="0"/>
        <v>62</v>
      </c>
      <c r="B80" s="13">
        <f t="shared" si="1"/>
        <v>47908</v>
      </c>
      <c r="C80" s="12">
        <f t="shared" si="2"/>
        <v>2031</v>
      </c>
      <c r="D80" s="10">
        <f t="shared" si="3"/>
        <v>130928.85880557347</v>
      </c>
      <c r="E80" s="10">
        <f t="shared" si="4"/>
        <v>971.25</v>
      </c>
      <c r="F80" s="10">
        <f t="shared" si="5"/>
        <v>414.60805288431601</v>
      </c>
      <c r="G80" s="10">
        <f t="shared" si="6"/>
        <v>556.64194711568393</v>
      </c>
      <c r="H80" s="10">
        <f t="shared" si="7"/>
        <v>0</v>
      </c>
      <c r="I80" s="11"/>
      <c r="J80" s="10">
        <f t="shared" si="8"/>
        <v>971.25</v>
      </c>
      <c r="K80" s="10">
        <f t="shared" si="9"/>
        <v>130372.21685845779</v>
      </c>
      <c r="L80" s="10">
        <f>IF(D80="","",SUM($F$19:F80))</f>
        <v>31589.716858457814</v>
      </c>
      <c r="M80" s="10">
        <f t="shared" si="10"/>
        <v>54627.783141542212</v>
      </c>
      <c r="N80" s="10">
        <f t="shared" si="11"/>
        <v>159110.37256874915</v>
      </c>
      <c r="O80" s="10">
        <f t="shared" si="12"/>
        <v>503.84951313437233</v>
      </c>
      <c r="P80" s="10">
        <f t="shared" si="13"/>
        <v>467.40048686562767</v>
      </c>
      <c r="Q80" s="10">
        <f t="shared" si="14"/>
        <v>158642.97208188352</v>
      </c>
      <c r="R80" s="10">
        <f>IF(N80="","",SUM($O$19:O80))</f>
        <v>33860.472081883534</v>
      </c>
      <c r="S80" s="14" t="str">
        <f t="shared" si="15"/>
        <v>laufend</v>
      </c>
      <c r="T80" s="8">
        <f t="shared" si="16"/>
        <v>0</v>
      </c>
    </row>
    <row r="81" spans="1:20" x14ac:dyDescent="0.25">
      <c r="A81" s="12">
        <f t="shared" si="0"/>
        <v>63</v>
      </c>
      <c r="B81" s="13">
        <f t="shared" si="1"/>
        <v>47939</v>
      </c>
      <c r="C81" s="12">
        <f t="shared" si="2"/>
        <v>2031</v>
      </c>
      <c r="D81" s="10">
        <f t="shared" si="3"/>
        <v>130372.21685845779</v>
      </c>
      <c r="E81" s="10">
        <f t="shared" si="4"/>
        <v>971.25</v>
      </c>
      <c r="F81" s="10">
        <f t="shared" si="5"/>
        <v>412.84535338511631</v>
      </c>
      <c r="G81" s="10">
        <f t="shared" si="6"/>
        <v>558.40464661488363</v>
      </c>
      <c r="H81" s="10">
        <f t="shared" si="7"/>
        <v>0</v>
      </c>
      <c r="I81" s="11"/>
      <c r="J81" s="10">
        <f t="shared" si="8"/>
        <v>971.25</v>
      </c>
      <c r="K81" s="10">
        <f t="shared" si="9"/>
        <v>129813.8122118429</v>
      </c>
      <c r="L81" s="10">
        <f>IF(D81="","",SUM($F$19:F81))</f>
        <v>32002.562211842931</v>
      </c>
      <c r="M81" s="10">
        <f t="shared" si="10"/>
        <v>55186.187788157098</v>
      </c>
      <c r="N81" s="10">
        <f t="shared" si="11"/>
        <v>158642.97208188352</v>
      </c>
      <c r="O81" s="10">
        <f t="shared" si="12"/>
        <v>502.36941159263114</v>
      </c>
      <c r="P81" s="10">
        <f t="shared" si="13"/>
        <v>468.88058840736886</v>
      </c>
      <c r="Q81" s="10">
        <f t="shared" si="14"/>
        <v>158174.09149347615</v>
      </c>
      <c r="R81" s="10">
        <f>IF(N81="","",SUM($O$19:O81))</f>
        <v>34362.841493476168</v>
      </c>
      <c r="S81" s="14" t="str">
        <f t="shared" si="15"/>
        <v>laufend</v>
      </c>
      <c r="T81" s="8">
        <f t="shared" si="16"/>
        <v>0</v>
      </c>
    </row>
    <row r="82" spans="1:20" x14ac:dyDescent="0.25">
      <c r="A82" s="12">
        <f t="shared" si="0"/>
        <v>64</v>
      </c>
      <c r="B82" s="13">
        <f t="shared" si="1"/>
        <v>47969</v>
      </c>
      <c r="C82" s="12">
        <f t="shared" si="2"/>
        <v>2031</v>
      </c>
      <c r="D82" s="10">
        <f t="shared" si="3"/>
        <v>129813.8122118429</v>
      </c>
      <c r="E82" s="10">
        <f t="shared" si="4"/>
        <v>971.25</v>
      </c>
      <c r="F82" s="10">
        <f t="shared" si="5"/>
        <v>411.07707200416917</v>
      </c>
      <c r="G82" s="10">
        <f t="shared" si="6"/>
        <v>560.17292799583083</v>
      </c>
      <c r="H82" s="10">
        <f t="shared" si="7"/>
        <v>0</v>
      </c>
      <c r="I82" s="11"/>
      <c r="J82" s="10">
        <f t="shared" si="8"/>
        <v>971.25</v>
      </c>
      <c r="K82" s="10">
        <f t="shared" si="9"/>
        <v>129253.63928384706</v>
      </c>
      <c r="L82" s="10">
        <f>IF(D82="","",SUM($F$19:F82))</f>
        <v>32413.6392838471</v>
      </c>
      <c r="M82" s="10">
        <f t="shared" si="10"/>
        <v>55746.360716152936</v>
      </c>
      <c r="N82" s="10">
        <f t="shared" si="11"/>
        <v>158174.09149347615</v>
      </c>
      <c r="O82" s="10">
        <f t="shared" si="12"/>
        <v>500.88462306267445</v>
      </c>
      <c r="P82" s="10">
        <f t="shared" si="13"/>
        <v>470.36537693732555</v>
      </c>
      <c r="Q82" s="10">
        <f t="shared" si="14"/>
        <v>157703.72611653883</v>
      </c>
      <c r="R82" s="10">
        <f>IF(N82="","",SUM($O$19:O82))</f>
        <v>34863.726116538841</v>
      </c>
      <c r="S82" s="14" t="str">
        <f t="shared" si="15"/>
        <v>laufend</v>
      </c>
      <c r="T82" s="8">
        <f t="shared" si="16"/>
        <v>0</v>
      </c>
    </row>
    <row r="83" spans="1:20" x14ac:dyDescent="0.25">
      <c r="A83" s="12">
        <f t="shared" ref="A83:A146" si="17">IF(ROW()=19,1,IF(OR(K82&gt;0,Q82&gt;0),A82+1,""))</f>
        <v>65</v>
      </c>
      <c r="B83" s="13">
        <f t="shared" ref="B83:B146" si="18">IF(A83="","",EDATE($B$6,(A83-1)*(12/$E$4)))</f>
        <v>48000</v>
      </c>
      <c r="C83" s="12">
        <f t="shared" ref="C83:C146" si="19">IF(A83="","",YEAR(B83))</f>
        <v>2031</v>
      </c>
      <c r="D83" s="10">
        <f t="shared" ref="D83:D146" si="20">IF(A83="","",IF(A83=1,$B$7,IF(K82&gt;0,K82,"")))</f>
        <v>129253.63928384706</v>
      </c>
      <c r="E83" s="10">
        <f t="shared" ref="E83:E146" si="21">IF(D83="","",MIN($E$6,D83+F83))</f>
        <v>971.25</v>
      </c>
      <c r="F83" s="10">
        <f t="shared" ref="F83:F146" si="22">IF(D83="","",D83*$E$5)</f>
        <v>409.3031910655157</v>
      </c>
      <c r="G83" s="10">
        <f t="shared" ref="G83:G146" si="23">IF(D83="","",MAX(0,E83-F83))</f>
        <v>561.94680893448435</v>
      </c>
      <c r="H83" s="10">
        <f t="shared" ref="H83:H146" si="24">IF(D83="","",IF(MONTH(B83)=$B$12,MIN($B$11,MAX(0,D83-G83)),0))</f>
        <v>0</v>
      </c>
      <c r="I83" s="11"/>
      <c r="J83" s="10">
        <f t="shared" ref="J83:J146" si="25">IF(D83="","",E83+H83+I83)</f>
        <v>971.25</v>
      </c>
      <c r="K83" s="10">
        <f t="shared" ref="K83:K146" si="26">IF(D83="","",MAX(0,D83-G83-H83-I83))</f>
        <v>128691.69247491258</v>
      </c>
      <c r="L83" s="10">
        <f>IF(D83="","",SUM($F$19:F83))</f>
        <v>32822.942474912619</v>
      </c>
      <c r="M83" s="10">
        <f t="shared" ref="M83:M146" si="27">IF(D83="","",$B$7-K83)</f>
        <v>56308.307525087424</v>
      </c>
      <c r="N83" s="10">
        <f t="shared" ref="N83:N146" si="28">IF(A83="","",IF(A83=1,$B$7,IF(Q82&gt;0,Q82,"")))</f>
        <v>157703.72611653883</v>
      </c>
      <c r="O83" s="10">
        <f t="shared" ref="O83:O146" si="29">IF(N83="","",N83*$E$5)</f>
        <v>499.39513270237296</v>
      </c>
      <c r="P83" s="10">
        <f t="shared" ref="P83:P146" si="30">IF(N83="","",MAX(0,MIN($E$6,N83+O83)-O83))</f>
        <v>471.85486729762704</v>
      </c>
      <c r="Q83" s="10">
        <f t="shared" ref="Q83:Q146" si="31">IF(N83="","",MAX(0,N83-P83))</f>
        <v>157231.8712492412</v>
      </c>
      <c r="R83" s="10">
        <f>IF(N83="","",SUM($O$19:O83))</f>
        <v>35363.121249241216</v>
      </c>
      <c r="S83" s="14" t="str">
        <f t="shared" ref="S83:S146" si="32">IF(A83="","",IF(AND(K83=0,Q83=0),"beide getilgt",IF(K83=0,"mit Sondertilgung getilgt",IF((H83+I83)&gt;0,"Sondertilgung","laufend"))))</f>
        <v>laufend</v>
      </c>
      <c r="T83" s="8">
        <f t="shared" ref="T83:T146" si="33">IF(A83="","",H83+I83)</f>
        <v>0</v>
      </c>
    </row>
    <row r="84" spans="1:20" x14ac:dyDescent="0.25">
      <c r="A84" s="12">
        <f t="shared" si="17"/>
        <v>66</v>
      </c>
      <c r="B84" s="13">
        <f t="shared" si="18"/>
        <v>48030</v>
      </c>
      <c r="C84" s="12">
        <f t="shared" si="19"/>
        <v>2031</v>
      </c>
      <c r="D84" s="10">
        <f t="shared" si="20"/>
        <v>128691.69247491258</v>
      </c>
      <c r="E84" s="10">
        <f t="shared" si="21"/>
        <v>971.25</v>
      </c>
      <c r="F84" s="10">
        <f t="shared" si="22"/>
        <v>407.52369283722317</v>
      </c>
      <c r="G84" s="10">
        <f t="shared" si="23"/>
        <v>563.72630716277683</v>
      </c>
      <c r="H84" s="10">
        <f t="shared" si="24"/>
        <v>0</v>
      </c>
      <c r="I84" s="11"/>
      <c r="J84" s="10">
        <f t="shared" si="25"/>
        <v>971.25</v>
      </c>
      <c r="K84" s="10">
        <f t="shared" si="26"/>
        <v>128127.96616774979</v>
      </c>
      <c r="L84" s="10">
        <f>IF(D84="","",SUM($F$19:F84))</f>
        <v>33230.466167749844</v>
      </c>
      <c r="M84" s="10">
        <f t="shared" si="27"/>
        <v>56872.033832250207</v>
      </c>
      <c r="N84" s="10">
        <f t="shared" si="28"/>
        <v>157231.8712492412</v>
      </c>
      <c r="O84" s="10">
        <f t="shared" si="29"/>
        <v>497.90092562259713</v>
      </c>
      <c r="P84" s="10">
        <f t="shared" si="30"/>
        <v>473.34907437740287</v>
      </c>
      <c r="Q84" s="10">
        <f t="shared" si="31"/>
        <v>156758.52217486379</v>
      </c>
      <c r="R84" s="10">
        <f>IF(N84="","",SUM($O$19:O84))</f>
        <v>35861.022174863814</v>
      </c>
      <c r="S84" s="14" t="str">
        <f t="shared" si="32"/>
        <v>laufend</v>
      </c>
      <c r="T84" s="8">
        <f t="shared" si="33"/>
        <v>0</v>
      </c>
    </row>
    <row r="85" spans="1:20" x14ac:dyDescent="0.25">
      <c r="A85" s="12">
        <f t="shared" si="17"/>
        <v>67</v>
      </c>
      <c r="B85" s="13">
        <f t="shared" si="18"/>
        <v>48061</v>
      </c>
      <c r="C85" s="12">
        <f t="shared" si="19"/>
        <v>2031</v>
      </c>
      <c r="D85" s="10">
        <f t="shared" si="20"/>
        <v>128127.96616774979</v>
      </c>
      <c r="E85" s="10">
        <f t="shared" si="21"/>
        <v>971.25</v>
      </c>
      <c r="F85" s="10">
        <f t="shared" si="22"/>
        <v>405.73855953120767</v>
      </c>
      <c r="G85" s="10">
        <f t="shared" si="23"/>
        <v>565.51144046879233</v>
      </c>
      <c r="H85" s="10">
        <f t="shared" si="24"/>
        <v>0</v>
      </c>
      <c r="I85" s="11"/>
      <c r="J85" s="10">
        <f t="shared" si="25"/>
        <v>971.25</v>
      </c>
      <c r="K85" s="10">
        <f t="shared" si="26"/>
        <v>127562.454727281</v>
      </c>
      <c r="L85" s="10">
        <f>IF(D85="","",SUM($F$19:F85))</f>
        <v>33636.204727281052</v>
      </c>
      <c r="M85" s="10">
        <f t="shared" si="27"/>
        <v>57437.545272718999</v>
      </c>
      <c r="N85" s="10">
        <f t="shared" si="28"/>
        <v>156758.52217486379</v>
      </c>
      <c r="O85" s="10">
        <f t="shared" si="29"/>
        <v>496.40198688706863</v>
      </c>
      <c r="P85" s="10">
        <f t="shared" si="30"/>
        <v>474.84801311293137</v>
      </c>
      <c r="Q85" s="10">
        <f t="shared" si="31"/>
        <v>156283.67416175085</v>
      </c>
      <c r="R85" s="10">
        <f>IF(N85="","",SUM($O$19:O85))</f>
        <v>36357.424161750881</v>
      </c>
      <c r="S85" s="14" t="str">
        <f t="shared" si="32"/>
        <v>laufend</v>
      </c>
      <c r="T85" s="8">
        <f t="shared" si="33"/>
        <v>0</v>
      </c>
    </row>
    <row r="86" spans="1:20" x14ac:dyDescent="0.25">
      <c r="A86" s="12">
        <f t="shared" si="17"/>
        <v>68</v>
      </c>
      <c r="B86" s="13">
        <f t="shared" si="18"/>
        <v>48092</v>
      </c>
      <c r="C86" s="12">
        <f t="shared" si="19"/>
        <v>2031</v>
      </c>
      <c r="D86" s="10">
        <f t="shared" si="20"/>
        <v>127562.454727281</v>
      </c>
      <c r="E86" s="10">
        <f t="shared" si="21"/>
        <v>971.25</v>
      </c>
      <c r="F86" s="10">
        <f t="shared" si="22"/>
        <v>403.94777330305652</v>
      </c>
      <c r="G86" s="10">
        <f t="shared" si="23"/>
        <v>567.30222669694353</v>
      </c>
      <c r="H86" s="10">
        <f t="shared" si="24"/>
        <v>0</v>
      </c>
      <c r="I86" s="11"/>
      <c r="J86" s="10">
        <f t="shared" si="25"/>
        <v>971.25</v>
      </c>
      <c r="K86" s="10">
        <f t="shared" si="26"/>
        <v>126995.15250058405</v>
      </c>
      <c r="L86" s="10">
        <f>IF(D86="","",SUM($F$19:F86))</f>
        <v>34040.15250058411</v>
      </c>
      <c r="M86" s="10">
        <f t="shared" si="27"/>
        <v>58004.847499415948</v>
      </c>
      <c r="N86" s="10">
        <f t="shared" si="28"/>
        <v>156283.67416175085</v>
      </c>
      <c r="O86" s="10">
        <f t="shared" si="29"/>
        <v>494.89830151221099</v>
      </c>
      <c r="P86" s="10">
        <f t="shared" si="30"/>
        <v>476.35169848778901</v>
      </c>
      <c r="Q86" s="10">
        <f t="shared" si="31"/>
        <v>155807.32246326306</v>
      </c>
      <c r="R86" s="10">
        <f>IF(N86="","",SUM($O$19:O86))</f>
        <v>36852.322463263095</v>
      </c>
      <c r="S86" s="14" t="str">
        <f t="shared" si="32"/>
        <v>laufend</v>
      </c>
      <c r="T86" s="8">
        <f t="shared" si="33"/>
        <v>0</v>
      </c>
    </row>
    <row r="87" spans="1:20" x14ac:dyDescent="0.25">
      <c r="A87" s="12">
        <f t="shared" si="17"/>
        <v>69</v>
      </c>
      <c r="B87" s="13">
        <f t="shared" si="18"/>
        <v>48122</v>
      </c>
      <c r="C87" s="12">
        <f t="shared" si="19"/>
        <v>2031</v>
      </c>
      <c r="D87" s="10">
        <f t="shared" si="20"/>
        <v>126995.15250058405</v>
      </c>
      <c r="E87" s="10">
        <f t="shared" si="21"/>
        <v>971.25</v>
      </c>
      <c r="F87" s="10">
        <f t="shared" si="22"/>
        <v>402.15131625184949</v>
      </c>
      <c r="G87" s="10">
        <f t="shared" si="23"/>
        <v>569.09868374815051</v>
      </c>
      <c r="H87" s="10">
        <f t="shared" si="24"/>
        <v>0</v>
      </c>
      <c r="I87" s="11"/>
      <c r="J87" s="10">
        <f t="shared" si="25"/>
        <v>971.25</v>
      </c>
      <c r="K87" s="10">
        <f t="shared" si="26"/>
        <v>126426.05381683591</v>
      </c>
      <c r="L87" s="10">
        <f>IF(D87="","",SUM($F$19:F87))</f>
        <v>34442.303816835964</v>
      </c>
      <c r="M87" s="10">
        <f t="shared" si="27"/>
        <v>58573.946183164095</v>
      </c>
      <c r="N87" s="10">
        <f t="shared" si="28"/>
        <v>155807.32246326306</v>
      </c>
      <c r="O87" s="10">
        <f t="shared" si="29"/>
        <v>493.38985446699968</v>
      </c>
      <c r="P87" s="10">
        <f t="shared" si="30"/>
        <v>477.86014553300032</v>
      </c>
      <c r="Q87" s="10">
        <f t="shared" si="31"/>
        <v>155329.46231773007</v>
      </c>
      <c r="R87" s="10">
        <f>IF(N87="","",SUM($O$19:O87))</f>
        <v>37345.712317730096</v>
      </c>
      <c r="S87" s="14" t="str">
        <f t="shared" si="32"/>
        <v>laufend</v>
      </c>
      <c r="T87" s="8">
        <f t="shared" si="33"/>
        <v>0</v>
      </c>
    </row>
    <row r="88" spans="1:20" x14ac:dyDescent="0.25">
      <c r="A88" s="12">
        <f t="shared" si="17"/>
        <v>70</v>
      </c>
      <c r="B88" s="13">
        <f t="shared" si="18"/>
        <v>48153</v>
      </c>
      <c r="C88" s="12">
        <f t="shared" si="19"/>
        <v>2031</v>
      </c>
      <c r="D88" s="10">
        <f t="shared" si="20"/>
        <v>126426.05381683591</v>
      </c>
      <c r="E88" s="10">
        <f t="shared" si="21"/>
        <v>971.25</v>
      </c>
      <c r="F88" s="10">
        <f t="shared" si="22"/>
        <v>400.34917041998034</v>
      </c>
      <c r="G88" s="10">
        <f t="shared" si="23"/>
        <v>570.90082958001972</v>
      </c>
      <c r="H88" s="10">
        <f t="shared" si="24"/>
        <v>0</v>
      </c>
      <c r="I88" s="11"/>
      <c r="J88" s="10">
        <f t="shared" si="25"/>
        <v>971.25</v>
      </c>
      <c r="K88" s="10">
        <f t="shared" si="26"/>
        <v>125855.15298725589</v>
      </c>
      <c r="L88" s="10">
        <f>IF(D88="","",SUM($F$19:F88))</f>
        <v>34842.65298725594</v>
      </c>
      <c r="M88" s="10">
        <f t="shared" si="27"/>
        <v>59144.847012744111</v>
      </c>
      <c r="N88" s="10">
        <f t="shared" si="28"/>
        <v>155329.46231773007</v>
      </c>
      <c r="O88" s="10">
        <f t="shared" si="29"/>
        <v>491.87663067281187</v>
      </c>
      <c r="P88" s="10">
        <f t="shared" si="30"/>
        <v>479.37336932718813</v>
      </c>
      <c r="Q88" s="10">
        <f t="shared" si="31"/>
        <v>154850.08894840287</v>
      </c>
      <c r="R88" s="10">
        <f>IF(N88="","",SUM($O$19:O88))</f>
        <v>37837.58894840291</v>
      </c>
      <c r="S88" s="14" t="str">
        <f t="shared" si="32"/>
        <v>laufend</v>
      </c>
      <c r="T88" s="8">
        <f t="shared" si="33"/>
        <v>0</v>
      </c>
    </row>
    <row r="89" spans="1:20" x14ac:dyDescent="0.25">
      <c r="A89" s="12">
        <f t="shared" si="17"/>
        <v>71</v>
      </c>
      <c r="B89" s="13">
        <f t="shared" si="18"/>
        <v>48183</v>
      </c>
      <c r="C89" s="12">
        <f t="shared" si="19"/>
        <v>2031</v>
      </c>
      <c r="D89" s="10">
        <f t="shared" si="20"/>
        <v>125855.15298725589</v>
      </c>
      <c r="E89" s="10">
        <f t="shared" si="21"/>
        <v>971.25</v>
      </c>
      <c r="F89" s="10">
        <f t="shared" si="22"/>
        <v>398.541317792977</v>
      </c>
      <c r="G89" s="10">
        <f t="shared" si="23"/>
        <v>572.708682207023</v>
      </c>
      <c r="H89" s="10">
        <f t="shared" si="24"/>
        <v>4000</v>
      </c>
      <c r="I89" s="11"/>
      <c r="J89" s="10">
        <f t="shared" si="25"/>
        <v>4971.25</v>
      </c>
      <c r="K89" s="10">
        <f t="shared" si="26"/>
        <v>121282.44430504886</v>
      </c>
      <c r="L89" s="10">
        <f>IF(D89="","",SUM($F$19:F89))</f>
        <v>35241.194305048921</v>
      </c>
      <c r="M89" s="10">
        <f t="shared" si="27"/>
        <v>63717.555694951137</v>
      </c>
      <c r="N89" s="10">
        <f t="shared" si="28"/>
        <v>154850.08894840287</v>
      </c>
      <c r="O89" s="10">
        <f t="shared" si="29"/>
        <v>490.35861500327576</v>
      </c>
      <c r="P89" s="10">
        <f t="shared" si="30"/>
        <v>480.89138499672424</v>
      </c>
      <c r="Q89" s="10">
        <f t="shared" si="31"/>
        <v>154369.19756340614</v>
      </c>
      <c r="R89" s="10">
        <f>IF(N89="","",SUM($O$19:O89))</f>
        <v>38327.947563406189</v>
      </c>
      <c r="S89" s="14" t="str">
        <f t="shared" si="32"/>
        <v>Sondertilgung</v>
      </c>
      <c r="T89" s="8">
        <f t="shared" si="33"/>
        <v>4000</v>
      </c>
    </row>
    <row r="90" spans="1:20" x14ac:dyDescent="0.25">
      <c r="A90" s="12">
        <f t="shared" si="17"/>
        <v>72</v>
      </c>
      <c r="B90" s="13">
        <f t="shared" si="18"/>
        <v>48214</v>
      </c>
      <c r="C90" s="12">
        <f t="shared" si="19"/>
        <v>2032</v>
      </c>
      <c r="D90" s="10">
        <f t="shared" si="20"/>
        <v>121282.44430504886</v>
      </c>
      <c r="E90" s="10">
        <f t="shared" si="21"/>
        <v>971.25</v>
      </c>
      <c r="F90" s="10">
        <f t="shared" si="22"/>
        <v>384.06107363265471</v>
      </c>
      <c r="G90" s="10">
        <f t="shared" si="23"/>
        <v>587.18892636734529</v>
      </c>
      <c r="H90" s="10">
        <f t="shared" si="24"/>
        <v>0</v>
      </c>
      <c r="I90" s="11"/>
      <c r="J90" s="10">
        <f t="shared" si="25"/>
        <v>971.25</v>
      </c>
      <c r="K90" s="10">
        <f t="shared" si="26"/>
        <v>120695.25537868151</v>
      </c>
      <c r="L90" s="10">
        <f>IF(D90="","",SUM($F$19:F90))</f>
        <v>35625.255378681577</v>
      </c>
      <c r="M90" s="10">
        <f t="shared" si="27"/>
        <v>64304.744621318488</v>
      </c>
      <c r="N90" s="10">
        <f t="shared" si="28"/>
        <v>154369.19756340614</v>
      </c>
      <c r="O90" s="10">
        <f t="shared" si="29"/>
        <v>488.83579228411941</v>
      </c>
      <c r="P90" s="10">
        <f t="shared" si="30"/>
        <v>482.41420771588059</v>
      </c>
      <c r="Q90" s="10">
        <f t="shared" si="31"/>
        <v>153886.78335569025</v>
      </c>
      <c r="R90" s="10">
        <f>IF(N90="","",SUM($O$19:O90))</f>
        <v>38816.783355690306</v>
      </c>
      <c r="S90" s="14" t="str">
        <f t="shared" si="32"/>
        <v>laufend</v>
      </c>
      <c r="T90" s="8">
        <f t="shared" si="33"/>
        <v>0</v>
      </c>
    </row>
    <row r="91" spans="1:20" x14ac:dyDescent="0.25">
      <c r="A91" s="12">
        <f t="shared" si="17"/>
        <v>73</v>
      </c>
      <c r="B91" s="13">
        <f t="shared" si="18"/>
        <v>48245</v>
      </c>
      <c r="C91" s="12">
        <f t="shared" si="19"/>
        <v>2032</v>
      </c>
      <c r="D91" s="10">
        <f t="shared" si="20"/>
        <v>120695.25537868151</v>
      </c>
      <c r="E91" s="10">
        <f t="shared" si="21"/>
        <v>971.25</v>
      </c>
      <c r="F91" s="10">
        <f t="shared" si="22"/>
        <v>382.20164203249146</v>
      </c>
      <c r="G91" s="10">
        <f t="shared" si="23"/>
        <v>589.04835796750854</v>
      </c>
      <c r="H91" s="10">
        <f t="shared" si="24"/>
        <v>0</v>
      </c>
      <c r="I91" s="11"/>
      <c r="J91" s="10">
        <f t="shared" si="25"/>
        <v>971.25</v>
      </c>
      <c r="K91" s="10">
        <f t="shared" si="26"/>
        <v>120106.20702071401</v>
      </c>
      <c r="L91" s="10">
        <f>IF(D91="","",SUM($F$19:F91))</f>
        <v>36007.457020714071</v>
      </c>
      <c r="M91" s="10">
        <f t="shared" si="27"/>
        <v>64893.792979285994</v>
      </c>
      <c r="N91" s="10">
        <f t="shared" si="28"/>
        <v>153886.78335569025</v>
      </c>
      <c r="O91" s="10">
        <f t="shared" si="29"/>
        <v>487.30814729301909</v>
      </c>
      <c r="P91" s="10">
        <f t="shared" si="30"/>
        <v>483.94185270698091</v>
      </c>
      <c r="Q91" s="10">
        <f t="shared" si="31"/>
        <v>153402.84150298327</v>
      </c>
      <c r="R91" s="10">
        <f>IF(N91="","",SUM($O$19:O91))</f>
        <v>39304.091502983327</v>
      </c>
      <c r="S91" s="14" t="str">
        <f t="shared" si="32"/>
        <v>laufend</v>
      </c>
      <c r="T91" s="8">
        <f t="shared" si="33"/>
        <v>0</v>
      </c>
    </row>
    <row r="92" spans="1:20" x14ac:dyDescent="0.25">
      <c r="A92" s="12">
        <f t="shared" si="17"/>
        <v>74</v>
      </c>
      <c r="B92" s="13">
        <f t="shared" si="18"/>
        <v>48274</v>
      </c>
      <c r="C92" s="12">
        <f t="shared" si="19"/>
        <v>2032</v>
      </c>
      <c r="D92" s="10">
        <f t="shared" si="20"/>
        <v>120106.20702071401</v>
      </c>
      <c r="E92" s="10">
        <f t="shared" si="21"/>
        <v>971.25</v>
      </c>
      <c r="F92" s="10">
        <f t="shared" si="22"/>
        <v>380.33632223226101</v>
      </c>
      <c r="G92" s="10">
        <f t="shared" si="23"/>
        <v>590.91367776773905</v>
      </c>
      <c r="H92" s="10">
        <f t="shared" si="24"/>
        <v>0</v>
      </c>
      <c r="I92" s="11"/>
      <c r="J92" s="10">
        <f t="shared" si="25"/>
        <v>971.25</v>
      </c>
      <c r="K92" s="10">
        <f t="shared" si="26"/>
        <v>119515.29334294627</v>
      </c>
      <c r="L92" s="10">
        <f>IF(D92="","",SUM($F$19:F92))</f>
        <v>36387.79334294633</v>
      </c>
      <c r="M92" s="10">
        <f t="shared" si="27"/>
        <v>65484.706657053728</v>
      </c>
      <c r="N92" s="10">
        <f t="shared" si="28"/>
        <v>153402.84150298327</v>
      </c>
      <c r="O92" s="10">
        <f t="shared" si="29"/>
        <v>485.77566475944701</v>
      </c>
      <c r="P92" s="10">
        <f t="shared" si="30"/>
        <v>485.47433524055299</v>
      </c>
      <c r="Q92" s="10">
        <f t="shared" si="31"/>
        <v>152917.36716774272</v>
      </c>
      <c r="R92" s="10">
        <f>IF(N92="","",SUM($O$19:O92))</f>
        <v>39789.867167742777</v>
      </c>
      <c r="S92" s="14" t="str">
        <f t="shared" si="32"/>
        <v>laufend</v>
      </c>
      <c r="T92" s="8">
        <f t="shared" si="33"/>
        <v>0</v>
      </c>
    </row>
    <row r="93" spans="1:20" x14ac:dyDescent="0.25">
      <c r="A93" s="12">
        <f t="shared" si="17"/>
        <v>75</v>
      </c>
      <c r="B93" s="13">
        <f t="shared" si="18"/>
        <v>48305</v>
      </c>
      <c r="C93" s="12">
        <f t="shared" si="19"/>
        <v>2032</v>
      </c>
      <c r="D93" s="10">
        <f t="shared" si="20"/>
        <v>119515.29334294627</v>
      </c>
      <c r="E93" s="10">
        <f t="shared" si="21"/>
        <v>971.25</v>
      </c>
      <c r="F93" s="10">
        <f t="shared" si="22"/>
        <v>378.46509558599649</v>
      </c>
      <c r="G93" s="10">
        <f t="shared" si="23"/>
        <v>592.78490441400345</v>
      </c>
      <c r="H93" s="10">
        <f t="shared" si="24"/>
        <v>0</v>
      </c>
      <c r="I93" s="11"/>
      <c r="J93" s="10">
        <f t="shared" si="25"/>
        <v>971.25</v>
      </c>
      <c r="K93" s="10">
        <f t="shared" si="26"/>
        <v>118922.50843853227</v>
      </c>
      <c r="L93" s="10">
        <f>IF(D93="","",SUM($F$19:F93))</f>
        <v>36766.258438532328</v>
      </c>
      <c r="M93" s="10">
        <f t="shared" si="27"/>
        <v>66077.49156146773</v>
      </c>
      <c r="N93" s="10">
        <f t="shared" si="28"/>
        <v>152917.36716774272</v>
      </c>
      <c r="O93" s="10">
        <f t="shared" si="29"/>
        <v>484.23832936451862</v>
      </c>
      <c r="P93" s="10">
        <f t="shared" si="30"/>
        <v>487.01167063548138</v>
      </c>
      <c r="Q93" s="10">
        <f t="shared" si="31"/>
        <v>152430.35549710723</v>
      </c>
      <c r="R93" s="10">
        <f>IF(N93="","",SUM($O$19:O93))</f>
        <v>40274.105497107295</v>
      </c>
      <c r="S93" s="14" t="str">
        <f t="shared" si="32"/>
        <v>laufend</v>
      </c>
      <c r="T93" s="8">
        <f t="shared" si="33"/>
        <v>0</v>
      </c>
    </row>
    <row r="94" spans="1:20" x14ac:dyDescent="0.25">
      <c r="A94" s="12">
        <f t="shared" si="17"/>
        <v>76</v>
      </c>
      <c r="B94" s="13">
        <f t="shared" si="18"/>
        <v>48335</v>
      </c>
      <c r="C94" s="12">
        <f t="shared" si="19"/>
        <v>2032</v>
      </c>
      <c r="D94" s="10">
        <f t="shared" si="20"/>
        <v>118922.50843853227</v>
      </c>
      <c r="E94" s="10">
        <f t="shared" si="21"/>
        <v>971.25</v>
      </c>
      <c r="F94" s="10">
        <f t="shared" si="22"/>
        <v>376.58794338868552</v>
      </c>
      <c r="G94" s="10">
        <f t="shared" si="23"/>
        <v>594.66205661131448</v>
      </c>
      <c r="H94" s="10">
        <f t="shared" si="24"/>
        <v>0</v>
      </c>
      <c r="I94" s="11"/>
      <c r="J94" s="10">
        <f t="shared" si="25"/>
        <v>971.25</v>
      </c>
      <c r="K94" s="10">
        <f t="shared" si="26"/>
        <v>118327.84638192096</v>
      </c>
      <c r="L94" s="10">
        <f>IF(D94="","",SUM($F$19:F94))</f>
        <v>37142.846381921016</v>
      </c>
      <c r="M94" s="10">
        <f t="shared" si="27"/>
        <v>66672.153618079043</v>
      </c>
      <c r="N94" s="10">
        <f t="shared" si="28"/>
        <v>152430.35549710723</v>
      </c>
      <c r="O94" s="10">
        <f t="shared" si="29"/>
        <v>482.69612574083953</v>
      </c>
      <c r="P94" s="10">
        <f t="shared" si="30"/>
        <v>488.55387425916047</v>
      </c>
      <c r="Q94" s="10">
        <f t="shared" si="31"/>
        <v>151941.80162284806</v>
      </c>
      <c r="R94" s="10">
        <f>IF(N94="","",SUM($O$19:O94))</f>
        <v>40756.801622848136</v>
      </c>
      <c r="S94" s="14" t="str">
        <f t="shared" si="32"/>
        <v>laufend</v>
      </c>
      <c r="T94" s="8">
        <f t="shared" si="33"/>
        <v>0</v>
      </c>
    </row>
    <row r="95" spans="1:20" x14ac:dyDescent="0.25">
      <c r="A95" s="12">
        <f t="shared" si="17"/>
        <v>77</v>
      </c>
      <c r="B95" s="13">
        <f t="shared" si="18"/>
        <v>48366</v>
      </c>
      <c r="C95" s="12">
        <f t="shared" si="19"/>
        <v>2032</v>
      </c>
      <c r="D95" s="10">
        <f t="shared" si="20"/>
        <v>118327.84638192096</v>
      </c>
      <c r="E95" s="10">
        <f t="shared" si="21"/>
        <v>971.25</v>
      </c>
      <c r="F95" s="10">
        <f t="shared" si="22"/>
        <v>374.70484687608302</v>
      </c>
      <c r="G95" s="10">
        <f t="shared" si="23"/>
        <v>596.54515312391698</v>
      </c>
      <c r="H95" s="10">
        <f t="shared" si="24"/>
        <v>0</v>
      </c>
      <c r="I95" s="11"/>
      <c r="J95" s="10">
        <f t="shared" si="25"/>
        <v>971.25</v>
      </c>
      <c r="K95" s="10">
        <f t="shared" si="26"/>
        <v>117731.30122879703</v>
      </c>
      <c r="L95" s="10">
        <f>IF(D95="","",SUM($F$19:F95))</f>
        <v>37517.5512287971</v>
      </c>
      <c r="M95" s="10">
        <f t="shared" si="27"/>
        <v>67268.698771202966</v>
      </c>
      <c r="N95" s="10">
        <f t="shared" si="28"/>
        <v>151941.80162284806</v>
      </c>
      <c r="O95" s="10">
        <f t="shared" si="29"/>
        <v>481.14903847235217</v>
      </c>
      <c r="P95" s="10">
        <f t="shared" si="30"/>
        <v>490.10096152764783</v>
      </c>
      <c r="Q95" s="10">
        <f t="shared" si="31"/>
        <v>151451.70066132041</v>
      </c>
      <c r="R95" s="10">
        <f>IF(N95="","",SUM($O$19:O95))</f>
        <v>41237.950661320487</v>
      </c>
      <c r="S95" s="14" t="str">
        <f t="shared" si="32"/>
        <v>laufend</v>
      </c>
      <c r="T95" s="8">
        <f t="shared" si="33"/>
        <v>0</v>
      </c>
    </row>
    <row r="96" spans="1:20" x14ac:dyDescent="0.25">
      <c r="A96" s="12">
        <f t="shared" si="17"/>
        <v>78</v>
      </c>
      <c r="B96" s="13">
        <f t="shared" si="18"/>
        <v>48396</v>
      </c>
      <c r="C96" s="12">
        <f t="shared" si="19"/>
        <v>2032</v>
      </c>
      <c r="D96" s="10">
        <f t="shared" si="20"/>
        <v>117731.30122879703</v>
      </c>
      <c r="E96" s="10">
        <f t="shared" si="21"/>
        <v>971.25</v>
      </c>
      <c r="F96" s="10">
        <f t="shared" si="22"/>
        <v>372.81578722452394</v>
      </c>
      <c r="G96" s="10">
        <f t="shared" si="23"/>
        <v>598.434212775476</v>
      </c>
      <c r="H96" s="10">
        <f t="shared" si="24"/>
        <v>0</v>
      </c>
      <c r="I96" s="11"/>
      <c r="J96" s="10">
        <f t="shared" si="25"/>
        <v>971.25</v>
      </c>
      <c r="K96" s="10">
        <f t="shared" si="26"/>
        <v>117132.86701602156</v>
      </c>
      <c r="L96" s="10">
        <f>IF(D96="","",SUM($F$19:F96))</f>
        <v>37890.367016021621</v>
      </c>
      <c r="M96" s="10">
        <f t="shared" si="27"/>
        <v>67867.132983978445</v>
      </c>
      <c r="N96" s="10">
        <f t="shared" si="28"/>
        <v>151451.70066132041</v>
      </c>
      <c r="O96" s="10">
        <f t="shared" si="29"/>
        <v>479.59705209418132</v>
      </c>
      <c r="P96" s="10">
        <f t="shared" si="30"/>
        <v>491.65294790581868</v>
      </c>
      <c r="Q96" s="10">
        <f t="shared" si="31"/>
        <v>150960.04771341459</v>
      </c>
      <c r="R96" s="10">
        <f>IF(N96="","",SUM($O$19:O96))</f>
        <v>41717.547713414671</v>
      </c>
      <c r="S96" s="14" t="str">
        <f t="shared" si="32"/>
        <v>laufend</v>
      </c>
      <c r="T96" s="8">
        <f t="shared" si="33"/>
        <v>0</v>
      </c>
    </row>
    <row r="97" spans="1:20" x14ac:dyDescent="0.25">
      <c r="A97" s="12">
        <f t="shared" si="17"/>
        <v>79</v>
      </c>
      <c r="B97" s="13">
        <f t="shared" si="18"/>
        <v>48427</v>
      </c>
      <c r="C97" s="12">
        <f t="shared" si="19"/>
        <v>2032</v>
      </c>
      <c r="D97" s="10">
        <f t="shared" si="20"/>
        <v>117132.86701602156</v>
      </c>
      <c r="E97" s="10">
        <f t="shared" si="21"/>
        <v>971.25</v>
      </c>
      <c r="F97" s="10">
        <f t="shared" si="22"/>
        <v>370.92074555073492</v>
      </c>
      <c r="G97" s="10">
        <f t="shared" si="23"/>
        <v>600.32925444926514</v>
      </c>
      <c r="H97" s="10">
        <f t="shared" si="24"/>
        <v>0</v>
      </c>
      <c r="I97" s="11"/>
      <c r="J97" s="10">
        <f t="shared" si="25"/>
        <v>971.25</v>
      </c>
      <c r="K97" s="10">
        <f t="shared" si="26"/>
        <v>116532.53776157228</v>
      </c>
      <c r="L97" s="10">
        <f>IF(D97="","",SUM($F$19:F97))</f>
        <v>38261.287761572356</v>
      </c>
      <c r="M97" s="10">
        <f t="shared" si="27"/>
        <v>68467.462238427717</v>
      </c>
      <c r="N97" s="10">
        <f t="shared" si="28"/>
        <v>150960.04771341459</v>
      </c>
      <c r="O97" s="10">
        <f t="shared" si="29"/>
        <v>478.0401510924795</v>
      </c>
      <c r="P97" s="10">
        <f t="shared" si="30"/>
        <v>493.2098489075205</v>
      </c>
      <c r="Q97" s="10">
        <f t="shared" si="31"/>
        <v>150466.83786450708</v>
      </c>
      <c r="R97" s="10">
        <f>IF(N97="","",SUM($O$19:O97))</f>
        <v>42195.58786450715</v>
      </c>
      <c r="S97" s="14" t="str">
        <f t="shared" si="32"/>
        <v>laufend</v>
      </c>
      <c r="T97" s="8">
        <f t="shared" si="33"/>
        <v>0</v>
      </c>
    </row>
    <row r="98" spans="1:20" x14ac:dyDescent="0.25">
      <c r="A98" s="12">
        <f t="shared" si="17"/>
        <v>80</v>
      </c>
      <c r="B98" s="13">
        <f t="shared" si="18"/>
        <v>48458</v>
      </c>
      <c r="C98" s="12">
        <f t="shared" si="19"/>
        <v>2032</v>
      </c>
      <c r="D98" s="10">
        <f t="shared" si="20"/>
        <v>116532.53776157228</v>
      </c>
      <c r="E98" s="10">
        <f t="shared" si="21"/>
        <v>971.25</v>
      </c>
      <c r="F98" s="10">
        <f t="shared" si="22"/>
        <v>369.01970291164554</v>
      </c>
      <c r="G98" s="10">
        <f t="shared" si="23"/>
        <v>602.23029708835452</v>
      </c>
      <c r="H98" s="10">
        <f t="shared" si="24"/>
        <v>0</v>
      </c>
      <c r="I98" s="11"/>
      <c r="J98" s="10">
        <f t="shared" si="25"/>
        <v>971.25</v>
      </c>
      <c r="K98" s="10">
        <f t="shared" si="26"/>
        <v>115930.30746448392</v>
      </c>
      <c r="L98" s="10">
        <f>IF(D98="","",SUM($F$19:F98))</f>
        <v>38630.307464484002</v>
      </c>
      <c r="M98" s="10">
        <f t="shared" si="27"/>
        <v>69069.692535516078</v>
      </c>
      <c r="N98" s="10">
        <f t="shared" si="28"/>
        <v>150466.83786450708</v>
      </c>
      <c r="O98" s="10">
        <f t="shared" si="29"/>
        <v>476.47831990427238</v>
      </c>
      <c r="P98" s="10">
        <f t="shared" si="30"/>
        <v>494.77168009572762</v>
      </c>
      <c r="Q98" s="10">
        <f t="shared" si="31"/>
        <v>149972.06618441135</v>
      </c>
      <c r="R98" s="10">
        <f>IF(N98="","",SUM($O$19:O98))</f>
        <v>42672.066184411422</v>
      </c>
      <c r="S98" s="14" t="str">
        <f t="shared" si="32"/>
        <v>laufend</v>
      </c>
      <c r="T98" s="8">
        <f t="shared" si="33"/>
        <v>0</v>
      </c>
    </row>
    <row r="99" spans="1:20" x14ac:dyDescent="0.25">
      <c r="A99" s="12">
        <f t="shared" si="17"/>
        <v>81</v>
      </c>
      <c r="B99" s="13">
        <f t="shared" si="18"/>
        <v>48488</v>
      </c>
      <c r="C99" s="12">
        <f t="shared" si="19"/>
        <v>2032</v>
      </c>
      <c r="D99" s="10">
        <f t="shared" si="20"/>
        <v>115930.30746448392</v>
      </c>
      <c r="E99" s="10">
        <f t="shared" si="21"/>
        <v>971.25</v>
      </c>
      <c r="F99" s="10">
        <f t="shared" si="22"/>
        <v>367.11264030419909</v>
      </c>
      <c r="G99" s="10">
        <f t="shared" si="23"/>
        <v>604.13735969580091</v>
      </c>
      <c r="H99" s="10">
        <f t="shared" si="24"/>
        <v>0</v>
      </c>
      <c r="I99" s="11"/>
      <c r="J99" s="10">
        <f t="shared" si="25"/>
        <v>971.25</v>
      </c>
      <c r="K99" s="10">
        <f t="shared" si="26"/>
        <v>115326.17010478812</v>
      </c>
      <c r="L99" s="10">
        <f>IF(D99="","",SUM($F$19:F99))</f>
        <v>38997.420104788202</v>
      </c>
      <c r="M99" s="10">
        <f t="shared" si="27"/>
        <v>69673.829895211878</v>
      </c>
      <c r="N99" s="10">
        <f t="shared" si="28"/>
        <v>149972.06618441135</v>
      </c>
      <c r="O99" s="10">
        <f t="shared" si="29"/>
        <v>474.9115429173026</v>
      </c>
      <c r="P99" s="10">
        <f t="shared" si="30"/>
        <v>496.3384570826974</v>
      </c>
      <c r="Q99" s="10">
        <f t="shared" si="31"/>
        <v>149475.72772732866</v>
      </c>
      <c r="R99" s="10">
        <f>IF(N99="","",SUM($O$19:O99))</f>
        <v>43146.977727328725</v>
      </c>
      <c r="S99" s="14" t="str">
        <f t="shared" si="32"/>
        <v>laufend</v>
      </c>
      <c r="T99" s="8">
        <f t="shared" si="33"/>
        <v>0</v>
      </c>
    </row>
    <row r="100" spans="1:20" x14ac:dyDescent="0.25">
      <c r="A100" s="12">
        <f t="shared" si="17"/>
        <v>82</v>
      </c>
      <c r="B100" s="13">
        <f t="shared" si="18"/>
        <v>48519</v>
      </c>
      <c r="C100" s="12">
        <f t="shared" si="19"/>
        <v>2032</v>
      </c>
      <c r="D100" s="10">
        <f t="shared" si="20"/>
        <v>115326.17010478812</v>
      </c>
      <c r="E100" s="10">
        <f t="shared" si="21"/>
        <v>971.25</v>
      </c>
      <c r="F100" s="10">
        <f t="shared" si="22"/>
        <v>365.19953866516238</v>
      </c>
      <c r="G100" s="10">
        <f t="shared" si="23"/>
        <v>606.05046133483756</v>
      </c>
      <c r="H100" s="10">
        <f t="shared" si="24"/>
        <v>0</v>
      </c>
      <c r="I100" s="11"/>
      <c r="J100" s="10">
        <f t="shared" si="25"/>
        <v>971.25</v>
      </c>
      <c r="K100" s="10">
        <f t="shared" si="26"/>
        <v>114720.11964345329</v>
      </c>
      <c r="L100" s="10">
        <f>IF(D100="","",SUM($F$19:F100))</f>
        <v>39362.619643453363</v>
      </c>
      <c r="M100" s="10">
        <f t="shared" si="27"/>
        <v>70279.88035654671</v>
      </c>
      <c r="N100" s="10">
        <f t="shared" si="28"/>
        <v>149475.72772732866</v>
      </c>
      <c r="O100" s="10">
        <f t="shared" si="29"/>
        <v>473.33980446987408</v>
      </c>
      <c r="P100" s="10">
        <f t="shared" si="30"/>
        <v>497.91019553012592</v>
      </c>
      <c r="Q100" s="10">
        <f t="shared" si="31"/>
        <v>148977.81753179853</v>
      </c>
      <c r="R100" s="10">
        <f>IF(N100="","",SUM($O$19:O100))</f>
        <v>43620.317531798602</v>
      </c>
      <c r="S100" s="14" t="str">
        <f t="shared" si="32"/>
        <v>laufend</v>
      </c>
      <c r="T100" s="8">
        <f t="shared" si="33"/>
        <v>0</v>
      </c>
    </row>
    <row r="101" spans="1:20" x14ac:dyDescent="0.25">
      <c r="A101" s="12">
        <f t="shared" si="17"/>
        <v>83</v>
      </c>
      <c r="B101" s="13">
        <f t="shared" si="18"/>
        <v>48549</v>
      </c>
      <c r="C101" s="12">
        <f t="shared" si="19"/>
        <v>2032</v>
      </c>
      <c r="D101" s="10">
        <f t="shared" si="20"/>
        <v>114720.11964345329</v>
      </c>
      <c r="E101" s="10">
        <f t="shared" si="21"/>
        <v>971.25</v>
      </c>
      <c r="F101" s="10">
        <f t="shared" si="22"/>
        <v>363.28037887093541</v>
      </c>
      <c r="G101" s="10">
        <f t="shared" si="23"/>
        <v>607.96962112906454</v>
      </c>
      <c r="H101" s="10">
        <f t="shared" si="24"/>
        <v>4000</v>
      </c>
      <c r="I101" s="11"/>
      <c r="J101" s="10">
        <f t="shared" si="25"/>
        <v>4971.25</v>
      </c>
      <c r="K101" s="10">
        <f t="shared" si="26"/>
        <v>110112.15002232423</v>
      </c>
      <c r="L101" s="10">
        <f>IF(D101="","",SUM($F$19:F101))</f>
        <v>39725.900022324298</v>
      </c>
      <c r="M101" s="10">
        <f t="shared" si="27"/>
        <v>74887.849977675767</v>
      </c>
      <c r="N101" s="10">
        <f t="shared" si="28"/>
        <v>148977.81753179853</v>
      </c>
      <c r="O101" s="10">
        <f t="shared" si="29"/>
        <v>471.76308885069534</v>
      </c>
      <c r="P101" s="10">
        <f t="shared" si="30"/>
        <v>499.48691114930466</v>
      </c>
      <c r="Q101" s="10">
        <f t="shared" si="31"/>
        <v>148478.33062064921</v>
      </c>
      <c r="R101" s="10">
        <f>IF(N101="","",SUM($O$19:O101))</f>
        <v>44092.0806206493</v>
      </c>
      <c r="S101" s="14" t="str">
        <f t="shared" si="32"/>
        <v>Sondertilgung</v>
      </c>
      <c r="T101" s="8">
        <f t="shared" si="33"/>
        <v>4000</v>
      </c>
    </row>
    <row r="102" spans="1:20" x14ac:dyDescent="0.25">
      <c r="A102" s="12">
        <f t="shared" si="17"/>
        <v>84</v>
      </c>
      <c r="B102" s="13">
        <f t="shared" si="18"/>
        <v>48580</v>
      </c>
      <c r="C102" s="12">
        <f t="shared" si="19"/>
        <v>2033</v>
      </c>
      <c r="D102" s="10">
        <f t="shared" si="20"/>
        <v>110112.15002232423</v>
      </c>
      <c r="E102" s="10">
        <f t="shared" si="21"/>
        <v>971.25</v>
      </c>
      <c r="F102" s="10">
        <f t="shared" si="22"/>
        <v>348.68847507069341</v>
      </c>
      <c r="G102" s="10">
        <f t="shared" si="23"/>
        <v>622.56152492930664</v>
      </c>
      <c r="H102" s="10">
        <f t="shared" si="24"/>
        <v>0</v>
      </c>
      <c r="I102" s="11"/>
      <c r="J102" s="10">
        <f t="shared" si="25"/>
        <v>971.25</v>
      </c>
      <c r="K102" s="10">
        <f t="shared" si="26"/>
        <v>109489.58849739493</v>
      </c>
      <c r="L102" s="10">
        <f>IF(D102="","",SUM($F$19:F102))</f>
        <v>40074.588497394994</v>
      </c>
      <c r="M102" s="10">
        <f t="shared" si="27"/>
        <v>75510.411502605071</v>
      </c>
      <c r="N102" s="10">
        <f t="shared" si="28"/>
        <v>148478.33062064921</v>
      </c>
      <c r="O102" s="10">
        <f t="shared" si="29"/>
        <v>470.1813802987225</v>
      </c>
      <c r="P102" s="10">
        <f t="shared" si="30"/>
        <v>501.0686197012775</v>
      </c>
      <c r="Q102" s="10">
        <f t="shared" si="31"/>
        <v>147977.26200094793</v>
      </c>
      <c r="R102" s="10">
        <f>IF(N102="","",SUM($O$19:O102))</f>
        <v>44562.262000948023</v>
      </c>
      <c r="S102" s="14" t="str">
        <f t="shared" si="32"/>
        <v>laufend</v>
      </c>
      <c r="T102" s="8">
        <f t="shared" si="33"/>
        <v>0</v>
      </c>
    </row>
    <row r="103" spans="1:20" x14ac:dyDescent="0.25">
      <c r="A103" s="12">
        <f t="shared" si="17"/>
        <v>85</v>
      </c>
      <c r="B103" s="13">
        <f t="shared" si="18"/>
        <v>48611</v>
      </c>
      <c r="C103" s="12">
        <f t="shared" si="19"/>
        <v>2033</v>
      </c>
      <c r="D103" s="10">
        <f t="shared" si="20"/>
        <v>109489.58849739493</v>
      </c>
      <c r="E103" s="10">
        <f t="shared" si="21"/>
        <v>971.25</v>
      </c>
      <c r="F103" s="10">
        <f t="shared" si="22"/>
        <v>346.71703024175059</v>
      </c>
      <c r="G103" s="10">
        <f t="shared" si="23"/>
        <v>624.53296975824946</v>
      </c>
      <c r="H103" s="10">
        <f t="shared" si="24"/>
        <v>0</v>
      </c>
      <c r="I103" s="11">
        <v>2000</v>
      </c>
      <c r="J103" s="10">
        <f t="shared" si="25"/>
        <v>2971.25</v>
      </c>
      <c r="K103" s="10">
        <f t="shared" si="26"/>
        <v>106865.05552763668</v>
      </c>
      <c r="L103" s="10">
        <f>IF(D103="","",SUM($F$19:F103))</f>
        <v>40421.305527636745</v>
      </c>
      <c r="M103" s="10">
        <f t="shared" si="27"/>
        <v>78134.944472363321</v>
      </c>
      <c r="N103" s="10">
        <f t="shared" si="28"/>
        <v>147977.26200094793</v>
      </c>
      <c r="O103" s="10">
        <f t="shared" si="29"/>
        <v>468.59466300300176</v>
      </c>
      <c r="P103" s="10">
        <f t="shared" si="30"/>
        <v>502.65533699699824</v>
      </c>
      <c r="Q103" s="10">
        <f t="shared" si="31"/>
        <v>147474.60666395092</v>
      </c>
      <c r="R103" s="10">
        <f>IF(N103="","",SUM($O$19:O103))</f>
        <v>45030.856663951025</v>
      </c>
      <c r="S103" s="14" t="str">
        <f t="shared" si="32"/>
        <v>Sondertilgung</v>
      </c>
      <c r="T103" s="8">
        <f t="shared" si="33"/>
        <v>2000</v>
      </c>
    </row>
    <row r="104" spans="1:20" x14ac:dyDescent="0.25">
      <c r="A104" s="12">
        <f t="shared" si="17"/>
        <v>86</v>
      </c>
      <c r="B104" s="13">
        <f t="shared" si="18"/>
        <v>48639</v>
      </c>
      <c r="C104" s="12">
        <f t="shared" si="19"/>
        <v>2033</v>
      </c>
      <c r="D104" s="10">
        <f t="shared" si="20"/>
        <v>106865.05552763668</v>
      </c>
      <c r="E104" s="10">
        <f t="shared" si="21"/>
        <v>971.25</v>
      </c>
      <c r="F104" s="10">
        <f t="shared" si="22"/>
        <v>338.40600917084947</v>
      </c>
      <c r="G104" s="10">
        <f t="shared" si="23"/>
        <v>632.84399082915047</v>
      </c>
      <c r="H104" s="10">
        <f t="shared" si="24"/>
        <v>0</v>
      </c>
      <c r="I104" s="11"/>
      <c r="J104" s="10">
        <f t="shared" si="25"/>
        <v>971.25</v>
      </c>
      <c r="K104" s="10">
        <f t="shared" si="26"/>
        <v>106232.21153680753</v>
      </c>
      <c r="L104" s="10">
        <f>IF(D104="","",SUM($F$19:F104))</f>
        <v>40759.711536807597</v>
      </c>
      <c r="M104" s="10">
        <f t="shared" si="27"/>
        <v>78767.788463192468</v>
      </c>
      <c r="N104" s="10">
        <f t="shared" si="28"/>
        <v>147474.60666395092</v>
      </c>
      <c r="O104" s="10">
        <f t="shared" si="29"/>
        <v>467.00292110251127</v>
      </c>
      <c r="P104" s="10">
        <f t="shared" si="30"/>
        <v>504.24707889748873</v>
      </c>
      <c r="Q104" s="10">
        <f t="shared" si="31"/>
        <v>146970.35958505343</v>
      </c>
      <c r="R104" s="10">
        <f>IF(N104="","",SUM($O$19:O104))</f>
        <v>45497.859585053535</v>
      </c>
      <c r="S104" s="14" t="str">
        <f t="shared" si="32"/>
        <v>laufend</v>
      </c>
      <c r="T104" s="8">
        <f t="shared" si="33"/>
        <v>0</v>
      </c>
    </row>
    <row r="105" spans="1:20" x14ac:dyDescent="0.25">
      <c r="A105" s="12">
        <f t="shared" si="17"/>
        <v>87</v>
      </c>
      <c r="B105" s="13">
        <f t="shared" si="18"/>
        <v>48670</v>
      </c>
      <c r="C105" s="12">
        <f t="shared" si="19"/>
        <v>2033</v>
      </c>
      <c r="D105" s="10">
        <f t="shared" si="20"/>
        <v>106232.21153680753</v>
      </c>
      <c r="E105" s="10">
        <f t="shared" si="21"/>
        <v>971.25</v>
      </c>
      <c r="F105" s="10">
        <f t="shared" si="22"/>
        <v>336.40200319989049</v>
      </c>
      <c r="G105" s="10">
        <f t="shared" si="23"/>
        <v>634.84799680010951</v>
      </c>
      <c r="H105" s="10">
        <f t="shared" si="24"/>
        <v>0</v>
      </c>
      <c r="I105" s="11"/>
      <c r="J105" s="10">
        <f t="shared" si="25"/>
        <v>971.25</v>
      </c>
      <c r="K105" s="10">
        <f t="shared" si="26"/>
        <v>105597.36354000743</v>
      </c>
      <c r="L105" s="10">
        <f>IF(D105="","",SUM($F$19:F105))</f>
        <v>41096.113540007485</v>
      </c>
      <c r="M105" s="10">
        <f t="shared" si="27"/>
        <v>79402.636459992573</v>
      </c>
      <c r="N105" s="10">
        <f t="shared" si="28"/>
        <v>146970.35958505343</v>
      </c>
      <c r="O105" s="10">
        <f t="shared" si="29"/>
        <v>465.40613868600252</v>
      </c>
      <c r="P105" s="10">
        <f t="shared" si="30"/>
        <v>505.84386131399748</v>
      </c>
      <c r="Q105" s="10">
        <f t="shared" si="31"/>
        <v>146464.51572373943</v>
      </c>
      <c r="R105" s="10">
        <f>IF(N105="","",SUM($O$19:O105))</f>
        <v>45963.26572373954</v>
      </c>
      <c r="S105" s="14" t="str">
        <f t="shared" si="32"/>
        <v>laufend</v>
      </c>
      <c r="T105" s="8">
        <f t="shared" si="33"/>
        <v>0</v>
      </c>
    </row>
    <row r="106" spans="1:20" x14ac:dyDescent="0.25">
      <c r="A106" s="12">
        <f t="shared" si="17"/>
        <v>88</v>
      </c>
      <c r="B106" s="13">
        <f t="shared" si="18"/>
        <v>48700</v>
      </c>
      <c r="C106" s="12">
        <f t="shared" si="19"/>
        <v>2033</v>
      </c>
      <c r="D106" s="10">
        <f t="shared" si="20"/>
        <v>105597.36354000743</v>
      </c>
      <c r="E106" s="10">
        <f t="shared" si="21"/>
        <v>971.25</v>
      </c>
      <c r="F106" s="10">
        <f t="shared" si="22"/>
        <v>334.3916512100235</v>
      </c>
      <c r="G106" s="10">
        <f t="shared" si="23"/>
        <v>636.8583487899765</v>
      </c>
      <c r="H106" s="10">
        <f t="shared" si="24"/>
        <v>0</v>
      </c>
      <c r="I106" s="11"/>
      <c r="J106" s="10">
        <f t="shared" si="25"/>
        <v>971.25</v>
      </c>
      <c r="K106" s="10">
        <f t="shared" si="26"/>
        <v>104960.50519121745</v>
      </c>
      <c r="L106" s="10">
        <f>IF(D106="","",SUM($F$19:F106))</f>
        <v>41430.505191217511</v>
      </c>
      <c r="M106" s="10">
        <f t="shared" si="27"/>
        <v>80039.494808782547</v>
      </c>
      <c r="N106" s="10">
        <f t="shared" si="28"/>
        <v>146464.51572373943</v>
      </c>
      <c r="O106" s="10">
        <f t="shared" si="29"/>
        <v>463.80429979184152</v>
      </c>
      <c r="P106" s="10">
        <f t="shared" si="30"/>
        <v>507.44570020815848</v>
      </c>
      <c r="Q106" s="10">
        <f t="shared" si="31"/>
        <v>145957.07002353127</v>
      </c>
      <c r="R106" s="10">
        <f>IF(N106="","",SUM($O$19:O106))</f>
        <v>46427.070023531378</v>
      </c>
      <c r="S106" s="14" t="str">
        <f t="shared" si="32"/>
        <v>laufend</v>
      </c>
      <c r="T106" s="8">
        <f t="shared" si="33"/>
        <v>0</v>
      </c>
    </row>
    <row r="107" spans="1:20" x14ac:dyDescent="0.25">
      <c r="A107" s="12">
        <f t="shared" si="17"/>
        <v>89</v>
      </c>
      <c r="B107" s="13">
        <f t="shared" si="18"/>
        <v>48731</v>
      </c>
      <c r="C107" s="12">
        <f t="shared" si="19"/>
        <v>2033</v>
      </c>
      <c r="D107" s="10">
        <f t="shared" si="20"/>
        <v>104960.50519121745</v>
      </c>
      <c r="E107" s="10">
        <f t="shared" si="21"/>
        <v>971.25</v>
      </c>
      <c r="F107" s="10">
        <f t="shared" si="22"/>
        <v>332.3749331055219</v>
      </c>
      <c r="G107" s="10">
        <f t="shared" si="23"/>
        <v>638.8750668944781</v>
      </c>
      <c r="H107" s="10">
        <f t="shared" si="24"/>
        <v>0</v>
      </c>
      <c r="I107" s="11"/>
      <c r="J107" s="10">
        <f t="shared" si="25"/>
        <v>971.25</v>
      </c>
      <c r="K107" s="10">
        <f t="shared" si="26"/>
        <v>104321.63012432297</v>
      </c>
      <c r="L107" s="10">
        <f>IF(D107="","",SUM($F$19:F107))</f>
        <v>41762.880124323034</v>
      </c>
      <c r="M107" s="10">
        <f t="shared" si="27"/>
        <v>80678.369875677032</v>
      </c>
      <c r="N107" s="10">
        <f t="shared" si="28"/>
        <v>145957.07002353127</v>
      </c>
      <c r="O107" s="10">
        <f t="shared" si="29"/>
        <v>462.19738840784902</v>
      </c>
      <c r="P107" s="10">
        <f t="shared" si="30"/>
        <v>509.05261159215098</v>
      </c>
      <c r="Q107" s="10">
        <f t="shared" si="31"/>
        <v>145448.01741193913</v>
      </c>
      <c r="R107" s="10">
        <f>IF(N107="","",SUM($O$19:O107))</f>
        <v>46889.267411939225</v>
      </c>
      <c r="S107" s="14" t="str">
        <f t="shared" si="32"/>
        <v>laufend</v>
      </c>
      <c r="T107" s="8">
        <f t="shared" si="33"/>
        <v>0</v>
      </c>
    </row>
    <row r="108" spans="1:20" x14ac:dyDescent="0.25">
      <c r="A108" s="12">
        <f t="shared" si="17"/>
        <v>90</v>
      </c>
      <c r="B108" s="13">
        <f t="shared" si="18"/>
        <v>48761</v>
      </c>
      <c r="C108" s="12">
        <f t="shared" si="19"/>
        <v>2033</v>
      </c>
      <c r="D108" s="10">
        <f t="shared" si="20"/>
        <v>104321.63012432297</v>
      </c>
      <c r="E108" s="10">
        <f t="shared" si="21"/>
        <v>971.25</v>
      </c>
      <c r="F108" s="10">
        <f t="shared" si="22"/>
        <v>330.35182872702273</v>
      </c>
      <c r="G108" s="10">
        <f t="shared" si="23"/>
        <v>640.89817127297727</v>
      </c>
      <c r="H108" s="10">
        <f t="shared" si="24"/>
        <v>0</v>
      </c>
      <c r="I108" s="11"/>
      <c r="J108" s="10">
        <f t="shared" si="25"/>
        <v>971.25</v>
      </c>
      <c r="K108" s="10">
        <f t="shared" si="26"/>
        <v>103680.73195305</v>
      </c>
      <c r="L108" s="10">
        <f>IF(D108="","",SUM($F$19:F108))</f>
        <v>42093.231953050054</v>
      </c>
      <c r="M108" s="10">
        <f t="shared" si="27"/>
        <v>81319.268046950005</v>
      </c>
      <c r="N108" s="10">
        <f t="shared" si="28"/>
        <v>145448.01741193913</v>
      </c>
      <c r="O108" s="10">
        <f t="shared" si="29"/>
        <v>460.58538847114056</v>
      </c>
      <c r="P108" s="10">
        <f t="shared" si="30"/>
        <v>510.66461152885944</v>
      </c>
      <c r="Q108" s="10">
        <f t="shared" si="31"/>
        <v>144937.35280041027</v>
      </c>
      <c r="R108" s="10">
        <f>IF(N108="","",SUM($O$19:O108))</f>
        <v>47349.852800410365</v>
      </c>
      <c r="S108" s="14" t="str">
        <f t="shared" si="32"/>
        <v>laufend</v>
      </c>
      <c r="T108" s="8">
        <f t="shared" si="33"/>
        <v>0</v>
      </c>
    </row>
    <row r="109" spans="1:20" x14ac:dyDescent="0.25">
      <c r="A109" s="12">
        <f t="shared" si="17"/>
        <v>91</v>
      </c>
      <c r="B109" s="13">
        <f t="shared" si="18"/>
        <v>48792</v>
      </c>
      <c r="C109" s="12">
        <f t="shared" si="19"/>
        <v>2033</v>
      </c>
      <c r="D109" s="10">
        <f t="shared" si="20"/>
        <v>103680.73195305</v>
      </c>
      <c r="E109" s="10">
        <f t="shared" si="21"/>
        <v>971.25</v>
      </c>
      <c r="F109" s="10">
        <f t="shared" si="22"/>
        <v>328.32231785132495</v>
      </c>
      <c r="G109" s="10">
        <f t="shared" si="23"/>
        <v>642.9276821486751</v>
      </c>
      <c r="H109" s="10">
        <f t="shared" si="24"/>
        <v>0</v>
      </c>
      <c r="I109" s="11"/>
      <c r="J109" s="10">
        <f t="shared" si="25"/>
        <v>971.25</v>
      </c>
      <c r="K109" s="10">
        <f t="shared" si="26"/>
        <v>103037.80427090132</v>
      </c>
      <c r="L109" s="10">
        <f>IF(D109="","",SUM($F$19:F109))</f>
        <v>42421.554270901375</v>
      </c>
      <c r="M109" s="10">
        <f t="shared" si="27"/>
        <v>81962.195729098676</v>
      </c>
      <c r="N109" s="10">
        <f t="shared" si="28"/>
        <v>144937.35280041027</v>
      </c>
      <c r="O109" s="10">
        <f t="shared" si="29"/>
        <v>458.96828386796585</v>
      </c>
      <c r="P109" s="10">
        <f t="shared" si="30"/>
        <v>512.28171613203415</v>
      </c>
      <c r="Q109" s="10">
        <f t="shared" si="31"/>
        <v>144425.07108427823</v>
      </c>
      <c r="R109" s="10">
        <f>IF(N109="","",SUM($O$19:O109))</f>
        <v>47808.82108427833</v>
      </c>
      <c r="S109" s="14" t="str">
        <f t="shared" si="32"/>
        <v>laufend</v>
      </c>
      <c r="T109" s="8">
        <f t="shared" si="33"/>
        <v>0</v>
      </c>
    </row>
    <row r="110" spans="1:20" x14ac:dyDescent="0.25">
      <c r="A110" s="12">
        <f t="shared" si="17"/>
        <v>92</v>
      </c>
      <c r="B110" s="13">
        <f t="shared" si="18"/>
        <v>48823</v>
      </c>
      <c r="C110" s="12">
        <f t="shared" si="19"/>
        <v>2033</v>
      </c>
      <c r="D110" s="10">
        <f t="shared" si="20"/>
        <v>103037.80427090132</v>
      </c>
      <c r="E110" s="10">
        <f t="shared" si="21"/>
        <v>971.25</v>
      </c>
      <c r="F110" s="10">
        <f t="shared" si="22"/>
        <v>326.2863801911875</v>
      </c>
      <c r="G110" s="10">
        <f t="shared" si="23"/>
        <v>644.9636198088125</v>
      </c>
      <c r="H110" s="10">
        <f t="shared" si="24"/>
        <v>0</v>
      </c>
      <c r="I110" s="11"/>
      <c r="J110" s="10">
        <f t="shared" si="25"/>
        <v>971.25</v>
      </c>
      <c r="K110" s="10">
        <f t="shared" si="26"/>
        <v>102392.84065109251</v>
      </c>
      <c r="L110" s="10">
        <f>IF(D110="","",SUM($F$19:F110))</f>
        <v>42747.840651092563</v>
      </c>
      <c r="M110" s="10">
        <f t="shared" si="27"/>
        <v>82607.159348907488</v>
      </c>
      <c r="N110" s="10">
        <f t="shared" si="28"/>
        <v>144425.07108427823</v>
      </c>
      <c r="O110" s="10">
        <f t="shared" si="29"/>
        <v>457.34605843354774</v>
      </c>
      <c r="P110" s="10">
        <f t="shared" si="30"/>
        <v>513.9039415664522</v>
      </c>
      <c r="Q110" s="10">
        <f t="shared" si="31"/>
        <v>143911.16714271178</v>
      </c>
      <c r="R110" s="10">
        <f>IF(N110="","",SUM($O$19:O110))</f>
        <v>48266.167142711878</v>
      </c>
      <c r="S110" s="14" t="str">
        <f t="shared" si="32"/>
        <v>laufend</v>
      </c>
      <c r="T110" s="8">
        <f t="shared" si="33"/>
        <v>0</v>
      </c>
    </row>
    <row r="111" spans="1:20" x14ac:dyDescent="0.25">
      <c r="A111" s="12">
        <f t="shared" si="17"/>
        <v>93</v>
      </c>
      <c r="B111" s="13">
        <f t="shared" si="18"/>
        <v>48853</v>
      </c>
      <c r="C111" s="12">
        <f t="shared" si="19"/>
        <v>2033</v>
      </c>
      <c r="D111" s="10">
        <f t="shared" si="20"/>
        <v>102392.84065109251</v>
      </c>
      <c r="E111" s="10">
        <f t="shared" si="21"/>
        <v>971.25</v>
      </c>
      <c r="F111" s="10">
        <f t="shared" si="22"/>
        <v>324.24399539512626</v>
      </c>
      <c r="G111" s="10">
        <f t="shared" si="23"/>
        <v>647.00600460487374</v>
      </c>
      <c r="H111" s="10">
        <f t="shared" si="24"/>
        <v>0</v>
      </c>
      <c r="I111" s="11"/>
      <c r="J111" s="10">
        <f t="shared" si="25"/>
        <v>971.25</v>
      </c>
      <c r="K111" s="10">
        <f t="shared" si="26"/>
        <v>101745.83464648764</v>
      </c>
      <c r="L111" s="10">
        <f>IF(D111="","",SUM($F$19:F111))</f>
        <v>43072.084646487689</v>
      </c>
      <c r="M111" s="10">
        <f t="shared" si="27"/>
        <v>83254.165353512362</v>
      </c>
      <c r="N111" s="10">
        <f t="shared" si="28"/>
        <v>143911.16714271178</v>
      </c>
      <c r="O111" s="10">
        <f t="shared" si="29"/>
        <v>455.71869595192061</v>
      </c>
      <c r="P111" s="10">
        <f t="shared" si="30"/>
        <v>515.53130404807939</v>
      </c>
      <c r="Q111" s="10">
        <f t="shared" si="31"/>
        <v>143395.6358386637</v>
      </c>
      <c r="R111" s="10">
        <f>IF(N111="","",SUM($O$19:O111))</f>
        <v>48721.885838663802</v>
      </c>
      <c r="S111" s="14" t="str">
        <f t="shared" si="32"/>
        <v>laufend</v>
      </c>
      <c r="T111" s="8">
        <f t="shared" si="33"/>
        <v>0</v>
      </c>
    </row>
    <row r="112" spans="1:20" x14ac:dyDescent="0.25">
      <c r="A112" s="12">
        <f t="shared" si="17"/>
        <v>94</v>
      </c>
      <c r="B112" s="13">
        <f t="shared" si="18"/>
        <v>48884</v>
      </c>
      <c r="C112" s="12">
        <f t="shared" si="19"/>
        <v>2033</v>
      </c>
      <c r="D112" s="10">
        <f t="shared" si="20"/>
        <v>101745.83464648764</v>
      </c>
      <c r="E112" s="10">
        <f t="shared" si="21"/>
        <v>971.25</v>
      </c>
      <c r="F112" s="10">
        <f t="shared" si="22"/>
        <v>322.19514304721082</v>
      </c>
      <c r="G112" s="10">
        <f t="shared" si="23"/>
        <v>649.05485695278912</v>
      </c>
      <c r="H112" s="10">
        <f t="shared" si="24"/>
        <v>0</v>
      </c>
      <c r="I112" s="11"/>
      <c r="J112" s="10">
        <f t="shared" si="25"/>
        <v>971.25</v>
      </c>
      <c r="K112" s="10">
        <f t="shared" si="26"/>
        <v>101096.77978953485</v>
      </c>
      <c r="L112" s="10">
        <f>IF(D112="","",SUM($F$19:F112))</f>
        <v>43394.279789534899</v>
      </c>
      <c r="M112" s="10">
        <f t="shared" si="27"/>
        <v>83903.220210465151</v>
      </c>
      <c r="N112" s="10">
        <f t="shared" si="28"/>
        <v>143395.6358386637</v>
      </c>
      <c r="O112" s="10">
        <f t="shared" si="29"/>
        <v>454.08618015576837</v>
      </c>
      <c r="P112" s="10">
        <f t="shared" si="30"/>
        <v>517.16381984423163</v>
      </c>
      <c r="Q112" s="10">
        <f t="shared" si="31"/>
        <v>142878.47201881948</v>
      </c>
      <c r="R112" s="10">
        <f>IF(N112="","",SUM($O$19:O112))</f>
        <v>49175.972018819572</v>
      </c>
      <c r="S112" s="14" t="str">
        <f t="shared" si="32"/>
        <v>laufend</v>
      </c>
      <c r="T112" s="8">
        <f t="shared" si="33"/>
        <v>0</v>
      </c>
    </row>
    <row r="113" spans="1:20" x14ac:dyDescent="0.25">
      <c r="A113" s="12">
        <f t="shared" si="17"/>
        <v>95</v>
      </c>
      <c r="B113" s="13">
        <f t="shared" si="18"/>
        <v>48914</v>
      </c>
      <c r="C113" s="12">
        <f t="shared" si="19"/>
        <v>2033</v>
      </c>
      <c r="D113" s="10">
        <f t="shared" si="20"/>
        <v>101096.77978953485</v>
      </c>
      <c r="E113" s="10">
        <f t="shared" si="21"/>
        <v>971.25</v>
      </c>
      <c r="F113" s="10">
        <f t="shared" si="22"/>
        <v>320.13980266686036</v>
      </c>
      <c r="G113" s="10">
        <f t="shared" si="23"/>
        <v>651.11019733313969</v>
      </c>
      <c r="H113" s="10">
        <f t="shared" si="24"/>
        <v>4000</v>
      </c>
      <c r="I113" s="11"/>
      <c r="J113" s="10">
        <f t="shared" si="25"/>
        <v>4971.25</v>
      </c>
      <c r="K113" s="10">
        <f t="shared" si="26"/>
        <v>96445.66959220171</v>
      </c>
      <c r="L113" s="10">
        <f>IF(D113="","",SUM($F$19:F113))</f>
        <v>43714.419592201761</v>
      </c>
      <c r="M113" s="10">
        <f t="shared" si="27"/>
        <v>88554.33040779829</v>
      </c>
      <c r="N113" s="10">
        <f t="shared" si="28"/>
        <v>142878.47201881948</v>
      </c>
      <c r="O113" s="10">
        <f t="shared" si="29"/>
        <v>452.44849472626169</v>
      </c>
      <c r="P113" s="10">
        <f t="shared" si="30"/>
        <v>518.80150527373826</v>
      </c>
      <c r="Q113" s="10">
        <f t="shared" si="31"/>
        <v>142359.67051354575</v>
      </c>
      <c r="R113" s="10">
        <f>IF(N113="","",SUM($O$19:O113))</f>
        <v>49628.420513545832</v>
      </c>
      <c r="S113" s="14" t="str">
        <f t="shared" si="32"/>
        <v>Sondertilgung</v>
      </c>
      <c r="T113" s="8">
        <f t="shared" si="33"/>
        <v>4000</v>
      </c>
    </row>
    <row r="114" spans="1:20" x14ac:dyDescent="0.25">
      <c r="A114" s="12">
        <f t="shared" si="17"/>
        <v>96</v>
      </c>
      <c r="B114" s="13">
        <f t="shared" si="18"/>
        <v>48945</v>
      </c>
      <c r="C114" s="12">
        <f t="shared" si="19"/>
        <v>2034</v>
      </c>
      <c r="D114" s="10">
        <f t="shared" si="20"/>
        <v>96445.66959220171</v>
      </c>
      <c r="E114" s="10">
        <f t="shared" si="21"/>
        <v>971.25</v>
      </c>
      <c r="F114" s="10">
        <f t="shared" si="22"/>
        <v>305.41128704197206</v>
      </c>
      <c r="G114" s="10">
        <f t="shared" si="23"/>
        <v>665.83871295802794</v>
      </c>
      <c r="H114" s="10">
        <f t="shared" si="24"/>
        <v>0</v>
      </c>
      <c r="I114" s="11"/>
      <c r="J114" s="10">
        <f t="shared" si="25"/>
        <v>971.25</v>
      </c>
      <c r="K114" s="10">
        <f t="shared" si="26"/>
        <v>95779.830879243687</v>
      </c>
      <c r="L114" s="10">
        <f>IF(D114="","",SUM($F$19:F114))</f>
        <v>44019.830879243731</v>
      </c>
      <c r="M114" s="10">
        <f t="shared" si="27"/>
        <v>89220.169120756313</v>
      </c>
      <c r="N114" s="10">
        <f t="shared" si="28"/>
        <v>142359.67051354575</v>
      </c>
      <c r="O114" s="10">
        <f t="shared" si="29"/>
        <v>450.80562329289484</v>
      </c>
      <c r="P114" s="10">
        <f t="shared" si="30"/>
        <v>520.44437670710522</v>
      </c>
      <c r="Q114" s="10">
        <f t="shared" si="31"/>
        <v>141839.22613683864</v>
      </c>
      <c r="R114" s="10">
        <f>IF(N114="","",SUM($O$19:O114))</f>
        <v>50079.226136838726</v>
      </c>
      <c r="S114" s="14" t="str">
        <f t="shared" si="32"/>
        <v>laufend</v>
      </c>
      <c r="T114" s="8">
        <f t="shared" si="33"/>
        <v>0</v>
      </c>
    </row>
    <row r="115" spans="1:20" x14ac:dyDescent="0.25">
      <c r="A115" s="12">
        <f t="shared" si="17"/>
        <v>97</v>
      </c>
      <c r="B115" s="13">
        <f t="shared" si="18"/>
        <v>48976</v>
      </c>
      <c r="C115" s="12">
        <f t="shared" si="19"/>
        <v>2034</v>
      </c>
      <c r="D115" s="10">
        <f t="shared" si="20"/>
        <v>95779.830879243687</v>
      </c>
      <c r="E115" s="10">
        <f t="shared" si="21"/>
        <v>971.25</v>
      </c>
      <c r="F115" s="10">
        <f t="shared" si="22"/>
        <v>303.30279778427166</v>
      </c>
      <c r="G115" s="10">
        <f t="shared" si="23"/>
        <v>667.94720221572834</v>
      </c>
      <c r="H115" s="10">
        <f t="shared" si="24"/>
        <v>0</v>
      </c>
      <c r="I115" s="11"/>
      <c r="J115" s="10">
        <f t="shared" si="25"/>
        <v>971.25</v>
      </c>
      <c r="K115" s="10">
        <f t="shared" si="26"/>
        <v>95111.883677027959</v>
      </c>
      <c r="L115" s="10">
        <f>IF(D115="","",SUM($F$19:F115))</f>
        <v>44323.133677028003</v>
      </c>
      <c r="M115" s="10">
        <f t="shared" si="27"/>
        <v>89888.116322972041</v>
      </c>
      <c r="N115" s="10">
        <f t="shared" si="28"/>
        <v>141839.22613683864</v>
      </c>
      <c r="O115" s="10">
        <f t="shared" si="29"/>
        <v>449.15754943332234</v>
      </c>
      <c r="P115" s="10">
        <f t="shared" si="30"/>
        <v>522.0924505666776</v>
      </c>
      <c r="Q115" s="10">
        <f t="shared" si="31"/>
        <v>141317.13368627196</v>
      </c>
      <c r="R115" s="10">
        <f>IF(N115="","",SUM($O$19:O115))</f>
        <v>50528.383686272049</v>
      </c>
      <c r="S115" s="14" t="str">
        <f t="shared" si="32"/>
        <v>laufend</v>
      </c>
      <c r="T115" s="8">
        <f t="shared" si="33"/>
        <v>0</v>
      </c>
    </row>
    <row r="116" spans="1:20" x14ac:dyDescent="0.25">
      <c r="A116" s="12">
        <f t="shared" si="17"/>
        <v>98</v>
      </c>
      <c r="B116" s="13">
        <f t="shared" si="18"/>
        <v>49004</v>
      </c>
      <c r="C116" s="12">
        <f t="shared" si="19"/>
        <v>2034</v>
      </c>
      <c r="D116" s="10">
        <f t="shared" si="20"/>
        <v>95111.883677027959</v>
      </c>
      <c r="E116" s="10">
        <f t="shared" si="21"/>
        <v>971.25</v>
      </c>
      <c r="F116" s="10">
        <f t="shared" si="22"/>
        <v>301.18763164392186</v>
      </c>
      <c r="G116" s="10">
        <f t="shared" si="23"/>
        <v>670.0623683560782</v>
      </c>
      <c r="H116" s="10">
        <f t="shared" si="24"/>
        <v>0</v>
      </c>
      <c r="I116" s="11"/>
      <c r="J116" s="10">
        <f t="shared" si="25"/>
        <v>971.25</v>
      </c>
      <c r="K116" s="10">
        <f t="shared" si="26"/>
        <v>94441.821308671875</v>
      </c>
      <c r="L116" s="10">
        <f>IF(D116="","",SUM($F$19:F116))</f>
        <v>44624.321308671926</v>
      </c>
      <c r="M116" s="10">
        <f t="shared" si="27"/>
        <v>90558.178691328125</v>
      </c>
      <c r="N116" s="10">
        <f t="shared" si="28"/>
        <v>141317.13368627196</v>
      </c>
      <c r="O116" s="10">
        <f t="shared" si="29"/>
        <v>447.50425667319456</v>
      </c>
      <c r="P116" s="10">
        <f t="shared" si="30"/>
        <v>523.7457433268055</v>
      </c>
      <c r="Q116" s="10">
        <f t="shared" si="31"/>
        <v>140793.38794294515</v>
      </c>
      <c r="R116" s="10">
        <f>IF(N116="","",SUM($O$19:O116))</f>
        <v>50975.887942945243</v>
      </c>
      <c r="S116" s="14" t="str">
        <f t="shared" si="32"/>
        <v>laufend</v>
      </c>
      <c r="T116" s="8">
        <f t="shared" si="33"/>
        <v>0</v>
      </c>
    </row>
    <row r="117" spans="1:20" x14ac:dyDescent="0.25">
      <c r="A117" s="12">
        <f t="shared" si="17"/>
        <v>99</v>
      </c>
      <c r="B117" s="13">
        <f t="shared" si="18"/>
        <v>49035</v>
      </c>
      <c r="C117" s="12">
        <f t="shared" si="19"/>
        <v>2034</v>
      </c>
      <c r="D117" s="10">
        <f t="shared" si="20"/>
        <v>94441.821308671875</v>
      </c>
      <c r="E117" s="10">
        <f t="shared" si="21"/>
        <v>971.25</v>
      </c>
      <c r="F117" s="10">
        <f t="shared" si="22"/>
        <v>299.06576747746095</v>
      </c>
      <c r="G117" s="10">
        <f t="shared" si="23"/>
        <v>672.18423252253911</v>
      </c>
      <c r="H117" s="10">
        <f t="shared" si="24"/>
        <v>0</v>
      </c>
      <c r="I117" s="11"/>
      <c r="J117" s="10">
        <f t="shared" si="25"/>
        <v>971.25</v>
      </c>
      <c r="K117" s="10">
        <f t="shared" si="26"/>
        <v>93769.637076149331</v>
      </c>
      <c r="L117" s="10">
        <f>IF(D117="","",SUM($F$19:F117))</f>
        <v>44923.387076149389</v>
      </c>
      <c r="M117" s="10">
        <f t="shared" si="27"/>
        <v>91230.362923850669</v>
      </c>
      <c r="N117" s="10">
        <f t="shared" si="28"/>
        <v>140793.38794294515</v>
      </c>
      <c r="O117" s="10">
        <f t="shared" si="29"/>
        <v>445.84572848599294</v>
      </c>
      <c r="P117" s="10">
        <f t="shared" si="30"/>
        <v>525.40427151400706</v>
      </c>
      <c r="Q117" s="10">
        <f t="shared" si="31"/>
        <v>140267.98367143114</v>
      </c>
      <c r="R117" s="10">
        <f>IF(N117="","",SUM($O$19:O117))</f>
        <v>51421.733671431233</v>
      </c>
      <c r="S117" s="14" t="str">
        <f t="shared" si="32"/>
        <v>laufend</v>
      </c>
      <c r="T117" s="8">
        <f t="shared" si="33"/>
        <v>0</v>
      </c>
    </row>
    <row r="118" spans="1:20" x14ac:dyDescent="0.25">
      <c r="A118" s="12">
        <f t="shared" si="17"/>
        <v>100</v>
      </c>
      <c r="B118" s="13">
        <f t="shared" si="18"/>
        <v>49065</v>
      </c>
      <c r="C118" s="12">
        <f t="shared" si="19"/>
        <v>2034</v>
      </c>
      <c r="D118" s="10">
        <f t="shared" si="20"/>
        <v>93769.637076149331</v>
      </c>
      <c r="E118" s="10">
        <f t="shared" si="21"/>
        <v>971.25</v>
      </c>
      <c r="F118" s="10">
        <f t="shared" si="22"/>
        <v>296.9371840744729</v>
      </c>
      <c r="G118" s="10">
        <f t="shared" si="23"/>
        <v>674.31281592552705</v>
      </c>
      <c r="H118" s="10">
        <f t="shared" si="24"/>
        <v>0</v>
      </c>
      <c r="I118" s="11"/>
      <c r="J118" s="10">
        <f t="shared" si="25"/>
        <v>971.25</v>
      </c>
      <c r="K118" s="10">
        <f t="shared" si="26"/>
        <v>93095.324260223802</v>
      </c>
      <c r="L118" s="10">
        <f>IF(D118="","",SUM($F$19:F118))</f>
        <v>45220.324260223861</v>
      </c>
      <c r="M118" s="10">
        <f t="shared" si="27"/>
        <v>91904.675739776198</v>
      </c>
      <c r="N118" s="10">
        <f t="shared" si="28"/>
        <v>140267.98367143114</v>
      </c>
      <c r="O118" s="10">
        <f t="shared" si="29"/>
        <v>444.18194829286529</v>
      </c>
      <c r="P118" s="10">
        <f t="shared" si="30"/>
        <v>527.06805170713471</v>
      </c>
      <c r="Q118" s="10">
        <f t="shared" si="31"/>
        <v>139740.91561972399</v>
      </c>
      <c r="R118" s="10">
        <f>IF(N118="","",SUM($O$19:O118))</f>
        <v>51865.915619724095</v>
      </c>
      <c r="S118" s="14" t="str">
        <f t="shared" si="32"/>
        <v>laufend</v>
      </c>
      <c r="T118" s="8">
        <f t="shared" si="33"/>
        <v>0</v>
      </c>
    </row>
    <row r="119" spans="1:20" x14ac:dyDescent="0.25">
      <c r="A119" s="12">
        <f t="shared" si="17"/>
        <v>101</v>
      </c>
      <c r="B119" s="13">
        <f t="shared" si="18"/>
        <v>49096</v>
      </c>
      <c r="C119" s="12">
        <f t="shared" si="19"/>
        <v>2034</v>
      </c>
      <c r="D119" s="10">
        <f t="shared" si="20"/>
        <v>93095.324260223802</v>
      </c>
      <c r="E119" s="10">
        <f t="shared" si="21"/>
        <v>971.25</v>
      </c>
      <c r="F119" s="10">
        <f t="shared" si="22"/>
        <v>294.80186015737536</v>
      </c>
      <c r="G119" s="10">
        <f t="shared" si="23"/>
        <v>676.44813984262464</v>
      </c>
      <c r="H119" s="10">
        <f t="shared" si="24"/>
        <v>0</v>
      </c>
      <c r="I119" s="11"/>
      <c r="J119" s="10">
        <f t="shared" si="25"/>
        <v>971.25</v>
      </c>
      <c r="K119" s="10">
        <f t="shared" si="26"/>
        <v>92418.876120381174</v>
      </c>
      <c r="L119" s="10">
        <f>IF(D119="","",SUM($F$19:F119))</f>
        <v>45515.126120381239</v>
      </c>
      <c r="M119" s="10">
        <f t="shared" si="27"/>
        <v>92581.123879618826</v>
      </c>
      <c r="N119" s="10">
        <f t="shared" si="28"/>
        <v>139740.91561972399</v>
      </c>
      <c r="O119" s="10">
        <f t="shared" si="29"/>
        <v>442.5128994624593</v>
      </c>
      <c r="P119" s="10">
        <f t="shared" si="30"/>
        <v>528.73710053754075</v>
      </c>
      <c r="Q119" s="10">
        <f t="shared" si="31"/>
        <v>139212.17851918645</v>
      </c>
      <c r="R119" s="10">
        <f>IF(N119="","",SUM($O$19:O119))</f>
        <v>52308.428519186557</v>
      </c>
      <c r="S119" s="14" t="str">
        <f t="shared" si="32"/>
        <v>laufend</v>
      </c>
      <c r="T119" s="8">
        <f t="shared" si="33"/>
        <v>0</v>
      </c>
    </row>
    <row r="120" spans="1:20" x14ac:dyDescent="0.25">
      <c r="A120" s="12">
        <f t="shared" si="17"/>
        <v>102</v>
      </c>
      <c r="B120" s="13">
        <f t="shared" si="18"/>
        <v>49126</v>
      </c>
      <c r="C120" s="12">
        <f t="shared" si="19"/>
        <v>2034</v>
      </c>
      <c r="D120" s="10">
        <f t="shared" si="20"/>
        <v>92418.876120381174</v>
      </c>
      <c r="E120" s="10">
        <f t="shared" si="21"/>
        <v>971.25</v>
      </c>
      <c r="F120" s="10">
        <f t="shared" si="22"/>
        <v>292.65977438120706</v>
      </c>
      <c r="G120" s="10">
        <f t="shared" si="23"/>
        <v>678.59022561879294</v>
      </c>
      <c r="H120" s="10">
        <f t="shared" si="24"/>
        <v>0</v>
      </c>
      <c r="I120" s="11"/>
      <c r="J120" s="10">
        <f t="shared" si="25"/>
        <v>971.25</v>
      </c>
      <c r="K120" s="10">
        <f t="shared" si="26"/>
        <v>91740.285894762375</v>
      </c>
      <c r="L120" s="10">
        <f>IF(D120="","",SUM($F$19:F120))</f>
        <v>45807.785894762448</v>
      </c>
      <c r="M120" s="10">
        <f t="shared" si="27"/>
        <v>93259.714105237625</v>
      </c>
      <c r="N120" s="10">
        <f t="shared" si="28"/>
        <v>139212.17851918645</v>
      </c>
      <c r="O120" s="10">
        <f t="shared" si="29"/>
        <v>440.83856531075708</v>
      </c>
      <c r="P120" s="10">
        <f t="shared" si="30"/>
        <v>530.41143468924292</v>
      </c>
      <c r="Q120" s="10">
        <f t="shared" si="31"/>
        <v>138681.7670844972</v>
      </c>
      <c r="R120" s="10">
        <f>IF(N120="","",SUM($O$19:O120))</f>
        <v>52749.267084497311</v>
      </c>
      <c r="S120" s="14" t="str">
        <f t="shared" si="32"/>
        <v>laufend</v>
      </c>
      <c r="T120" s="8">
        <f t="shared" si="33"/>
        <v>0</v>
      </c>
    </row>
    <row r="121" spans="1:20" x14ac:dyDescent="0.25">
      <c r="A121" s="12">
        <f t="shared" si="17"/>
        <v>103</v>
      </c>
      <c r="B121" s="13">
        <f t="shared" si="18"/>
        <v>49157</v>
      </c>
      <c r="C121" s="12">
        <f t="shared" si="19"/>
        <v>2034</v>
      </c>
      <c r="D121" s="10">
        <f t="shared" si="20"/>
        <v>91740.285894762375</v>
      </c>
      <c r="E121" s="10">
        <f t="shared" si="21"/>
        <v>971.25</v>
      </c>
      <c r="F121" s="10">
        <f t="shared" si="22"/>
        <v>290.5109053334142</v>
      </c>
      <c r="G121" s="10">
        <f t="shared" si="23"/>
        <v>680.73909466658574</v>
      </c>
      <c r="H121" s="10">
        <f t="shared" si="24"/>
        <v>0</v>
      </c>
      <c r="I121" s="11"/>
      <c r="J121" s="10">
        <f t="shared" si="25"/>
        <v>971.25</v>
      </c>
      <c r="K121" s="10">
        <f t="shared" si="26"/>
        <v>91059.546800095792</v>
      </c>
      <c r="L121" s="10">
        <f>IF(D121="","",SUM($F$19:F121))</f>
        <v>46098.296800095864</v>
      </c>
      <c r="M121" s="10">
        <f t="shared" si="27"/>
        <v>93940.453199904208</v>
      </c>
      <c r="N121" s="10">
        <f t="shared" si="28"/>
        <v>138681.7670844972</v>
      </c>
      <c r="O121" s="10">
        <f t="shared" si="29"/>
        <v>439.15892910090781</v>
      </c>
      <c r="P121" s="10">
        <f t="shared" si="30"/>
        <v>532.09107089909219</v>
      </c>
      <c r="Q121" s="10">
        <f t="shared" si="31"/>
        <v>138149.6760135981</v>
      </c>
      <c r="R121" s="10">
        <f>IF(N121="","",SUM($O$19:O121))</f>
        <v>53188.426013598219</v>
      </c>
      <c r="S121" s="14" t="str">
        <f t="shared" si="32"/>
        <v>laufend</v>
      </c>
      <c r="T121" s="8">
        <f t="shared" si="33"/>
        <v>0</v>
      </c>
    </row>
    <row r="122" spans="1:20" x14ac:dyDescent="0.25">
      <c r="A122" s="12">
        <f t="shared" si="17"/>
        <v>104</v>
      </c>
      <c r="B122" s="13">
        <f t="shared" si="18"/>
        <v>49188</v>
      </c>
      <c r="C122" s="12">
        <f t="shared" si="19"/>
        <v>2034</v>
      </c>
      <c r="D122" s="10">
        <f t="shared" si="20"/>
        <v>91059.546800095792</v>
      </c>
      <c r="E122" s="10">
        <f t="shared" si="21"/>
        <v>971.25</v>
      </c>
      <c r="F122" s="10">
        <f t="shared" si="22"/>
        <v>288.35523153363664</v>
      </c>
      <c r="G122" s="10">
        <f t="shared" si="23"/>
        <v>682.8947684663633</v>
      </c>
      <c r="H122" s="10">
        <f t="shared" si="24"/>
        <v>0</v>
      </c>
      <c r="I122" s="11"/>
      <c r="J122" s="10">
        <f t="shared" si="25"/>
        <v>971.25</v>
      </c>
      <c r="K122" s="10">
        <f t="shared" si="26"/>
        <v>90376.652031629434</v>
      </c>
      <c r="L122" s="10">
        <f>IF(D122="","",SUM($F$19:F122))</f>
        <v>46386.652031629499</v>
      </c>
      <c r="M122" s="10">
        <f t="shared" si="27"/>
        <v>94623.347968370566</v>
      </c>
      <c r="N122" s="10">
        <f t="shared" si="28"/>
        <v>138149.6760135981</v>
      </c>
      <c r="O122" s="10">
        <f t="shared" si="29"/>
        <v>437.47397404306065</v>
      </c>
      <c r="P122" s="10">
        <f t="shared" si="30"/>
        <v>533.77602595693929</v>
      </c>
      <c r="Q122" s="10">
        <f t="shared" si="31"/>
        <v>137615.89998764117</v>
      </c>
      <c r="R122" s="10">
        <f>IF(N122="","",SUM($O$19:O122))</f>
        <v>53625.899987641278</v>
      </c>
      <c r="S122" s="14" t="str">
        <f t="shared" si="32"/>
        <v>laufend</v>
      </c>
      <c r="T122" s="8">
        <f t="shared" si="33"/>
        <v>0</v>
      </c>
    </row>
    <row r="123" spans="1:20" x14ac:dyDescent="0.25">
      <c r="A123" s="12">
        <f t="shared" si="17"/>
        <v>105</v>
      </c>
      <c r="B123" s="13">
        <f t="shared" si="18"/>
        <v>49218</v>
      </c>
      <c r="C123" s="12">
        <f t="shared" si="19"/>
        <v>2034</v>
      </c>
      <c r="D123" s="10">
        <f t="shared" si="20"/>
        <v>90376.652031629434</v>
      </c>
      <c r="E123" s="10">
        <f t="shared" si="21"/>
        <v>971.25</v>
      </c>
      <c r="F123" s="10">
        <f t="shared" si="22"/>
        <v>286.19273143349318</v>
      </c>
      <c r="G123" s="10">
        <f t="shared" si="23"/>
        <v>685.05726856650676</v>
      </c>
      <c r="H123" s="10">
        <f t="shared" si="24"/>
        <v>0</v>
      </c>
      <c r="I123" s="11"/>
      <c r="J123" s="10">
        <f t="shared" si="25"/>
        <v>971.25</v>
      </c>
      <c r="K123" s="10">
        <f t="shared" si="26"/>
        <v>89691.594763062923</v>
      </c>
      <c r="L123" s="10">
        <f>IF(D123="","",SUM($F$19:F123))</f>
        <v>46672.844763062989</v>
      </c>
      <c r="M123" s="10">
        <f t="shared" si="27"/>
        <v>95308.405236937077</v>
      </c>
      <c r="N123" s="10">
        <f t="shared" si="28"/>
        <v>137615.89998764117</v>
      </c>
      <c r="O123" s="10">
        <f t="shared" si="29"/>
        <v>435.78368329419703</v>
      </c>
      <c r="P123" s="10">
        <f t="shared" si="30"/>
        <v>535.46631670580291</v>
      </c>
      <c r="Q123" s="10">
        <f t="shared" si="31"/>
        <v>137080.43367093537</v>
      </c>
      <c r="R123" s="10">
        <f>IF(N123="","",SUM($O$19:O123))</f>
        <v>54061.683670935476</v>
      </c>
      <c r="S123" s="14" t="str">
        <f t="shared" si="32"/>
        <v>laufend</v>
      </c>
      <c r="T123" s="8">
        <f t="shared" si="33"/>
        <v>0</v>
      </c>
    </row>
    <row r="124" spans="1:20" x14ac:dyDescent="0.25">
      <c r="A124" s="12">
        <f t="shared" si="17"/>
        <v>106</v>
      </c>
      <c r="B124" s="13">
        <f t="shared" si="18"/>
        <v>49249</v>
      </c>
      <c r="C124" s="12">
        <f t="shared" si="19"/>
        <v>2034</v>
      </c>
      <c r="D124" s="10">
        <f t="shared" si="20"/>
        <v>89691.594763062923</v>
      </c>
      <c r="E124" s="10">
        <f t="shared" si="21"/>
        <v>971.25</v>
      </c>
      <c r="F124" s="10">
        <f t="shared" si="22"/>
        <v>284.0233834163659</v>
      </c>
      <c r="G124" s="10">
        <f t="shared" si="23"/>
        <v>687.22661658363404</v>
      </c>
      <c r="H124" s="10">
        <f t="shared" si="24"/>
        <v>0</v>
      </c>
      <c r="I124" s="11"/>
      <c r="J124" s="10">
        <f t="shared" si="25"/>
        <v>971.25</v>
      </c>
      <c r="K124" s="10">
        <f t="shared" si="26"/>
        <v>89004.36814647929</v>
      </c>
      <c r="L124" s="10">
        <f>IF(D124="","",SUM($F$19:F124))</f>
        <v>46956.868146479355</v>
      </c>
      <c r="M124" s="10">
        <f t="shared" si="27"/>
        <v>95995.63185352071</v>
      </c>
      <c r="N124" s="10">
        <f t="shared" si="28"/>
        <v>137080.43367093537</v>
      </c>
      <c r="O124" s="10">
        <f t="shared" si="29"/>
        <v>434.088039957962</v>
      </c>
      <c r="P124" s="10">
        <f t="shared" si="30"/>
        <v>537.161960042038</v>
      </c>
      <c r="Q124" s="10">
        <f t="shared" si="31"/>
        <v>136543.27171089334</v>
      </c>
      <c r="R124" s="10">
        <f>IF(N124="","",SUM($O$19:O124))</f>
        <v>54495.771710893438</v>
      </c>
      <c r="S124" s="14" t="str">
        <f t="shared" si="32"/>
        <v>laufend</v>
      </c>
      <c r="T124" s="8">
        <f t="shared" si="33"/>
        <v>0</v>
      </c>
    </row>
    <row r="125" spans="1:20" x14ac:dyDescent="0.25">
      <c r="A125" s="12">
        <f t="shared" si="17"/>
        <v>107</v>
      </c>
      <c r="B125" s="13">
        <f t="shared" si="18"/>
        <v>49279</v>
      </c>
      <c r="C125" s="12">
        <f t="shared" si="19"/>
        <v>2034</v>
      </c>
      <c r="D125" s="10">
        <f t="shared" si="20"/>
        <v>89004.36814647929</v>
      </c>
      <c r="E125" s="10">
        <f t="shared" si="21"/>
        <v>971.25</v>
      </c>
      <c r="F125" s="10">
        <f t="shared" si="22"/>
        <v>281.8471657971844</v>
      </c>
      <c r="G125" s="10">
        <f t="shared" si="23"/>
        <v>689.4028342028156</v>
      </c>
      <c r="H125" s="10">
        <f t="shared" si="24"/>
        <v>4000</v>
      </c>
      <c r="I125" s="11"/>
      <c r="J125" s="10">
        <f t="shared" si="25"/>
        <v>4971.25</v>
      </c>
      <c r="K125" s="10">
        <f t="shared" si="26"/>
        <v>84314.965312276472</v>
      </c>
      <c r="L125" s="10">
        <f>IF(D125="","",SUM($F$19:F125))</f>
        <v>47238.715312276538</v>
      </c>
      <c r="M125" s="10">
        <f t="shared" si="27"/>
        <v>100685.03468772353</v>
      </c>
      <c r="N125" s="10">
        <f t="shared" si="28"/>
        <v>136543.27171089334</v>
      </c>
      <c r="O125" s="10">
        <f t="shared" si="29"/>
        <v>432.38702708449557</v>
      </c>
      <c r="P125" s="10">
        <f t="shared" si="30"/>
        <v>538.86297291550443</v>
      </c>
      <c r="Q125" s="10">
        <f t="shared" si="31"/>
        <v>136004.40873797785</v>
      </c>
      <c r="R125" s="10">
        <f>IF(N125="","",SUM($O$19:O125))</f>
        <v>54928.15873797793</v>
      </c>
      <c r="S125" s="14" t="str">
        <f t="shared" si="32"/>
        <v>Sondertilgung</v>
      </c>
      <c r="T125" s="8">
        <f t="shared" si="33"/>
        <v>4000</v>
      </c>
    </row>
    <row r="126" spans="1:20" x14ac:dyDescent="0.25">
      <c r="A126" s="12">
        <f t="shared" si="17"/>
        <v>108</v>
      </c>
      <c r="B126" s="13">
        <f t="shared" si="18"/>
        <v>49310</v>
      </c>
      <c r="C126" s="12">
        <f t="shared" si="19"/>
        <v>2035</v>
      </c>
      <c r="D126" s="10">
        <f t="shared" si="20"/>
        <v>84314.965312276472</v>
      </c>
      <c r="E126" s="10">
        <f t="shared" si="21"/>
        <v>971.25</v>
      </c>
      <c r="F126" s="10">
        <f t="shared" si="22"/>
        <v>266.99739015554218</v>
      </c>
      <c r="G126" s="10">
        <f t="shared" si="23"/>
        <v>704.25260984445777</v>
      </c>
      <c r="H126" s="10">
        <f t="shared" si="24"/>
        <v>0</v>
      </c>
      <c r="I126" s="11"/>
      <c r="J126" s="10">
        <f t="shared" si="25"/>
        <v>971.25</v>
      </c>
      <c r="K126" s="10">
        <f t="shared" si="26"/>
        <v>83610.712702432007</v>
      </c>
      <c r="L126" s="10">
        <f>IF(D126="","",SUM($F$19:F126))</f>
        <v>47505.71270243208</v>
      </c>
      <c r="M126" s="10">
        <f t="shared" si="27"/>
        <v>101389.28729756799</v>
      </c>
      <c r="N126" s="10">
        <f t="shared" si="28"/>
        <v>136004.40873797785</v>
      </c>
      <c r="O126" s="10">
        <f t="shared" si="29"/>
        <v>430.68062767026316</v>
      </c>
      <c r="P126" s="10">
        <f t="shared" si="30"/>
        <v>540.56937232973678</v>
      </c>
      <c r="Q126" s="10">
        <f t="shared" si="31"/>
        <v>135463.83936564811</v>
      </c>
      <c r="R126" s="10">
        <f>IF(N126="","",SUM($O$19:O126))</f>
        <v>55358.839365648193</v>
      </c>
      <c r="S126" s="14" t="str">
        <f t="shared" si="32"/>
        <v>laufend</v>
      </c>
      <c r="T126" s="8">
        <f t="shared" si="33"/>
        <v>0</v>
      </c>
    </row>
    <row r="127" spans="1:20" x14ac:dyDescent="0.25">
      <c r="A127" s="12">
        <f t="shared" si="17"/>
        <v>109</v>
      </c>
      <c r="B127" s="13">
        <f t="shared" si="18"/>
        <v>49341</v>
      </c>
      <c r="C127" s="12">
        <f t="shared" si="19"/>
        <v>2035</v>
      </c>
      <c r="D127" s="10">
        <f t="shared" si="20"/>
        <v>83610.712702432007</v>
      </c>
      <c r="E127" s="10">
        <f t="shared" si="21"/>
        <v>971.25</v>
      </c>
      <c r="F127" s="10">
        <f t="shared" si="22"/>
        <v>264.76725689103466</v>
      </c>
      <c r="G127" s="10">
        <f t="shared" si="23"/>
        <v>706.48274310896534</v>
      </c>
      <c r="H127" s="10">
        <f t="shared" si="24"/>
        <v>0</v>
      </c>
      <c r="I127" s="11"/>
      <c r="J127" s="10">
        <f t="shared" si="25"/>
        <v>971.25</v>
      </c>
      <c r="K127" s="10">
        <f t="shared" si="26"/>
        <v>82904.229959323042</v>
      </c>
      <c r="L127" s="10">
        <f>IF(D127="","",SUM($F$19:F127))</f>
        <v>47770.479959323115</v>
      </c>
      <c r="M127" s="10">
        <f t="shared" si="27"/>
        <v>102095.77004067696</v>
      </c>
      <c r="N127" s="10">
        <f t="shared" si="28"/>
        <v>135463.83936564811</v>
      </c>
      <c r="O127" s="10">
        <f t="shared" si="29"/>
        <v>428.96882465788565</v>
      </c>
      <c r="P127" s="10">
        <f t="shared" si="30"/>
        <v>542.28117534211435</v>
      </c>
      <c r="Q127" s="10">
        <f t="shared" si="31"/>
        <v>134921.55819030598</v>
      </c>
      <c r="R127" s="10">
        <f>IF(N127="","",SUM($O$19:O127))</f>
        <v>55787.808190306081</v>
      </c>
      <c r="S127" s="14" t="str">
        <f t="shared" si="32"/>
        <v>laufend</v>
      </c>
      <c r="T127" s="8">
        <f t="shared" si="33"/>
        <v>0</v>
      </c>
    </row>
    <row r="128" spans="1:20" x14ac:dyDescent="0.25">
      <c r="A128" s="12">
        <f t="shared" si="17"/>
        <v>110</v>
      </c>
      <c r="B128" s="13">
        <f t="shared" si="18"/>
        <v>49369</v>
      </c>
      <c r="C128" s="12">
        <f t="shared" si="19"/>
        <v>2035</v>
      </c>
      <c r="D128" s="10">
        <f t="shared" si="20"/>
        <v>82904.229959323042</v>
      </c>
      <c r="E128" s="10">
        <f t="shared" si="21"/>
        <v>971.25</v>
      </c>
      <c r="F128" s="10">
        <f t="shared" si="22"/>
        <v>262.53006153785628</v>
      </c>
      <c r="G128" s="10">
        <f t="shared" si="23"/>
        <v>708.71993846214377</v>
      </c>
      <c r="H128" s="10">
        <f t="shared" si="24"/>
        <v>0</v>
      </c>
      <c r="I128" s="11"/>
      <c r="J128" s="10">
        <f t="shared" si="25"/>
        <v>971.25</v>
      </c>
      <c r="K128" s="10">
        <f t="shared" si="26"/>
        <v>82195.510020860893</v>
      </c>
      <c r="L128" s="10">
        <f>IF(D128="","",SUM($F$19:F128))</f>
        <v>48033.010020860973</v>
      </c>
      <c r="M128" s="10">
        <f t="shared" si="27"/>
        <v>102804.48997913911</v>
      </c>
      <c r="N128" s="10">
        <f t="shared" si="28"/>
        <v>134921.55819030598</v>
      </c>
      <c r="O128" s="10">
        <f t="shared" si="29"/>
        <v>427.25160093596895</v>
      </c>
      <c r="P128" s="10">
        <f t="shared" si="30"/>
        <v>543.99839906403099</v>
      </c>
      <c r="Q128" s="10">
        <f t="shared" si="31"/>
        <v>134377.55979124195</v>
      </c>
      <c r="R128" s="10">
        <f>IF(N128="","",SUM($O$19:O128))</f>
        <v>56215.059791242049</v>
      </c>
      <c r="S128" s="14" t="str">
        <f t="shared" si="32"/>
        <v>laufend</v>
      </c>
      <c r="T128" s="8">
        <f t="shared" si="33"/>
        <v>0</v>
      </c>
    </row>
    <row r="129" spans="1:20" x14ac:dyDescent="0.25">
      <c r="A129" s="12">
        <f t="shared" si="17"/>
        <v>111</v>
      </c>
      <c r="B129" s="13">
        <f t="shared" si="18"/>
        <v>49400</v>
      </c>
      <c r="C129" s="12">
        <f t="shared" si="19"/>
        <v>2035</v>
      </c>
      <c r="D129" s="10">
        <f t="shared" si="20"/>
        <v>82195.510020860893</v>
      </c>
      <c r="E129" s="10">
        <f t="shared" si="21"/>
        <v>971.25</v>
      </c>
      <c r="F129" s="10">
        <f t="shared" si="22"/>
        <v>260.28578173272615</v>
      </c>
      <c r="G129" s="10">
        <f t="shared" si="23"/>
        <v>710.96421826727385</v>
      </c>
      <c r="H129" s="10">
        <f t="shared" si="24"/>
        <v>0</v>
      </c>
      <c r="I129" s="11"/>
      <c r="J129" s="10">
        <f t="shared" si="25"/>
        <v>971.25</v>
      </c>
      <c r="K129" s="10">
        <f t="shared" si="26"/>
        <v>81484.545802593624</v>
      </c>
      <c r="L129" s="10">
        <f>IF(D129="","",SUM($F$19:F129))</f>
        <v>48293.295802593697</v>
      </c>
      <c r="M129" s="10">
        <f t="shared" si="27"/>
        <v>103515.45419740638</v>
      </c>
      <c r="N129" s="10">
        <f t="shared" si="28"/>
        <v>134377.55979124195</v>
      </c>
      <c r="O129" s="10">
        <f t="shared" si="29"/>
        <v>425.52893933893284</v>
      </c>
      <c r="P129" s="10">
        <f t="shared" si="30"/>
        <v>545.72106066106721</v>
      </c>
      <c r="Q129" s="10">
        <f t="shared" si="31"/>
        <v>133831.83873058087</v>
      </c>
      <c r="R129" s="10">
        <f>IF(N129="","",SUM($O$19:O129))</f>
        <v>56640.588730580981</v>
      </c>
      <c r="S129" s="14" t="str">
        <f t="shared" si="32"/>
        <v>laufend</v>
      </c>
      <c r="T129" s="8">
        <f t="shared" si="33"/>
        <v>0</v>
      </c>
    </row>
    <row r="130" spans="1:20" x14ac:dyDescent="0.25">
      <c r="A130" s="12">
        <f t="shared" si="17"/>
        <v>112</v>
      </c>
      <c r="B130" s="13">
        <f t="shared" si="18"/>
        <v>49430</v>
      </c>
      <c r="C130" s="12">
        <f t="shared" si="19"/>
        <v>2035</v>
      </c>
      <c r="D130" s="10">
        <f t="shared" si="20"/>
        <v>81484.545802593624</v>
      </c>
      <c r="E130" s="10">
        <f t="shared" si="21"/>
        <v>971.25</v>
      </c>
      <c r="F130" s="10">
        <f t="shared" si="22"/>
        <v>258.03439504154647</v>
      </c>
      <c r="G130" s="10">
        <f t="shared" si="23"/>
        <v>713.21560495845347</v>
      </c>
      <c r="H130" s="10">
        <f t="shared" si="24"/>
        <v>0</v>
      </c>
      <c r="I130" s="11"/>
      <c r="J130" s="10">
        <f t="shared" si="25"/>
        <v>971.25</v>
      </c>
      <c r="K130" s="10">
        <f t="shared" si="26"/>
        <v>80771.330197635165</v>
      </c>
      <c r="L130" s="10">
        <f>IF(D130="","",SUM($F$19:F130))</f>
        <v>48551.330197635245</v>
      </c>
      <c r="M130" s="10">
        <f t="shared" si="27"/>
        <v>104228.66980236484</v>
      </c>
      <c r="N130" s="10">
        <f t="shared" si="28"/>
        <v>133831.83873058087</v>
      </c>
      <c r="O130" s="10">
        <f t="shared" si="29"/>
        <v>423.80082264683944</v>
      </c>
      <c r="P130" s="10">
        <f t="shared" si="30"/>
        <v>547.44917735316062</v>
      </c>
      <c r="Q130" s="10">
        <f t="shared" si="31"/>
        <v>133284.38955322772</v>
      </c>
      <c r="R130" s="10">
        <f>IF(N130="","",SUM($O$19:O130))</f>
        <v>57064.389553227818</v>
      </c>
      <c r="S130" s="14" t="str">
        <f t="shared" si="32"/>
        <v>laufend</v>
      </c>
      <c r="T130" s="8">
        <f t="shared" si="33"/>
        <v>0</v>
      </c>
    </row>
    <row r="131" spans="1:20" x14ac:dyDescent="0.25">
      <c r="A131" s="12">
        <f t="shared" si="17"/>
        <v>113</v>
      </c>
      <c r="B131" s="13">
        <f t="shared" si="18"/>
        <v>49461</v>
      </c>
      <c r="C131" s="12">
        <f t="shared" si="19"/>
        <v>2035</v>
      </c>
      <c r="D131" s="10">
        <f t="shared" si="20"/>
        <v>80771.330197635165</v>
      </c>
      <c r="E131" s="10">
        <f t="shared" si="21"/>
        <v>971.25</v>
      </c>
      <c r="F131" s="10">
        <f t="shared" si="22"/>
        <v>255.77587895917802</v>
      </c>
      <c r="G131" s="10">
        <f t="shared" si="23"/>
        <v>715.47412104082196</v>
      </c>
      <c r="H131" s="10">
        <f t="shared" si="24"/>
        <v>0</v>
      </c>
      <c r="I131" s="11"/>
      <c r="J131" s="10">
        <f t="shared" si="25"/>
        <v>971.25</v>
      </c>
      <c r="K131" s="10">
        <f t="shared" si="26"/>
        <v>80055.85607659434</v>
      </c>
      <c r="L131" s="10">
        <f>IF(D131="","",SUM($F$19:F131))</f>
        <v>48807.10607659442</v>
      </c>
      <c r="M131" s="10">
        <f t="shared" si="27"/>
        <v>104944.14392340566</v>
      </c>
      <c r="N131" s="10">
        <f t="shared" si="28"/>
        <v>133284.38955322772</v>
      </c>
      <c r="O131" s="10">
        <f t="shared" si="29"/>
        <v>422.06723358522112</v>
      </c>
      <c r="P131" s="10">
        <f t="shared" si="30"/>
        <v>549.18276641477883</v>
      </c>
      <c r="Q131" s="10">
        <f t="shared" si="31"/>
        <v>132735.20678681295</v>
      </c>
      <c r="R131" s="10">
        <f>IF(N131="","",SUM($O$19:O131))</f>
        <v>57486.45678681304</v>
      </c>
      <c r="S131" s="14" t="str">
        <f t="shared" si="32"/>
        <v>laufend</v>
      </c>
      <c r="T131" s="8">
        <f t="shared" si="33"/>
        <v>0</v>
      </c>
    </row>
    <row r="132" spans="1:20" x14ac:dyDescent="0.25">
      <c r="A132" s="12">
        <f t="shared" si="17"/>
        <v>114</v>
      </c>
      <c r="B132" s="13">
        <f t="shared" si="18"/>
        <v>49491</v>
      </c>
      <c r="C132" s="12">
        <f t="shared" si="19"/>
        <v>2035</v>
      </c>
      <c r="D132" s="10">
        <f t="shared" si="20"/>
        <v>80055.85607659434</v>
      </c>
      <c r="E132" s="10">
        <f t="shared" si="21"/>
        <v>971.25</v>
      </c>
      <c r="F132" s="10">
        <f t="shared" si="22"/>
        <v>253.5102109092154</v>
      </c>
      <c r="G132" s="10">
        <f t="shared" si="23"/>
        <v>717.7397890907846</v>
      </c>
      <c r="H132" s="10">
        <f t="shared" si="24"/>
        <v>0</v>
      </c>
      <c r="I132" s="11"/>
      <c r="J132" s="10">
        <f t="shared" si="25"/>
        <v>971.25</v>
      </c>
      <c r="K132" s="10">
        <f t="shared" si="26"/>
        <v>79338.116287503552</v>
      </c>
      <c r="L132" s="10">
        <f>IF(D132="","",SUM($F$19:F132))</f>
        <v>49060.616287503639</v>
      </c>
      <c r="M132" s="10">
        <f t="shared" si="27"/>
        <v>105661.88371249645</v>
      </c>
      <c r="N132" s="10">
        <f t="shared" si="28"/>
        <v>132735.20678681295</v>
      </c>
      <c r="O132" s="10">
        <f t="shared" si="29"/>
        <v>420.3281548249077</v>
      </c>
      <c r="P132" s="10">
        <f t="shared" si="30"/>
        <v>550.92184517509236</v>
      </c>
      <c r="Q132" s="10">
        <f t="shared" si="31"/>
        <v>132184.28494163786</v>
      </c>
      <c r="R132" s="10">
        <f>IF(N132="","",SUM($O$19:O132))</f>
        <v>57906.784941637947</v>
      </c>
      <c r="S132" s="14" t="str">
        <f t="shared" si="32"/>
        <v>laufend</v>
      </c>
      <c r="T132" s="8">
        <f t="shared" si="33"/>
        <v>0</v>
      </c>
    </row>
    <row r="133" spans="1:20" x14ac:dyDescent="0.25">
      <c r="A133" s="12">
        <f t="shared" si="17"/>
        <v>115</v>
      </c>
      <c r="B133" s="13">
        <f t="shared" si="18"/>
        <v>49522</v>
      </c>
      <c r="C133" s="12">
        <f t="shared" si="19"/>
        <v>2035</v>
      </c>
      <c r="D133" s="10">
        <f t="shared" si="20"/>
        <v>79338.116287503552</v>
      </c>
      <c r="E133" s="10">
        <f t="shared" si="21"/>
        <v>971.25</v>
      </c>
      <c r="F133" s="10">
        <f t="shared" si="22"/>
        <v>251.23736824376124</v>
      </c>
      <c r="G133" s="10">
        <f t="shared" si="23"/>
        <v>720.01263175623876</v>
      </c>
      <c r="H133" s="10">
        <f t="shared" si="24"/>
        <v>0</v>
      </c>
      <c r="I133" s="11"/>
      <c r="J133" s="10">
        <f t="shared" si="25"/>
        <v>971.25</v>
      </c>
      <c r="K133" s="10">
        <f t="shared" si="26"/>
        <v>78618.103655747313</v>
      </c>
      <c r="L133" s="10">
        <f>IF(D133="","",SUM($F$19:F133))</f>
        <v>49311.8536557474</v>
      </c>
      <c r="M133" s="10">
        <f t="shared" si="27"/>
        <v>106381.89634425269</v>
      </c>
      <c r="N133" s="10">
        <f t="shared" si="28"/>
        <v>132184.28494163786</v>
      </c>
      <c r="O133" s="10">
        <f t="shared" si="29"/>
        <v>418.5835689818532</v>
      </c>
      <c r="P133" s="10">
        <f t="shared" si="30"/>
        <v>552.6664310181468</v>
      </c>
      <c r="Q133" s="10">
        <f t="shared" si="31"/>
        <v>131631.61851061971</v>
      </c>
      <c r="R133" s="10">
        <f>IF(N133="","",SUM($O$19:O133))</f>
        <v>58325.368510619803</v>
      </c>
      <c r="S133" s="14" t="str">
        <f t="shared" si="32"/>
        <v>laufend</v>
      </c>
      <c r="T133" s="8">
        <f t="shared" si="33"/>
        <v>0</v>
      </c>
    </row>
    <row r="134" spans="1:20" x14ac:dyDescent="0.25">
      <c r="A134" s="12">
        <f t="shared" si="17"/>
        <v>116</v>
      </c>
      <c r="B134" s="13">
        <f t="shared" si="18"/>
        <v>49553</v>
      </c>
      <c r="C134" s="12">
        <f t="shared" si="19"/>
        <v>2035</v>
      </c>
      <c r="D134" s="10">
        <f t="shared" si="20"/>
        <v>78618.103655747313</v>
      </c>
      <c r="E134" s="10">
        <f t="shared" si="21"/>
        <v>971.25</v>
      </c>
      <c r="F134" s="10">
        <f t="shared" si="22"/>
        <v>248.95732824319981</v>
      </c>
      <c r="G134" s="10">
        <f t="shared" si="23"/>
        <v>722.29267175680025</v>
      </c>
      <c r="H134" s="10">
        <f t="shared" si="24"/>
        <v>0</v>
      </c>
      <c r="I134" s="11"/>
      <c r="J134" s="10">
        <f t="shared" si="25"/>
        <v>971.25</v>
      </c>
      <c r="K134" s="10">
        <f t="shared" si="26"/>
        <v>77895.810983990508</v>
      </c>
      <c r="L134" s="10">
        <f>IF(D134="","",SUM($F$19:F134))</f>
        <v>49560.810983990603</v>
      </c>
      <c r="M134" s="10">
        <f t="shared" si="27"/>
        <v>107104.18901600949</v>
      </c>
      <c r="N134" s="10">
        <f t="shared" si="28"/>
        <v>131631.61851061971</v>
      </c>
      <c r="O134" s="10">
        <f t="shared" si="29"/>
        <v>416.83345861696239</v>
      </c>
      <c r="P134" s="10">
        <f t="shared" si="30"/>
        <v>554.41654138303761</v>
      </c>
      <c r="Q134" s="10">
        <f t="shared" si="31"/>
        <v>131077.20196923666</v>
      </c>
      <c r="R134" s="10">
        <f>IF(N134="","",SUM($O$19:O134))</f>
        <v>58742.201969236768</v>
      </c>
      <c r="S134" s="14" t="str">
        <f t="shared" si="32"/>
        <v>laufend</v>
      </c>
      <c r="T134" s="8">
        <f t="shared" si="33"/>
        <v>0</v>
      </c>
    </row>
    <row r="135" spans="1:20" x14ac:dyDescent="0.25">
      <c r="A135" s="12">
        <f t="shared" si="17"/>
        <v>117</v>
      </c>
      <c r="B135" s="13">
        <f t="shared" si="18"/>
        <v>49583</v>
      </c>
      <c r="C135" s="12">
        <f t="shared" si="19"/>
        <v>2035</v>
      </c>
      <c r="D135" s="10">
        <f t="shared" si="20"/>
        <v>77895.810983990508</v>
      </c>
      <c r="E135" s="10">
        <f t="shared" si="21"/>
        <v>971.25</v>
      </c>
      <c r="F135" s="10">
        <f t="shared" si="22"/>
        <v>246.67006811596994</v>
      </c>
      <c r="G135" s="10">
        <f t="shared" si="23"/>
        <v>724.57993188403009</v>
      </c>
      <c r="H135" s="10">
        <f t="shared" si="24"/>
        <v>0</v>
      </c>
      <c r="I135" s="11"/>
      <c r="J135" s="10">
        <f t="shared" si="25"/>
        <v>971.25</v>
      </c>
      <c r="K135" s="10">
        <f t="shared" si="26"/>
        <v>77171.231052106479</v>
      </c>
      <c r="L135" s="10">
        <f>IF(D135="","",SUM($F$19:F135))</f>
        <v>49807.481052106574</v>
      </c>
      <c r="M135" s="10">
        <f t="shared" si="27"/>
        <v>107828.76894789352</v>
      </c>
      <c r="N135" s="10">
        <f t="shared" si="28"/>
        <v>131077.20196923666</v>
      </c>
      <c r="O135" s="10">
        <f t="shared" si="29"/>
        <v>415.07780623591606</v>
      </c>
      <c r="P135" s="10">
        <f t="shared" si="30"/>
        <v>556.17219376408389</v>
      </c>
      <c r="Q135" s="10">
        <f t="shared" si="31"/>
        <v>130521.02977547258</v>
      </c>
      <c r="R135" s="10">
        <f>IF(N135="","",SUM($O$19:O135))</f>
        <v>59157.279775472685</v>
      </c>
      <c r="S135" s="14" t="str">
        <f t="shared" si="32"/>
        <v>laufend</v>
      </c>
      <c r="T135" s="8">
        <f t="shared" si="33"/>
        <v>0</v>
      </c>
    </row>
    <row r="136" spans="1:20" x14ac:dyDescent="0.25">
      <c r="A136" s="12">
        <f t="shared" si="17"/>
        <v>118</v>
      </c>
      <c r="B136" s="13">
        <f t="shared" si="18"/>
        <v>49614</v>
      </c>
      <c r="C136" s="12">
        <f t="shared" si="19"/>
        <v>2035</v>
      </c>
      <c r="D136" s="10">
        <f t="shared" si="20"/>
        <v>77171.231052106479</v>
      </c>
      <c r="E136" s="10">
        <f t="shared" si="21"/>
        <v>971.25</v>
      </c>
      <c r="F136" s="10">
        <f t="shared" si="22"/>
        <v>244.37556499833718</v>
      </c>
      <c r="G136" s="10">
        <f t="shared" si="23"/>
        <v>726.87443500166285</v>
      </c>
      <c r="H136" s="10">
        <f t="shared" si="24"/>
        <v>0</v>
      </c>
      <c r="I136" s="11"/>
      <c r="J136" s="10">
        <f t="shared" si="25"/>
        <v>971.25</v>
      </c>
      <c r="K136" s="10">
        <f t="shared" si="26"/>
        <v>76444.356617104815</v>
      </c>
      <c r="L136" s="10">
        <f>IF(D136="","",SUM($F$19:F136))</f>
        <v>50051.85661710491</v>
      </c>
      <c r="M136" s="10">
        <f t="shared" si="27"/>
        <v>108555.64338289518</v>
      </c>
      <c r="N136" s="10">
        <f t="shared" si="28"/>
        <v>130521.02977547258</v>
      </c>
      <c r="O136" s="10">
        <f t="shared" si="29"/>
        <v>413.3165942889965</v>
      </c>
      <c r="P136" s="10">
        <f t="shared" si="30"/>
        <v>557.9334057110035</v>
      </c>
      <c r="Q136" s="10">
        <f t="shared" si="31"/>
        <v>129963.09636976157</v>
      </c>
      <c r="R136" s="10">
        <f>IF(N136="","",SUM($O$19:O136))</f>
        <v>59570.596369761683</v>
      </c>
      <c r="S136" s="14" t="str">
        <f t="shared" si="32"/>
        <v>laufend</v>
      </c>
      <c r="T136" s="8">
        <f t="shared" si="33"/>
        <v>0</v>
      </c>
    </row>
    <row r="137" spans="1:20" x14ac:dyDescent="0.25">
      <c r="A137" s="12">
        <f t="shared" si="17"/>
        <v>119</v>
      </c>
      <c r="B137" s="13">
        <f t="shared" si="18"/>
        <v>49644</v>
      </c>
      <c r="C137" s="12">
        <f t="shared" si="19"/>
        <v>2035</v>
      </c>
      <c r="D137" s="10">
        <f t="shared" si="20"/>
        <v>76444.356617104815</v>
      </c>
      <c r="E137" s="10">
        <f t="shared" si="21"/>
        <v>971.25</v>
      </c>
      <c r="F137" s="10">
        <f t="shared" si="22"/>
        <v>242.07379595416523</v>
      </c>
      <c r="G137" s="10">
        <f t="shared" si="23"/>
        <v>729.17620404583477</v>
      </c>
      <c r="H137" s="10">
        <f t="shared" si="24"/>
        <v>4000</v>
      </c>
      <c r="I137" s="11"/>
      <c r="J137" s="10">
        <f t="shared" si="25"/>
        <v>4971.25</v>
      </c>
      <c r="K137" s="10">
        <f t="shared" si="26"/>
        <v>71715.180413058973</v>
      </c>
      <c r="L137" s="10">
        <f>IF(D137="","",SUM($F$19:F137))</f>
        <v>50293.930413059075</v>
      </c>
      <c r="M137" s="10">
        <f t="shared" si="27"/>
        <v>113284.81958694103</v>
      </c>
      <c r="N137" s="10">
        <f t="shared" si="28"/>
        <v>129963.09636976157</v>
      </c>
      <c r="O137" s="10">
        <f t="shared" si="29"/>
        <v>411.54980517091161</v>
      </c>
      <c r="P137" s="10">
        <f t="shared" si="30"/>
        <v>559.70019482908833</v>
      </c>
      <c r="Q137" s="10">
        <f t="shared" si="31"/>
        <v>129403.39617493248</v>
      </c>
      <c r="R137" s="10">
        <f>IF(N137="","",SUM($O$19:O137))</f>
        <v>59982.146174932597</v>
      </c>
      <c r="S137" s="14" t="str">
        <f t="shared" si="32"/>
        <v>Sondertilgung</v>
      </c>
      <c r="T137" s="8">
        <f t="shared" si="33"/>
        <v>4000</v>
      </c>
    </row>
    <row r="138" spans="1:20" x14ac:dyDescent="0.25">
      <c r="A138" s="12">
        <f t="shared" si="17"/>
        <v>120</v>
      </c>
      <c r="B138" s="13">
        <f t="shared" si="18"/>
        <v>49675</v>
      </c>
      <c r="C138" s="12">
        <f t="shared" si="19"/>
        <v>2036</v>
      </c>
      <c r="D138" s="10">
        <f t="shared" si="20"/>
        <v>71715.180413058973</v>
      </c>
      <c r="E138" s="10">
        <f t="shared" si="21"/>
        <v>971.25</v>
      </c>
      <c r="F138" s="10">
        <f t="shared" si="22"/>
        <v>227.09807130802008</v>
      </c>
      <c r="G138" s="10">
        <f t="shared" si="23"/>
        <v>744.15192869197995</v>
      </c>
      <c r="H138" s="10">
        <f t="shared" si="24"/>
        <v>0</v>
      </c>
      <c r="I138" s="11"/>
      <c r="J138" s="10">
        <f t="shared" si="25"/>
        <v>971.25</v>
      </c>
      <c r="K138" s="10">
        <f t="shared" si="26"/>
        <v>70971.028484366994</v>
      </c>
      <c r="L138" s="10">
        <f>IF(D138="","",SUM($F$19:F138))</f>
        <v>50521.028484367096</v>
      </c>
      <c r="M138" s="10">
        <f t="shared" si="27"/>
        <v>114028.97151563301</v>
      </c>
      <c r="N138" s="10">
        <f t="shared" si="28"/>
        <v>129403.39617493248</v>
      </c>
      <c r="O138" s="10">
        <f t="shared" si="29"/>
        <v>409.77742122061949</v>
      </c>
      <c r="P138" s="10">
        <f t="shared" si="30"/>
        <v>561.47257877938046</v>
      </c>
      <c r="Q138" s="10">
        <f t="shared" si="31"/>
        <v>128841.92359615309</v>
      </c>
      <c r="R138" s="10">
        <f>IF(N138="","",SUM($O$19:O138))</f>
        <v>60391.923596153218</v>
      </c>
      <c r="S138" s="14" t="str">
        <f t="shared" si="32"/>
        <v>laufend</v>
      </c>
      <c r="T138" s="8">
        <f t="shared" si="33"/>
        <v>0</v>
      </c>
    </row>
    <row r="139" spans="1:20" x14ac:dyDescent="0.25">
      <c r="A139" s="12">
        <f t="shared" si="17"/>
        <v>121</v>
      </c>
      <c r="B139" s="13">
        <f t="shared" si="18"/>
        <v>49706</v>
      </c>
      <c r="C139" s="12">
        <f t="shared" si="19"/>
        <v>2036</v>
      </c>
      <c r="D139" s="10">
        <f t="shared" si="20"/>
        <v>70971.028484366994</v>
      </c>
      <c r="E139" s="10">
        <f t="shared" si="21"/>
        <v>971.25</v>
      </c>
      <c r="F139" s="10">
        <f t="shared" si="22"/>
        <v>224.74159020049547</v>
      </c>
      <c r="G139" s="10">
        <f t="shared" si="23"/>
        <v>746.50840979950453</v>
      </c>
      <c r="H139" s="10">
        <f t="shared" si="24"/>
        <v>0</v>
      </c>
      <c r="I139" s="11"/>
      <c r="J139" s="10">
        <f t="shared" si="25"/>
        <v>971.25</v>
      </c>
      <c r="K139" s="10">
        <f t="shared" si="26"/>
        <v>70224.520074567496</v>
      </c>
      <c r="L139" s="10">
        <f>IF(D139="","",SUM($F$19:F139))</f>
        <v>50745.77007456759</v>
      </c>
      <c r="M139" s="10">
        <f t="shared" si="27"/>
        <v>114775.4799254325</v>
      </c>
      <c r="N139" s="10">
        <f t="shared" si="28"/>
        <v>128841.92359615309</v>
      </c>
      <c r="O139" s="10">
        <f t="shared" si="29"/>
        <v>407.99942472115146</v>
      </c>
      <c r="P139" s="10">
        <f t="shared" si="30"/>
        <v>563.2505752788486</v>
      </c>
      <c r="Q139" s="10">
        <f t="shared" si="31"/>
        <v>128278.67302087425</v>
      </c>
      <c r="R139" s="10">
        <f>IF(N139="","",SUM($O$19:O139))</f>
        <v>60799.923020874368</v>
      </c>
      <c r="S139" s="14" t="str">
        <f t="shared" si="32"/>
        <v>laufend</v>
      </c>
      <c r="T139" s="8">
        <f t="shared" si="33"/>
        <v>0</v>
      </c>
    </row>
    <row r="140" spans="1:20" x14ac:dyDescent="0.25">
      <c r="A140" s="12">
        <f t="shared" si="17"/>
        <v>122</v>
      </c>
      <c r="B140" s="13">
        <f t="shared" si="18"/>
        <v>49735</v>
      </c>
      <c r="C140" s="12">
        <f t="shared" si="19"/>
        <v>2036</v>
      </c>
      <c r="D140" s="10">
        <f t="shared" si="20"/>
        <v>70224.520074567496</v>
      </c>
      <c r="E140" s="10">
        <f t="shared" si="21"/>
        <v>971.25</v>
      </c>
      <c r="F140" s="10">
        <f t="shared" si="22"/>
        <v>222.37764690279707</v>
      </c>
      <c r="G140" s="10">
        <f t="shared" si="23"/>
        <v>748.8723530972029</v>
      </c>
      <c r="H140" s="10">
        <f t="shared" si="24"/>
        <v>0</v>
      </c>
      <c r="I140" s="11"/>
      <c r="J140" s="10">
        <f t="shared" si="25"/>
        <v>971.25</v>
      </c>
      <c r="K140" s="10">
        <f t="shared" si="26"/>
        <v>69475.64772147029</v>
      </c>
      <c r="L140" s="10">
        <f>IF(D140="","",SUM($F$19:F140))</f>
        <v>50968.147721470385</v>
      </c>
      <c r="M140" s="10">
        <f t="shared" si="27"/>
        <v>115524.35227852971</v>
      </c>
      <c r="N140" s="10">
        <f t="shared" si="28"/>
        <v>128278.67302087425</v>
      </c>
      <c r="O140" s="10">
        <f t="shared" si="29"/>
        <v>406.21579789943513</v>
      </c>
      <c r="P140" s="10">
        <f t="shared" si="30"/>
        <v>565.03420210056493</v>
      </c>
      <c r="Q140" s="10">
        <f t="shared" si="31"/>
        <v>127713.63881877369</v>
      </c>
      <c r="R140" s="10">
        <f>IF(N140="","",SUM($O$19:O140))</f>
        <v>61206.138818773805</v>
      </c>
      <c r="S140" s="14" t="str">
        <f t="shared" si="32"/>
        <v>laufend</v>
      </c>
      <c r="T140" s="8">
        <f t="shared" si="33"/>
        <v>0</v>
      </c>
    </row>
    <row r="141" spans="1:20" x14ac:dyDescent="0.25">
      <c r="A141" s="12">
        <f t="shared" si="17"/>
        <v>123</v>
      </c>
      <c r="B141" s="13">
        <f t="shared" si="18"/>
        <v>49766</v>
      </c>
      <c r="C141" s="12">
        <f t="shared" si="19"/>
        <v>2036</v>
      </c>
      <c r="D141" s="10">
        <f t="shared" si="20"/>
        <v>69475.64772147029</v>
      </c>
      <c r="E141" s="10">
        <f t="shared" si="21"/>
        <v>971.25</v>
      </c>
      <c r="F141" s="10">
        <f t="shared" si="22"/>
        <v>220.00621778465592</v>
      </c>
      <c r="G141" s="10">
        <f t="shared" si="23"/>
        <v>751.24378221534403</v>
      </c>
      <c r="H141" s="10">
        <f t="shared" si="24"/>
        <v>0</v>
      </c>
      <c r="I141" s="11"/>
      <c r="J141" s="10">
        <f t="shared" si="25"/>
        <v>971.25</v>
      </c>
      <c r="K141" s="10">
        <f t="shared" si="26"/>
        <v>68724.403939254946</v>
      </c>
      <c r="L141" s="10">
        <f>IF(D141="","",SUM($F$19:F141))</f>
        <v>51188.15393925504</v>
      </c>
      <c r="M141" s="10">
        <f t="shared" si="27"/>
        <v>116275.59606074505</v>
      </c>
      <c r="N141" s="10">
        <f t="shared" si="28"/>
        <v>127713.63881877369</v>
      </c>
      <c r="O141" s="10">
        <f t="shared" si="29"/>
        <v>404.42652292611666</v>
      </c>
      <c r="P141" s="10">
        <f t="shared" si="30"/>
        <v>566.8234770738834</v>
      </c>
      <c r="Q141" s="10">
        <f t="shared" si="31"/>
        <v>127146.81534169981</v>
      </c>
      <c r="R141" s="10">
        <f>IF(N141="","",SUM($O$19:O141))</f>
        <v>61610.565341699919</v>
      </c>
      <c r="S141" s="14" t="str">
        <f t="shared" si="32"/>
        <v>laufend</v>
      </c>
      <c r="T141" s="8">
        <f t="shared" si="33"/>
        <v>0</v>
      </c>
    </row>
    <row r="142" spans="1:20" x14ac:dyDescent="0.25">
      <c r="A142" s="12">
        <f t="shared" si="17"/>
        <v>124</v>
      </c>
      <c r="B142" s="13">
        <f t="shared" si="18"/>
        <v>49796</v>
      </c>
      <c r="C142" s="12">
        <f t="shared" si="19"/>
        <v>2036</v>
      </c>
      <c r="D142" s="10">
        <f t="shared" si="20"/>
        <v>68724.403939254946</v>
      </c>
      <c r="E142" s="10">
        <f t="shared" si="21"/>
        <v>971.25</v>
      </c>
      <c r="F142" s="10">
        <f t="shared" si="22"/>
        <v>217.627279140974</v>
      </c>
      <c r="G142" s="10">
        <f t="shared" si="23"/>
        <v>753.622720859026</v>
      </c>
      <c r="H142" s="10">
        <f t="shared" si="24"/>
        <v>0</v>
      </c>
      <c r="I142" s="11"/>
      <c r="J142" s="10">
        <f t="shared" si="25"/>
        <v>971.25</v>
      </c>
      <c r="K142" s="10">
        <f t="shared" si="26"/>
        <v>67970.781218395918</v>
      </c>
      <c r="L142" s="10">
        <f>IF(D142="","",SUM($F$19:F142))</f>
        <v>51405.781218396012</v>
      </c>
      <c r="M142" s="10">
        <f t="shared" si="27"/>
        <v>117029.21878160408</v>
      </c>
      <c r="N142" s="10">
        <f t="shared" si="28"/>
        <v>127146.81534169981</v>
      </c>
      <c r="O142" s="10">
        <f t="shared" si="29"/>
        <v>402.6315819153827</v>
      </c>
      <c r="P142" s="10">
        <f t="shared" si="30"/>
        <v>568.61841808461736</v>
      </c>
      <c r="Q142" s="10">
        <f t="shared" si="31"/>
        <v>126578.19692361519</v>
      </c>
      <c r="R142" s="10">
        <f>IF(N142="","",SUM($O$19:O142))</f>
        <v>62013.196923615302</v>
      </c>
      <c r="S142" s="14" t="str">
        <f t="shared" si="32"/>
        <v>laufend</v>
      </c>
      <c r="T142" s="8">
        <f t="shared" si="33"/>
        <v>0</v>
      </c>
    </row>
    <row r="143" spans="1:20" x14ac:dyDescent="0.25">
      <c r="A143" s="12">
        <f t="shared" si="17"/>
        <v>125</v>
      </c>
      <c r="B143" s="13">
        <f t="shared" si="18"/>
        <v>49827</v>
      </c>
      <c r="C143" s="12">
        <f t="shared" si="19"/>
        <v>2036</v>
      </c>
      <c r="D143" s="10">
        <f t="shared" si="20"/>
        <v>67970.781218395918</v>
      </c>
      <c r="E143" s="10">
        <f t="shared" si="21"/>
        <v>971.25</v>
      </c>
      <c r="F143" s="10">
        <f t="shared" si="22"/>
        <v>215.24080719158707</v>
      </c>
      <c r="G143" s="10">
        <f t="shared" si="23"/>
        <v>756.00919280841299</v>
      </c>
      <c r="H143" s="10">
        <f t="shared" si="24"/>
        <v>0</v>
      </c>
      <c r="I143" s="11"/>
      <c r="J143" s="10">
        <f t="shared" si="25"/>
        <v>971.25</v>
      </c>
      <c r="K143" s="10">
        <f t="shared" si="26"/>
        <v>67214.772025587503</v>
      </c>
      <c r="L143" s="10">
        <f>IF(D143="","",SUM($F$19:F143))</f>
        <v>51621.022025587597</v>
      </c>
      <c r="M143" s="10">
        <f t="shared" si="27"/>
        <v>117785.2279744125</v>
      </c>
      <c r="N143" s="10">
        <f t="shared" si="28"/>
        <v>126578.19692361519</v>
      </c>
      <c r="O143" s="10">
        <f t="shared" si="29"/>
        <v>400.83095692478145</v>
      </c>
      <c r="P143" s="10">
        <f t="shared" si="30"/>
        <v>570.4190430752185</v>
      </c>
      <c r="Q143" s="10">
        <f t="shared" si="31"/>
        <v>126007.77788053997</v>
      </c>
      <c r="R143" s="10">
        <f>IF(N143="","",SUM($O$19:O143))</f>
        <v>62414.027880540081</v>
      </c>
      <c r="S143" s="14" t="str">
        <f t="shared" si="32"/>
        <v>laufend</v>
      </c>
      <c r="T143" s="8">
        <f t="shared" si="33"/>
        <v>0</v>
      </c>
    </row>
    <row r="144" spans="1:20" x14ac:dyDescent="0.25">
      <c r="A144" s="12">
        <f t="shared" si="17"/>
        <v>126</v>
      </c>
      <c r="B144" s="13">
        <f t="shared" si="18"/>
        <v>49857</v>
      </c>
      <c r="C144" s="12">
        <f t="shared" si="19"/>
        <v>2036</v>
      </c>
      <c r="D144" s="10">
        <f t="shared" si="20"/>
        <v>67214.772025587503</v>
      </c>
      <c r="E144" s="10">
        <f t="shared" si="21"/>
        <v>971.25</v>
      </c>
      <c r="F144" s="10">
        <f t="shared" si="22"/>
        <v>212.84677808102708</v>
      </c>
      <c r="G144" s="10">
        <f t="shared" si="23"/>
        <v>758.40322191897292</v>
      </c>
      <c r="H144" s="10">
        <f t="shared" si="24"/>
        <v>0</v>
      </c>
      <c r="I144" s="11"/>
      <c r="J144" s="10">
        <f t="shared" si="25"/>
        <v>971.25</v>
      </c>
      <c r="K144" s="10">
        <f t="shared" si="26"/>
        <v>66456.368803668534</v>
      </c>
      <c r="L144" s="10">
        <f>IF(D144="","",SUM($F$19:F144))</f>
        <v>51833.868803668622</v>
      </c>
      <c r="M144" s="10">
        <f t="shared" si="27"/>
        <v>118543.63119633147</v>
      </c>
      <c r="N144" s="10">
        <f t="shared" si="28"/>
        <v>126007.77788053997</v>
      </c>
      <c r="O144" s="10">
        <f t="shared" si="29"/>
        <v>399.02462995504322</v>
      </c>
      <c r="P144" s="10">
        <f t="shared" si="30"/>
        <v>572.22537004495678</v>
      </c>
      <c r="Q144" s="10">
        <f t="shared" si="31"/>
        <v>125435.55251049502</v>
      </c>
      <c r="R144" s="10">
        <f>IF(N144="","",SUM($O$19:O144))</f>
        <v>62813.052510495123</v>
      </c>
      <c r="S144" s="14" t="str">
        <f t="shared" si="32"/>
        <v>laufend</v>
      </c>
      <c r="T144" s="8">
        <f t="shared" si="33"/>
        <v>0</v>
      </c>
    </row>
    <row r="145" spans="1:20" x14ac:dyDescent="0.25">
      <c r="A145" s="12">
        <f t="shared" si="17"/>
        <v>127</v>
      </c>
      <c r="B145" s="13">
        <f t="shared" si="18"/>
        <v>49888</v>
      </c>
      <c r="C145" s="12">
        <f t="shared" si="19"/>
        <v>2036</v>
      </c>
      <c r="D145" s="10">
        <f t="shared" si="20"/>
        <v>66456.368803668534</v>
      </c>
      <c r="E145" s="10">
        <f t="shared" si="21"/>
        <v>971.25</v>
      </c>
      <c r="F145" s="10">
        <f t="shared" si="22"/>
        <v>210.44516787828368</v>
      </c>
      <c r="G145" s="10">
        <f t="shared" si="23"/>
        <v>760.80483212171634</v>
      </c>
      <c r="H145" s="10">
        <f t="shared" si="24"/>
        <v>0</v>
      </c>
      <c r="I145" s="11"/>
      <c r="J145" s="10">
        <f t="shared" si="25"/>
        <v>971.25</v>
      </c>
      <c r="K145" s="10">
        <f t="shared" si="26"/>
        <v>65695.563971546813</v>
      </c>
      <c r="L145" s="10">
        <f>IF(D145="","",SUM($F$19:F145))</f>
        <v>52044.313971546908</v>
      </c>
      <c r="M145" s="10">
        <f t="shared" si="27"/>
        <v>119304.43602845319</v>
      </c>
      <c r="N145" s="10">
        <f t="shared" si="28"/>
        <v>125435.55251049502</v>
      </c>
      <c r="O145" s="10">
        <f t="shared" si="29"/>
        <v>397.21258294990088</v>
      </c>
      <c r="P145" s="10">
        <f t="shared" si="30"/>
        <v>574.03741705009907</v>
      </c>
      <c r="Q145" s="10">
        <f t="shared" si="31"/>
        <v>124861.51509344492</v>
      </c>
      <c r="R145" s="10">
        <f>IF(N145="","",SUM($O$19:O145))</f>
        <v>63210.265093445021</v>
      </c>
      <c r="S145" s="14" t="str">
        <f t="shared" si="32"/>
        <v>laufend</v>
      </c>
      <c r="T145" s="8">
        <f t="shared" si="33"/>
        <v>0</v>
      </c>
    </row>
    <row r="146" spans="1:20" x14ac:dyDescent="0.25">
      <c r="A146" s="12">
        <f t="shared" si="17"/>
        <v>128</v>
      </c>
      <c r="B146" s="13">
        <f t="shared" si="18"/>
        <v>49919</v>
      </c>
      <c r="C146" s="12">
        <f t="shared" si="19"/>
        <v>2036</v>
      </c>
      <c r="D146" s="10">
        <f t="shared" si="20"/>
        <v>65695.563971546813</v>
      </c>
      <c r="E146" s="10">
        <f t="shared" si="21"/>
        <v>971.25</v>
      </c>
      <c r="F146" s="10">
        <f t="shared" si="22"/>
        <v>208.03595257656491</v>
      </c>
      <c r="G146" s="10">
        <f t="shared" si="23"/>
        <v>763.21404742343509</v>
      </c>
      <c r="H146" s="10">
        <f t="shared" si="24"/>
        <v>0</v>
      </c>
      <c r="I146" s="11"/>
      <c r="J146" s="10">
        <f t="shared" si="25"/>
        <v>971.25</v>
      </c>
      <c r="K146" s="10">
        <f t="shared" si="26"/>
        <v>64932.34992412338</v>
      </c>
      <c r="L146" s="10">
        <f>IF(D146="","",SUM($F$19:F146))</f>
        <v>52252.349924123475</v>
      </c>
      <c r="M146" s="10">
        <f t="shared" si="27"/>
        <v>120067.65007587662</v>
      </c>
      <c r="N146" s="10">
        <f t="shared" si="28"/>
        <v>124861.51509344492</v>
      </c>
      <c r="O146" s="10">
        <f t="shared" si="29"/>
        <v>395.39479779590891</v>
      </c>
      <c r="P146" s="10">
        <f t="shared" si="30"/>
        <v>575.85520220409103</v>
      </c>
      <c r="Q146" s="10">
        <f t="shared" si="31"/>
        <v>124285.65989124082</v>
      </c>
      <c r="R146" s="10">
        <f>IF(N146="","",SUM($O$19:O146))</f>
        <v>63605.659891240932</v>
      </c>
      <c r="S146" s="14" t="str">
        <f t="shared" si="32"/>
        <v>laufend</v>
      </c>
      <c r="T146" s="8">
        <f t="shared" si="33"/>
        <v>0</v>
      </c>
    </row>
    <row r="147" spans="1:20" x14ac:dyDescent="0.25">
      <c r="A147" s="12">
        <f t="shared" ref="A147:A210" si="34">IF(ROW()=19,1,IF(OR(K146&gt;0,Q146&gt;0),A146+1,""))</f>
        <v>129</v>
      </c>
      <c r="B147" s="13">
        <f t="shared" ref="B147:B210" si="35">IF(A147="","",EDATE($B$6,(A147-1)*(12/$E$4)))</f>
        <v>49949</v>
      </c>
      <c r="C147" s="12">
        <f t="shared" ref="C147:C210" si="36">IF(A147="","",YEAR(B147))</f>
        <v>2036</v>
      </c>
      <c r="D147" s="10">
        <f t="shared" ref="D147:D210" si="37">IF(A147="","",IF(A147=1,$B$7,IF(K146&gt;0,K146,"")))</f>
        <v>64932.34992412338</v>
      </c>
      <c r="E147" s="10">
        <f t="shared" ref="E147:E210" si="38">IF(D147="","",MIN($E$6,D147+F147))</f>
        <v>971.25</v>
      </c>
      <c r="F147" s="10">
        <f t="shared" ref="F147:F210" si="39">IF(D147="","",D147*$E$5)</f>
        <v>205.61910809305738</v>
      </c>
      <c r="G147" s="10">
        <f t="shared" ref="G147:G210" si="40">IF(D147="","",MAX(0,E147-F147))</f>
        <v>765.63089190694268</v>
      </c>
      <c r="H147" s="10">
        <f t="shared" ref="H147:H210" si="41">IF(D147="","",IF(MONTH(B147)=$B$12,MIN($B$11,MAX(0,D147-G147)),0))</f>
        <v>0</v>
      </c>
      <c r="I147" s="11"/>
      <c r="J147" s="10">
        <f t="shared" ref="J147:J210" si="42">IF(D147="","",E147+H147+I147)</f>
        <v>971.25</v>
      </c>
      <c r="K147" s="10">
        <f t="shared" ref="K147:K210" si="43">IF(D147="","",MAX(0,D147-G147-H147-I147))</f>
        <v>64166.719032216439</v>
      </c>
      <c r="L147" s="10">
        <f>IF(D147="","",SUM($F$19:F147))</f>
        <v>52457.969032216533</v>
      </c>
      <c r="M147" s="10">
        <f t="shared" ref="M147:M210" si="44">IF(D147="","",$B$7-K147)</f>
        <v>120833.28096778356</v>
      </c>
      <c r="N147" s="10">
        <f t="shared" ref="N147:N210" si="45">IF(A147="","",IF(A147=1,$B$7,IF(Q146&gt;0,Q146,"")))</f>
        <v>124285.65989124082</v>
      </c>
      <c r="O147" s="10">
        <f t="shared" ref="O147:O210" si="46">IF(N147="","",N147*$E$5)</f>
        <v>393.57125632226257</v>
      </c>
      <c r="P147" s="10">
        <f t="shared" ref="P147:P210" si="47">IF(N147="","",MAX(0,MIN($E$6,N147+O147)-O147))</f>
        <v>577.67874367773743</v>
      </c>
      <c r="Q147" s="10">
        <f t="shared" ref="Q147:Q210" si="48">IF(N147="","",MAX(0,N147-P147))</f>
        <v>123707.98114756308</v>
      </c>
      <c r="R147" s="10">
        <f>IF(N147="","",SUM($O$19:O147))</f>
        <v>63999.231147563194</v>
      </c>
      <c r="S147" s="14" t="str">
        <f t="shared" ref="S147:S210" si="49">IF(A147="","",IF(AND(K147=0,Q147=0),"beide getilgt",IF(K147=0,"mit Sondertilgung getilgt",IF((H147+I147)&gt;0,"Sondertilgung","laufend"))))</f>
        <v>laufend</v>
      </c>
      <c r="T147" s="8">
        <f t="shared" ref="T147:T210" si="50">IF(A147="","",H147+I147)</f>
        <v>0</v>
      </c>
    </row>
    <row r="148" spans="1:20" x14ac:dyDescent="0.25">
      <c r="A148" s="12">
        <f t="shared" si="34"/>
        <v>130</v>
      </c>
      <c r="B148" s="13">
        <f t="shared" si="35"/>
        <v>49980</v>
      </c>
      <c r="C148" s="12">
        <f t="shared" si="36"/>
        <v>2036</v>
      </c>
      <c r="D148" s="10">
        <f t="shared" si="37"/>
        <v>64166.719032216439</v>
      </c>
      <c r="E148" s="10">
        <f t="shared" si="38"/>
        <v>971.25</v>
      </c>
      <c r="F148" s="10">
        <f t="shared" si="39"/>
        <v>203.19461026868538</v>
      </c>
      <c r="G148" s="10">
        <f t="shared" si="40"/>
        <v>768.05538973131456</v>
      </c>
      <c r="H148" s="10">
        <f t="shared" si="41"/>
        <v>0</v>
      </c>
      <c r="I148" s="11"/>
      <c r="J148" s="10">
        <f t="shared" si="42"/>
        <v>971.25</v>
      </c>
      <c r="K148" s="10">
        <f t="shared" si="43"/>
        <v>63398.663642485124</v>
      </c>
      <c r="L148" s="10">
        <f>IF(D148="","",SUM($F$19:F148))</f>
        <v>52661.163642485219</v>
      </c>
      <c r="M148" s="10">
        <f t="shared" si="44"/>
        <v>121601.33635751487</v>
      </c>
      <c r="N148" s="10">
        <f t="shared" si="45"/>
        <v>123707.98114756308</v>
      </c>
      <c r="O148" s="10">
        <f t="shared" si="46"/>
        <v>391.74194030061642</v>
      </c>
      <c r="P148" s="10">
        <f t="shared" si="47"/>
        <v>579.50805969938358</v>
      </c>
      <c r="Q148" s="10">
        <f t="shared" si="48"/>
        <v>123128.47308786371</v>
      </c>
      <c r="R148" s="10">
        <f>IF(N148="","",SUM($O$19:O148))</f>
        <v>64390.973087863807</v>
      </c>
      <c r="S148" s="14" t="str">
        <f t="shared" si="49"/>
        <v>laufend</v>
      </c>
      <c r="T148" s="8">
        <f t="shared" si="50"/>
        <v>0</v>
      </c>
    </row>
    <row r="149" spans="1:20" x14ac:dyDescent="0.25">
      <c r="A149" s="12">
        <f t="shared" si="34"/>
        <v>131</v>
      </c>
      <c r="B149" s="13">
        <f t="shared" si="35"/>
        <v>50010</v>
      </c>
      <c r="C149" s="12">
        <f t="shared" si="36"/>
        <v>2036</v>
      </c>
      <c r="D149" s="10">
        <f t="shared" si="37"/>
        <v>63398.663642485124</v>
      </c>
      <c r="E149" s="10">
        <f t="shared" si="38"/>
        <v>971.25</v>
      </c>
      <c r="F149" s="10">
        <f t="shared" si="39"/>
        <v>200.76243486786956</v>
      </c>
      <c r="G149" s="10">
        <f t="shared" si="40"/>
        <v>770.48756513213038</v>
      </c>
      <c r="H149" s="10">
        <f t="shared" si="41"/>
        <v>4000</v>
      </c>
      <c r="I149" s="11"/>
      <c r="J149" s="10">
        <f t="shared" si="42"/>
        <v>4971.25</v>
      </c>
      <c r="K149" s="10">
        <f t="shared" si="43"/>
        <v>58628.176077352997</v>
      </c>
      <c r="L149" s="10">
        <f>IF(D149="","",SUM($F$19:F149))</f>
        <v>52861.926077353091</v>
      </c>
      <c r="M149" s="10">
        <f t="shared" si="44"/>
        <v>126371.823922647</v>
      </c>
      <c r="N149" s="10">
        <f t="shared" si="45"/>
        <v>123128.47308786371</v>
      </c>
      <c r="O149" s="10">
        <f t="shared" si="46"/>
        <v>389.90683144490174</v>
      </c>
      <c r="P149" s="10">
        <f t="shared" si="47"/>
        <v>581.34316855509826</v>
      </c>
      <c r="Q149" s="10">
        <f t="shared" si="48"/>
        <v>122547.1299193086</v>
      </c>
      <c r="R149" s="10">
        <f>IF(N149="","",SUM($O$19:O149))</f>
        <v>64780.879919308711</v>
      </c>
      <c r="S149" s="14" t="str">
        <f t="shared" si="49"/>
        <v>Sondertilgung</v>
      </c>
      <c r="T149" s="8">
        <f t="shared" si="50"/>
        <v>4000</v>
      </c>
    </row>
    <row r="150" spans="1:20" x14ac:dyDescent="0.25">
      <c r="A150" s="12">
        <f t="shared" si="34"/>
        <v>132</v>
      </c>
      <c r="B150" s="13">
        <f t="shared" si="35"/>
        <v>50041</v>
      </c>
      <c r="C150" s="12">
        <f t="shared" si="36"/>
        <v>2037</v>
      </c>
      <c r="D150" s="10">
        <f t="shared" si="37"/>
        <v>58628.176077352997</v>
      </c>
      <c r="E150" s="10">
        <f t="shared" si="38"/>
        <v>971.25</v>
      </c>
      <c r="F150" s="10">
        <f t="shared" si="39"/>
        <v>185.65589091161783</v>
      </c>
      <c r="G150" s="10">
        <f t="shared" si="40"/>
        <v>785.5941090883822</v>
      </c>
      <c r="H150" s="10">
        <f t="shared" si="41"/>
        <v>0</v>
      </c>
      <c r="I150" s="11"/>
      <c r="J150" s="10">
        <f t="shared" si="42"/>
        <v>971.25</v>
      </c>
      <c r="K150" s="10">
        <f t="shared" si="43"/>
        <v>57842.581968264618</v>
      </c>
      <c r="L150" s="10">
        <f>IF(D150="","",SUM($F$19:F150))</f>
        <v>53047.581968264712</v>
      </c>
      <c r="M150" s="10">
        <f t="shared" si="44"/>
        <v>127157.41803173537</v>
      </c>
      <c r="N150" s="10">
        <f t="shared" si="45"/>
        <v>122547.1299193086</v>
      </c>
      <c r="O150" s="10">
        <f t="shared" si="46"/>
        <v>388.06591141114387</v>
      </c>
      <c r="P150" s="10">
        <f t="shared" si="47"/>
        <v>583.18408858885618</v>
      </c>
      <c r="Q150" s="10">
        <f t="shared" si="48"/>
        <v>121963.94583071975</v>
      </c>
      <c r="R150" s="10">
        <f>IF(N150="","",SUM($O$19:O150))</f>
        <v>65168.945830719851</v>
      </c>
      <c r="S150" s="14" t="str">
        <f t="shared" si="49"/>
        <v>laufend</v>
      </c>
      <c r="T150" s="8">
        <f t="shared" si="50"/>
        <v>0</v>
      </c>
    </row>
    <row r="151" spans="1:20" x14ac:dyDescent="0.25">
      <c r="A151" s="12">
        <f t="shared" si="34"/>
        <v>133</v>
      </c>
      <c r="B151" s="13">
        <f t="shared" si="35"/>
        <v>50072</v>
      </c>
      <c r="C151" s="12">
        <f t="shared" si="36"/>
        <v>2037</v>
      </c>
      <c r="D151" s="10">
        <f t="shared" si="37"/>
        <v>57842.581968264618</v>
      </c>
      <c r="E151" s="10">
        <f t="shared" si="38"/>
        <v>971.25</v>
      </c>
      <c r="F151" s="10">
        <f t="shared" si="39"/>
        <v>183.16817623283796</v>
      </c>
      <c r="G151" s="10">
        <f t="shared" si="40"/>
        <v>788.08182376716206</v>
      </c>
      <c r="H151" s="10">
        <f t="shared" si="41"/>
        <v>0</v>
      </c>
      <c r="I151" s="11"/>
      <c r="J151" s="10">
        <f t="shared" si="42"/>
        <v>971.25</v>
      </c>
      <c r="K151" s="10">
        <f t="shared" si="43"/>
        <v>57054.500144497455</v>
      </c>
      <c r="L151" s="10">
        <f>IF(D151="","",SUM($F$19:F151))</f>
        <v>53230.75014449755</v>
      </c>
      <c r="M151" s="10">
        <f t="shared" si="44"/>
        <v>127945.49985550254</v>
      </c>
      <c r="N151" s="10">
        <f t="shared" si="45"/>
        <v>121963.94583071975</v>
      </c>
      <c r="O151" s="10">
        <f t="shared" si="46"/>
        <v>386.21916179727918</v>
      </c>
      <c r="P151" s="10">
        <f t="shared" si="47"/>
        <v>585.03083820272082</v>
      </c>
      <c r="Q151" s="10">
        <f t="shared" si="48"/>
        <v>121378.91499251703</v>
      </c>
      <c r="R151" s="10">
        <f>IF(N151="","",SUM($O$19:O151))</f>
        <v>65555.164992517137</v>
      </c>
      <c r="S151" s="14" t="str">
        <f t="shared" si="49"/>
        <v>laufend</v>
      </c>
      <c r="T151" s="8">
        <f t="shared" si="50"/>
        <v>0</v>
      </c>
    </row>
    <row r="152" spans="1:20" x14ac:dyDescent="0.25">
      <c r="A152" s="12">
        <f t="shared" si="34"/>
        <v>134</v>
      </c>
      <c r="B152" s="13">
        <f t="shared" si="35"/>
        <v>50100</v>
      </c>
      <c r="C152" s="12">
        <f t="shared" si="36"/>
        <v>2037</v>
      </c>
      <c r="D152" s="10">
        <f t="shared" si="37"/>
        <v>57054.500144497455</v>
      </c>
      <c r="E152" s="10">
        <f t="shared" si="38"/>
        <v>971.25</v>
      </c>
      <c r="F152" s="10">
        <f t="shared" si="39"/>
        <v>180.67258379090859</v>
      </c>
      <c r="G152" s="10">
        <f t="shared" si="40"/>
        <v>790.57741620909144</v>
      </c>
      <c r="H152" s="10">
        <f t="shared" si="41"/>
        <v>0</v>
      </c>
      <c r="I152" s="11"/>
      <c r="J152" s="10">
        <f t="shared" si="42"/>
        <v>971.25</v>
      </c>
      <c r="K152" s="10">
        <f t="shared" si="43"/>
        <v>56263.922728288366</v>
      </c>
      <c r="L152" s="10">
        <f>IF(D152="","",SUM($F$19:F152))</f>
        <v>53411.42272828846</v>
      </c>
      <c r="M152" s="10">
        <f t="shared" si="44"/>
        <v>128736.07727171163</v>
      </c>
      <c r="N152" s="10">
        <f t="shared" si="45"/>
        <v>121378.91499251703</v>
      </c>
      <c r="O152" s="10">
        <f t="shared" si="46"/>
        <v>384.36656414297062</v>
      </c>
      <c r="P152" s="10">
        <f t="shared" si="47"/>
        <v>586.88343585702933</v>
      </c>
      <c r="Q152" s="10">
        <f t="shared" si="48"/>
        <v>120792.03155666</v>
      </c>
      <c r="R152" s="10">
        <f>IF(N152="","",SUM($O$19:O152))</f>
        <v>65939.531556660106</v>
      </c>
      <c r="S152" s="14" t="str">
        <f t="shared" si="49"/>
        <v>laufend</v>
      </c>
      <c r="T152" s="8">
        <f t="shared" si="50"/>
        <v>0</v>
      </c>
    </row>
    <row r="153" spans="1:20" x14ac:dyDescent="0.25">
      <c r="A153" s="12">
        <f t="shared" si="34"/>
        <v>135</v>
      </c>
      <c r="B153" s="13">
        <f t="shared" si="35"/>
        <v>50131</v>
      </c>
      <c r="C153" s="12">
        <f t="shared" si="36"/>
        <v>2037</v>
      </c>
      <c r="D153" s="10">
        <f t="shared" si="37"/>
        <v>56263.922728288366</v>
      </c>
      <c r="E153" s="10">
        <f t="shared" si="38"/>
        <v>971.25</v>
      </c>
      <c r="F153" s="10">
        <f t="shared" si="39"/>
        <v>178.16908863957983</v>
      </c>
      <c r="G153" s="10">
        <f t="shared" si="40"/>
        <v>793.08091136042015</v>
      </c>
      <c r="H153" s="10">
        <f t="shared" si="41"/>
        <v>0</v>
      </c>
      <c r="I153" s="11"/>
      <c r="J153" s="10">
        <f t="shared" si="42"/>
        <v>971.25</v>
      </c>
      <c r="K153" s="10">
        <f t="shared" si="43"/>
        <v>55470.841816927947</v>
      </c>
      <c r="L153" s="10">
        <f>IF(D153="","",SUM($F$19:F153))</f>
        <v>53589.591816928041</v>
      </c>
      <c r="M153" s="10">
        <f t="shared" si="44"/>
        <v>129529.15818307205</v>
      </c>
      <c r="N153" s="10">
        <f t="shared" si="45"/>
        <v>120792.03155666</v>
      </c>
      <c r="O153" s="10">
        <f t="shared" si="46"/>
        <v>382.50809992942334</v>
      </c>
      <c r="P153" s="10">
        <f t="shared" si="47"/>
        <v>588.74190007057666</v>
      </c>
      <c r="Q153" s="10">
        <f t="shared" si="48"/>
        <v>120203.28965658943</v>
      </c>
      <c r="R153" s="10">
        <f>IF(N153="","",SUM($O$19:O153))</f>
        <v>66322.039656589535</v>
      </c>
      <c r="S153" s="14" t="str">
        <f t="shared" si="49"/>
        <v>laufend</v>
      </c>
      <c r="T153" s="8">
        <f t="shared" si="50"/>
        <v>0</v>
      </c>
    </row>
    <row r="154" spans="1:20" x14ac:dyDescent="0.25">
      <c r="A154" s="12">
        <f t="shared" si="34"/>
        <v>136</v>
      </c>
      <c r="B154" s="13">
        <f t="shared" si="35"/>
        <v>50161</v>
      </c>
      <c r="C154" s="12">
        <f t="shared" si="36"/>
        <v>2037</v>
      </c>
      <c r="D154" s="10">
        <f t="shared" si="37"/>
        <v>55470.841816927947</v>
      </c>
      <c r="E154" s="10">
        <f t="shared" si="38"/>
        <v>971.25</v>
      </c>
      <c r="F154" s="10">
        <f t="shared" si="39"/>
        <v>175.65766575360516</v>
      </c>
      <c r="G154" s="10">
        <f t="shared" si="40"/>
        <v>795.59233424639478</v>
      </c>
      <c r="H154" s="10">
        <f t="shared" si="41"/>
        <v>0</v>
      </c>
      <c r="I154" s="11"/>
      <c r="J154" s="10">
        <f t="shared" si="42"/>
        <v>971.25</v>
      </c>
      <c r="K154" s="10">
        <f t="shared" si="43"/>
        <v>54675.249482681553</v>
      </c>
      <c r="L154" s="10">
        <f>IF(D154="","",SUM($F$19:F154))</f>
        <v>53765.249482681647</v>
      </c>
      <c r="M154" s="10">
        <f t="shared" si="44"/>
        <v>130324.75051731845</v>
      </c>
      <c r="N154" s="10">
        <f t="shared" si="45"/>
        <v>120203.28965658943</v>
      </c>
      <c r="O154" s="10">
        <f t="shared" si="46"/>
        <v>380.64375057919989</v>
      </c>
      <c r="P154" s="10">
        <f t="shared" si="47"/>
        <v>590.60624942080017</v>
      </c>
      <c r="Q154" s="10">
        <f t="shared" si="48"/>
        <v>119612.68340716863</v>
      </c>
      <c r="R154" s="10">
        <f>IF(N154="","",SUM($O$19:O154))</f>
        <v>66702.683407168734</v>
      </c>
      <c r="S154" s="14" t="str">
        <f t="shared" si="49"/>
        <v>laufend</v>
      </c>
      <c r="T154" s="8">
        <f t="shared" si="50"/>
        <v>0</v>
      </c>
    </row>
    <row r="155" spans="1:20" x14ac:dyDescent="0.25">
      <c r="A155" s="12">
        <f t="shared" si="34"/>
        <v>137</v>
      </c>
      <c r="B155" s="13">
        <f t="shared" si="35"/>
        <v>50192</v>
      </c>
      <c r="C155" s="12">
        <f t="shared" si="36"/>
        <v>2037</v>
      </c>
      <c r="D155" s="10">
        <f t="shared" si="37"/>
        <v>54675.249482681553</v>
      </c>
      <c r="E155" s="10">
        <f t="shared" si="38"/>
        <v>971.25</v>
      </c>
      <c r="F155" s="10">
        <f t="shared" si="39"/>
        <v>173.13829002849158</v>
      </c>
      <c r="G155" s="10">
        <f t="shared" si="40"/>
        <v>798.11170997150839</v>
      </c>
      <c r="H155" s="10">
        <f t="shared" si="41"/>
        <v>0</v>
      </c>
      <c r="I155" s="11"/>
      <c r="J155" s="10">
        <f t="shared" si="42"/>
        <v>971.25</v>
      </c>
      <c r="K155" s="10">
        <f t="shared" si="43"/>
        <v>53877.137772710048</v>
      </c>
      <c r="L155" s="10">
        <f>IF(D155="","",SUM($F$19:F155))</f>
        <v>53938.387772710135</v>
      </c>
      <c r="M155" s="10">
        <f t="shared" si="44"/>
        <v>131122.86222728994</v>
      </c>
      <c r="N155" s="10">
        <f t="shared" si="45"/>
        <v>119612.68340716863</v>
      </c>
      <c r="O155" s="10">
        <f t="shared" si="46"/>
        <v>378.77349745603397</v>
      </c>
      <c r="P155" s="10">
        <f t="shared" si="47"/>
        <v>592.47650254396603</v>
      </c>
      <c r="Q155" s="10">
        <f t="shared" si="48"/>
        <v>119020.20690462466</v>
      </c>
      <c r="R155" s="10">
        <f>IF(N155="","",SUM($O$19:O155))</f>
        <v>67081.456904624763</v>
      </c>
      <c r="S155" s="14" t="str">
        <f t="shared" si="49"/>
        <v>laufend</v>
      </c>
      <c r="T155" s="8">
        <f t="shared" si="50"/>
        <v>0</v>
      </c>
    </row>
    <row r="156" spans="1:20" x14ac:dyDescent="0.25">
      <c r="A156" s="12">
        <f t="shared" si="34"/>
        <v>138</v>
      </c>
      <c r="B156" s="13">
        <f t="shared" si="35"/>
        <v>50222</v>
      </c>
      <c r="C156" s="12">
        <f t="shared" si="36"/>
        <v>2037</v>
      </c>
      <c r="D156" s="10">
        <f t="shared" si="37"/>
        <v>53877.137772710048</v>
      </c>
      <c r="E156" s="10">
        <f t="shared" si="38"/>
        <v>971.25</v>
      </c>
      <c r="F156" s="10">
        <f t="shared" si="39"/>
        <v>170.6109362802485</v>
      </c>
      <c r="G156" s="10">
        <f t="shared" si="40"/>
        <v>800.63906371975145</v>
      </c>
      <c r="H156" s="10">
        <f t="shared" si="41"/>
        <v>0</v>
      </c>
      <c r="I156" s="11"/>
      <c r="J156" s="10">
        <f t="shared" si="42"/>
        <v>971.25</v>
      </c>
      <c r="K156" s="10">
        <f t="shared" si="43"/>
        <v>53076.498708990293</v>
      </c>
      <c r="L156" s="10">
        <f>IF(D156="","",SUM($F$19:F156))</f>
        <v>54108.998708990381</v>
      </c>
      <c r="M156" s="10">
        <f t="shared" si="44"/>
        <v>131923.50129100971</v>
      </c>
      <c r="N156" s="10">
        <f t="shared" si="45"/>
        <v>119020.20690462466</v>
      </c>
      <c r="O156" s="10">
        <f t="shared" si="46"/>
        <v>376.89732186464477</v>
      </c>
      <c r="P156" s="10">
        <f t="shared" si="47"/>
        <v>594.35267813535529</v>
      </c>
      <c r="Q156" s="10">
        <f t="shared" si="48"/>
        <v>118425.8542264893</v>
      </c>
      <c r="R156" s="10">
        <f>IF(N156="","",SUM($O$19:O156))</f>
        <v>67458.354226489406</v>
      </c>
      <c r="S156" s="14" t="str">
        <f t="shared" si="49"/>
        <v>laufend</v>
      </c>
      <c r="T156" s="8">
        <f t="shared" si="50"/>
        <v>0</v>
      </c>
    </row>
    <row r="157" spans="1:20" x14ac:dyDescent="0.25">
      <c r="A157" s="12">
        <f t="shared" si="34"/>
        <v>139</v>
      </c>
      <c r="B157" s="13">
        <f t="shared" si="35"/>
        <v>50253</v>
      </c>
      <c r="C157" s="12">
        <f t="shared" si="36"/>
        <v>2037</v>
      </c>
      <c r="D157" s="10">
        <f t="shared" si="37"/>
        <v>53076.498708990293</v>
      </c>
      <c r="E157" s="10">
        <f t="shared" si="38"/>
        <v>971.25</v>
      </c>
      <c r="F157" s="10">
        <f t="shared" si="39"/>
        <v>168.07557924513591</v>
      </c>
      <c r="G157" s="10">
        <f t="shared" si="40"/>
        <v>803.17442075486406</v>
      </c>
      <c r="H157" s="10">
        <f t="shared" si="41"/>
        <v>0</v>
      </c>
      <c r="I157" s="11"/>
      <c r="J157" s="10">
        <f t="shared" si="42"/>
        <v>971.25</v>
      </c>
      <c r="K157" s="10">
        <f t="shared" si="43"/>
        <v>52273.324288235432</v>
      </c>
      <c r="L157" s="10">
        <f>IF(D157="","",SUM($F$19:F157))</f>
        <v>54277.074288235519</v>
      </c>
      <c r="M157" s="10">
        <f t="shared" si="44"/>
        <v>132726.67571176458</v>
      </c>
      <c r="N157" s="10">
        <f t="shared" si="45"/>
        <v>118425.8542264893</v>
      </c>
      <c r="O157" s="10">
        <f t="shared" si="46"/>
        <v>375.01520505054947</v>
      </c>
      <c r="P157" s="10">
        <f t="shared" si="47"/>
        <v>596.23479494945059</v>
      </c>
      <c r="Q157" s="10">
        <f t="shared" si="48"/>
        <v>117829.61943153985</v>
      </c>
      <c r="R157" s="10">
        <f>IF(N157="","",SUM($O$19:O157))</f>
        <v>67833.369431539963</v>
      </c>
      <c r="S157" s="14" t="str">
        <f t="shared" si="49"/>
        <v>laufend</v>
      </c>
      <c r="T157" s="8">
        <f t="shared" si="50"/>
        <v>0</v>
      </c>
    </row>
    <row r="158" spans="1:20" x14ac:dyDescent="0.25">
      <c r="A158" s="12">
        <f t="shared" si="34"/>
        <v>140</v>
      </c>
      <c r="B158" s="13">
        <f t="shared" si="35"/>
        <v>50284</v>
      </c>
      <c r="C158" s="12">
        <f t="shared" si="36"/>
        <v>2037</v>
      </c>
      <c r="D158" s="10">
        <f t="shared" si="37"/>
        <v>52273.324288235432</v>
      </c>
      <c r="E158" s="10">
        <f t="shared" si="38"/>
        <v>971.25</v>
      </c>
      <c r="F158" s="10">
        <f t="shared" si="39"/>
        <v>165.53219357941219</v>
      </c>
      <c r="G158" s="10">
        <f t="shared" si="40"/>
        <v>805.71780642058775</v>
      </c>
      <c r="H158" s="10">
        <f t="shared" si="41"/>
        <v>0</v>
      </c>
      <c r="I158" s="11"/>
      <c r="J158" s="10">
        <f t="shared" si="42"/>
        <v>971.25</v>
      </c>
      <c r="K158" s="10">
        <f t="shared" si="43"/>
        <v>51467.606481814844</v>
      </c>
      <c r="L158" s="10">
        <f>IF(D158="","",SUM($F$19:F158))</f>
        <v>54442.606481814932</v>
      </c>
      <c r="M158" s="10">
        <f t="shared" si="44"/>
        <v>133532.39351818516</v>
      </c>
      <c r="N158" s="10">
        <f t="shared" si="45"/>
        <v>117829.61943153985</v>
      </c>
      <c r="O158" s="10">
        <f t="shared" si="46"/>
        <v>373.12712819987615</v>
      </c>
      <c r="P158" s="10">
        <f t="shared" si="47"/>
        <v>598.1228718001239</v>
      </c>
      <c r="Q158" s="10">
        <f t="shared" si="48"/>
        <v>117231.49655973972</v>
      </c>
      <c r="R158" s="10">
        <f>IF(N158="","",SUM($O$19:O158))</f>
        <v>68206.49655973984</v>
      </c>
      <c r="S158" s="14" t="str">
        <f t="shared" si="49"/>
        <v>laufend</v>
      </c>
      <c r="T158" s="8">
        <f t="shared" si="50"/>
        <v>0</v>
      </c>
    </row>
    <row r="159" spans="1:20" x14ac:dyDescent="0.25">
      <c r="A159" s="12">
        <f t="shared" si="34"/>
        <v>141</v>
      </c>
      <c r="B159" s="13">
        <f t="shared" si="35"/>
        <v>50314</v>
      </c>
      <c r="C159" s="12">
        <f t="shared" si="36"/>
        <v>2037</v>
      </c>
      <c r="D159" s="10">
        <f t="shared" si="37"/>
        <v>51467.606481814844</v>
      </c>
      <c r="E159" s="10">
        <f t="shared" si="38"/>
        <v>971.25</v>
      </c>
      <c r="F159" s="10">
        <f t="shared" si="39"/>
        <v>162.98075385908032</v>
      </c>
      <c r="G159" s="10">
        <f t="shared" si="40"/>
        <v>808.26924614091968</v>
      </c>
      <c r="H159" s="10">
        <f t="shared" si="41"/>
        <v>0</v>
      </c>
      <c r="I159" s="11"/>
      <c r="J159" s="10">
        <f t="shared" si="42"/>
        <v>971.25</v>
      </c>
      <c r="K159" s="10">
        <f t="shared" si="43"/>
        <v>50659.337235673927</v>
      </c>
      <c r="L159" s="10">
        <f>IF(D159="","",SUM($F$19:F159))</f>
        <v>54605.587235674015</v>
      </c>
      <c r="M159" s="10">
        <f t="shared" si="44"/>
        <v>134340.66276432609</v>
      </c>
      <c r="N159" s="10">
        <f t="shared" si="45"/>
        <v>117231.49655973972</v>
      </c>
      <c r="O159" s="10">
        <f t="shared" si="46"/>
        <v>371.23307243917577</v>
      </c>
      <c r="P159" s="10">
        <f t="shared" si="47"/>
        <v>600.01692756082423</v>
      </c>
      <c r="Q159" s="10">
        <f t="shared" si="48"/>
        <v>116631.4796321789</v>
      </c>
      <c r="R159" s="10">
        <f>IF(N159="","",SUM($O$19:O159))</f>
        <v>68577.72963217902</v>
      </c>
      <c r="S159" s="14" t="str">
        <f t="shared" si="49"/>
        <v>laufend</v>
      </c>
      <c r="T159" s="8">
        <f t="shared" si="50"/>
        <v>0</v>
      </c>
    </row>
    <row r="160" spans="1:20" x14ac:dyDescent="0.25">
      <c r="A160" s="12">
        <f t="shared" si="34"/>
        <v>142</v>
      </c>
      <c r="B160" s="13">
        <f t="shared" si="35"/>
        <v>50345</v>
      </c>
      <c r="C160" s="12">
        <f t="shared" si="36"/>
        <v>2037</v>
      </c>
      <c r="D160" s="10">
        <f t="shared" si="37"/>
        <v>50659.337235673927</v>
      </c>
      <c r="E160" s="10">
        <f t="shared" si="38"/>
        <v>971.25</v>
      </c>
      <c r="F160" s="10">
        <f t="shared" si="39"/>
        <v>160.4212345796341</v>
      </c>
      <c r="G160" s="10">
        <f t="shared" si="40"/>
        <v>810.82876542036593</v>
      </c>
      <c r="H160" s="10">
        <f t="shared" si="41"/>
        <v>0</v>
      </c>
      <c r="I160" s="11"/>
      <c r="J160" s="10">
        <f t="shared" si="42"/>
        <v>971.25</v>
      </c>
      <c r="K160" s="10">
        <f t="shared" si="43"/>
        <v>49848.508470253561</v>
      </c>
      <c r="L160" s="10">
        <f>IF(D160="","",SUM($F$19:F160))</f>
        <v>54766.008470253648</v>
      </c>
      <c r="M160" s="10">
        <f t="shared" si="44"/>
        <v>135151.49152974645</v>
      </c>
      <c r="N160" s="10">
        <f t="shared" si="45"/>
        <v>116631.4796321789</v>
      </c>
      <c r="O160" s="10">
        <f t="shared" si="46"/>
        <v>369.33301883523319</v>
      </c>
      <c r="P160" s="10">
        <f t="shared" si="47"/>
        <v>601.91698116476687</v>
      </c>
      <c r="Q160" s="10">
        <f t="shared" si="48"/>
        <v>116029.56265101413</v>
      </c>
      <c r="R160" s="10">
        <f>IF(N160="","",SUM($O$19:O160))</f>
        <v>68947.062651014247</v>
      </c>
      <c r="S160" s="14" t="str">
        <f t="shared" si="49"/>
        <v>laufend</v>
      </c>
      <c r="T160" s="8">
        <f t="shared" si="50"/>
        <v>0</v>
      </c>
    </row>
    <row r="161" spans="1:20" x14ac:dyDescent="0.25">
      <c r="A161" s="12">
        <f t="shared" si="34"/>
        <v>143</v>
      </c>
      <c r="B161" s="13">
        <f t="shared" si="35"/>
        <v>50375</v>
      </c>
      <c r="C161" s="12">
        <f t="shared" si="36"/>
        <v>2037</v>
      </c>
      <c r="D161" s="10">
        <f t="shared" si="37"/>
        <v>49848.508470253561</v>
      </c>
      <c r="E161" s="10">
        <f t="shared" si="38"/>
        <v>971.25</v>
      </c>
      <c r="F161" s="10">
        <f t="shared" si="39"/>
        <v>157.85361015580293</v>
      </c>
      <c r="G161" s="10">
        <f t="shared" si="40"/>
        <v>813.39638984419707</v>
      </c>
      <c r="H161" s="10">
        <f t="shared" si="41"/>
        <v>4000</v>
      </c>
      <c r="I161" s="11"/>
      <c r="J161" s="10">
        <f t="shared" si="42"/>
        <v>4971.25</v>
      </c>
      <c r="K161" s="10">
        <f t="shared" si="43"/>
        <v>45035.112080409366</v>
      </c>
      <c r="L161" s="10">
        <f>IF(D161="","",SUM($F$19:F161))</f>
        <v>54923.862080409453</v>
      </c>
      <c r="M161" s="10">
        <f t="shared" si="44"/>
        <v>139964.88791959063</v>
      </c>
      <c r="N161" s="10">
        <f t="shared" si="45"/>
        <v>116029.56265101413</v>
      </c>
      <c r="O161" s="10">
        <f t="shared" si="46"/>
        <v>367.42694839487808</v>
      </c>
      <c r="P161" s="10">
        <f t="shared" si="47"/>
        <v>603.82305160512192</v>
      </c>
      <c r="Q161" s="10">
        <f t="shared" si="48"/>
        <v>115425.739599409</v>
      </c>
      <c r="R161" s="10">
        <f>IF(N161="","",SUM($O$19:O161))</f>
        <v>69314.48959940912</v>
      </c>
      <c r="S161" s="14" t="str">
        <f t="shared" si="49"/>
        <v>Sondertilgung</v>
      </c>
      <c r="T161" s="8">
        <f t="shared" si="50"/>
        <v>4000</v>
      </c>
    </row>
    <row r="162" spans="1:20" x14ac:dyDescent="0.25">
      <c r="A162" s="12">
        <f t="shared" si="34"/>
        <v>144</v>
      </c>
      <c r="B162" s="13">
        <f t="shared" si="35"/>
        <v>50406</v>
      </c>
      <c r="C162" s="12">
        <f t="shared" si="36"/>
        <v>2038</v>
      </c>
      <c r="D162" s="10">
        <f t="shared" si="37"/>
        <v>45035.112080409366</v>
      </c>
      <c r="E162" s="10">
        <f t="shared" si="38"/>
        <v>971.25</v>
      </c>
      <c r="F162" s="10">
        <f t="shared" si="39"/>
        <v>142.61118825462967</v>
      </c>
      <c r="G162" s="10">
        <f t="shared" si="40"/>
        <v>828.63881174537028</v>
      </c>
      <c r="H162" s="10">
        <f t="shared" si="41"/>
        <v>0</v>
      </c>
      <c r="I162" s="11"/>
      <c r="J162" s="10">
        <f t="shared" si="42"/>
        <v>971.25</v>
      </c>
      <c r="K162" s="10">
        <f t="shared" si="43"/>
        <v>44206.473268663998</v>
      </c>
      <c r="L162" s="10">
        <f>IF(D162="","",SUM($F$19:F162))</f>
        <v>55066.473268664085</v>
      </c>
      <c r="M162" s="10">
        <f t="shared" si="44"/>
        <v>140793.52673133599</v>
      </c>
      <c r="N162" s="10">
        <f t="shared" si="45"/>
        <v>115425.739599409</v>
      </c>
      <c r="O162" s="10">
        <f t="shared" si="46"/>
        <v>365.51484206479518</v>
      </c>
      <c r="P162" s="10">
        <f t="shared" si="47"/>
        <v>605.73515793520482</v>
      </c>
      <c r="Q162" s="10">
        <f t="shared" si="48"/>
        <v>114820.00444147379</v>
      </c>
      <c r="R162" s="10">
        <f>IF(N162="","",SUM($O$19:O162))</f>
        <v>69680.00444147391</v>
      </c>
      <c r="S162" s="14" t="str">
        <f t="shared" si="49"/>
        <v>laufend</v>
      </c>
      <c r="T162" s="8">
        <f t="shared" si="50"/>
        <v>0</v>
      </c>
    </row>
    <row r="163" spans="1:20" x14ac:dyDescent="0.25">
      <c r="A163" s="12">
        <f t="shared" si="34"/>
        <v>145</v>
      </c>
      <c r="B163" s="13">
        <f t="shared" si="35"/>
        <v>50437</v>
      </c>
      <c r="C163" s="12">
        <f t="shared" si="36"/>
        <v>2038</v>
      </c>
      <c r="D163" s="10">
        <f t="shared" si="37"/>
        <v>44206.473268663998</v>
      </c>
      <c r="E163" s="10">
        <f t="shared" si="38"/>
        <v>971.25</v>
      </c>
      <c r="F163" s="10">
        <f t="shared" si="39"/>
        <v>139.98716535076932</v>
      </c>
      <c r="G163" s="10">
        <f t="shared" si="40"/>
        <v>831.26283464923063</v>
      </c>
      <c r="H163" s="10">
        <f t="shared" si="41"/>
        <v>0</v>
      </c>
      <c r="I163" s="11"/>
      <c r="J163" s="10">
        <f t="shared" si="42"/>
        <v>971.25</v>
      </c>
      <c r="K163" s="10">
        <f t="shared" si="43"/>
        <v>43375.210434014771</v>
      </c>
      <c r="L163" s="10">
        <f>IF(D163="","",SUM($F$19:F163))</f>
        <v>55206.460434014858</v>
      </c>
      <c r="M163" s="10">
        <f t="shared" si="44"/>
        <v>141624.78956598524</v>
      </c>
      <c r="N163" s="10">
        <f t="shared" si="45"/>
        <v>114820.00444147379</v>
      </c>
      <c r="O163" s="10">
        <f t="shared" si="46"/>
        <v>363.59668073133366</v>
      </c>
      <c r="P163" s="10">
        <f t="shared" si="47"/>
        <v>607.65331926866634</v>
      </c>
      <c r="Q163" s="10">
        <f t="shared" si="48"/>
        <v>114212.35112220513</v>
      </c>
      <c r="R163" s="10">
        <f>IF(N163="","",SUM($O$19:O163))</f>
        <v>70043.601122205248</v>
      </c>
      <c r="S163" s="14" t="str">
        <f t="shared" si="49"/>
        <v>laufend</v>
      </c>
      <c r="T163" s="8">
        <f t="shared" si="50"/>
        <v>0</v>
      </c>
    </row>
    <row r="164" spans="1:20" x14ac:dyDescent="0.25">
      <c r="A164" s="12">
        <f t="shared" si="34"/>
        <v>146</v>
      </c>
      <c r="B164" s="13">
        <f t="shared" si="35"/>
        <v>50465</v>
      </c>
      <c r="C164" s="12">
        <f t="shared" si="36"/>
        <v>2038</v>
      </c>
      <c r="D164" s="10">
        <f t="shared" si="37"/>
        <v>43375.210434014771</v>
      </c>
      <c r="E164" s="10">
        <f t="shared" si="38"/>
        <v>971.25</v>
      </c>
      <c r="F164" s="10">
        <f t="shared" si="39"/>
        <v>137.35483304104676</v>
      </c>
      <c r="G164" s="10">
        <f t="shared" si="40"/>
        <v>833.89516695895327</v>
      </c>
      <c r="H164" s="10">
        <f t="shared" si="41"/>
        <v>0</v>
      </c>
      <c r="I164" s="11"/>
      <c r="J164" s="10">
        <f t="shared" si="42"/>
        <v>971.25</v>
      </c>
      <c r="K164" s="10">
        <f t="shared" si="43"/>
        <v>42541.315267055819</v>
      </c>
      <c r="L164" s="10">
        <f>IF(D164="","",SUM($F$19:F164))</f>
        <v>55343.815267055907</v>
      </c>
      <c r="M164" s="10">
        <f t="shared" si="44"/>
        <v>142458.68473294418</v>
      </c>
      <c r="N164" s="10">
        <f t="shared" si="45"/>
        <v>114212.35112220513</v>
      </c>
      <c r="O164" s="10">
        <f t="shared" si="46"/>
        <v>361.67244522031626</v>
      </c>
      <c r="P164" s="10">
        <f t="shared" si="47"/>
        <v>609.57755477968374</v>
      </c>
      <c r="Q164" s="10">
        <f t="shared" si="48"/>
        <v>113602.77356742545</v>
      </c>
      <c r="R164" s="10">
        <f>IF(N164="","",SUM($O$19:O164))</f>
        <v>70405.273567425567</v>
      </c>
      <c r="S164" s="14" t="str">
        <f t="shared" si="49"/>
        <v>laufend</v>
      </c>
      <c r="T164" s="8">
        <f t="shared" si="50"/>
        <v>0</v>
      </c>
    </row>
    <row r="165" spans="1:20" x14ac:dyDescent="0.25">
      <c r="A165" s="12">
        <f t="shared" si="34"/>
        <v>147</v>
      </c>
      <c r="B165" s="13">
        <f t="shared" si="35"/>
        <v>50496</v>
      </c>
      <c r="C165" s="12">
        <f t="shared" si="36"/>
        <v>2038</v>
      </c>
      <c r="D165" s="10">
        <f t="shared" si="37"/>
        <v>42541.315267055819</v>
      </c>
      <c r="E165" s="10">
        <f t="shared" si="38"/>
        <v>971.25</v>
      </c>
      <c r="F165" s="10">
        <f t="shared" si="39"/>
        <v>134.71416501234341</v>
      </c>
      <c r="G165" s="10">
        <f t="shared" si="40"/>
        <v>836.53583498765659</v>
      </c>
      <c r="H165" s="10">
        <f t="shared" si="41"/>
        <v>0</v>
      </c>
      <c r="I165" s="11"/>
      <c r="J165" s="10">
        <f t="shared" si="42"/>
        <v>971.25</v>
      </c>
      <c r="K165" s="10">
        <f t="shared" si="43"/>
        <v>41704.779432068164</v>
      </c>
      <c r="L165" s="10">
        <f>IF(D165="","",SUM($F$19:F165))</f>
        <v>55478.529432068251</v>
      </c>
      <c r="M165" s="10">
        <f t="shared" si="44"/>
        <v>143295.22056793183</v>
      </c>
      <c r="N165" s="10">
        <f t="shared" si="45"/>
        <v>113602.77356742545</v>
      </c>
      <c r="O165" s="10">
        <f t="shared" si="46"/>
        <v>359.74211629684726</v>
      </c>
      <c r="P165" s="10">
        <f t="shared" si="47"/>
        <v>611.50788370315274</v>
      </c>
      <c r="Q165" s="10">
        <f t="shared" si="48"/>
        <v>112991.2656837223</v>
      </c>
      <c r="R165" s="10">
        <f>IF(N165="","",SUM($O$19:O165))</f>
        <v>70765.01568372242</v>
      </c>
      <c r="S165" s="14" t="str">
        <f t="shared" si="49"/>
        <v>laufend</v>
      </c>
      <c r="T165" s="8">
        <f t="shared" si="50"/>
        <v>0</v>
      </c>
    </row>
    <row r="166" spans="1:20" x14ac:dyDescent="0.25">
      <c r="A166" s="12">
        <f t="shared" si="34"/>
        <v>148</v>
      </c>
      <c r="B166" s="13">
        <f t="shared" si="35"/>
        <v>50526</v>
      </c>
      <c r="C166" s="12">
        <f t="shared" si="36"/>
        <v>2038</v>
      </c>
      <c r="D166" s="10">
        <f t="shared" si="37"/>
        <v>41704.779432068164</v>
      </c>
      <c r="E166" s="10">
        <f t="shared" si="38"/>
        <v>971.25</v>
      </c>
      <c r="F166" s="10">
        <f t="shared" si="39"/>
        <v>132.06513486821586</v>
      </c>
      <c r="G166" s="10">
        <f t="shared" si="40"/>
        <v>839.18486513178414</v>
      </c>
      <c r="H166" s="10">
        <f t="shared" si="41"/>
        <v>0</v>
      </c>
      <c r="I166" s="11"/>
      <c r="J166" s="10">
        <f t="shared" si="42"/>
        <v>971.25</v>
      </c>
      <c r="K166" s="10">
        <f t="shared" si="43"/>
        <v>40865.594566936379</v>
      </c>
      <c r="L166" s="10">
        <f>IF(D166="","",SUM($F$19:F166))</f>
        <v>55610.594566936466</v>
      </c>
      <c r="M166" s="10">
        <f t="shared" si="44"/>
        <v>144134.40543306363</v>
      </c>
      <c r="N166" s="10">
        <f t="shared" si="45"/>
        <v>112991.2656837223</v>
      </c>
      <c r="O166" s="10">
        <f t="shared" si="46"/>
        <v>357.80567466512065</v>
      </c>
      <c r="P166" s="10">
        <f t="shared" si="47"/>
        <v>613.4443253348793</v>
      </c>
      <c r="Q166" s="10">
        <f t="shared" si="48"/>
        <v>112377.82135838743</v>
      </c>
      <c r="R166" s="10">
        <f>IF(N166="","",SUM($O$19:O166))</f>
        <v>71122.821358387548</v>
      </c>
      <c r="S166" s="14" t="str">
        <f t="shared" si="49"/>
        <v>laufend</v>
      </c>
      <c r="T166" s="8">
        <f t="shared" si="50"/>
        <v>0</v>
      </c>
    </row>
    <row r="167" spans="1:20" x14ac:dyDescent="0.25">
      <c r="A167" s="12">
        <f t="shared" si="34"/>
        <v>149</v>
      </c>
      <c r="B167" s="13">
        <f t="shared" si="35"/>
        <v>50557</v>
      </c>
      <c r="C167" s="12">
        <f t="shared" si="36"/>
        <v>2038</v>
      </c>
      <c r="D167" s="10">
        <f t="shared" si="37"/>
        <v>40865.594566936379</v>
      </c>
      <c r="E167" s="10">
        <f t="shared" si="38"/>
        <v>971.25</v>
      </c>
      <c r="F167" s="10">
        <f t="shared" si="39"/>
        <v>129.40771612863188</v>
      </c>
      <c r="G167" s="10">
        <f t="shared" si="40"/>
        <v>841.84228387136818</v>
      </c>
      <c r="H167" s="10">
        <f t="shared" si="41"/>
        <v>0</v>
      </c>
      <c r="I167" s="11"/>
      <c r="J167" s="10">
        <f t="shared" si="42"/>
        <v>971.25</v>
      </c>
      <c r="K167" s="10">
        <f t="shared" si="43"/>
        <v>40023.752283065012</v>
      </c>
      <c r="L167" s="10">
        <f>IF(D167="","",SUM($F$19:F167))</f>
        <v>55740.0022830651</v>
      </c>
      <c r="M167" s="10">
        <f t="shared" si="44"/>
        <v>144976.247716935</v>
      </c>
      <c r="N167" s="10">
        <f t="shared" si="45"/>
        <v>112377.82135838743</v>
      </c>
      <c r="O167" s="10">
        <f t="shared" si="46"/>
        <v>355.86310096822683</v>
      </c>
      <c r="P167" s="10">
        <f t="shared" si="47"/>
        <v>615.38689903177317</v>
      </c>
      <c r="Q167" s="10">
        <f t="shared" si="48"/>
        <v>111762.43445935566</v>
      </c>
      <c r="R167" s="10">
        <f>IF(N167="","",SUM($O$19:O167))</f>
        <v>71478.684459355776</v>
      </c>
      <c r="S167" s="14" t="str">
        <f t="shared" si="49"/>
        <v>laufend</v>
      </c>
      <c r="T167" s="8">
        <f t="shared" si="50"/>
        <v>0</v>
      </c>
    </row>
    <row r="168" spans="1:20" x14ac:dyDescent="0.25">
      <c r="A168" s="12">
        <f t="shared" si="34"/>
        <v>150</v>
      </c>
      <c r="B168" s="13">
        <f t="shared" si="35"/>
        <v>50587</v>
      </c>
      <c r="C168" s="12">
        <f t="shared" si="36"/>
        <v>2038</v>
      </c>
      <c r="D168" s="10">
        <f t="shared" si="37"/>
        <v>40023.752283065012</v>
      </c>
      <c r="E168" s="10">
        <f t="shared" si="38"/>
        <v>971.25</v>
      </c>
      <c r="F168" s="10">
        <f t="shared" si="39"/>
        <v>126.74188222970587</v>
      </c>
      <c r="G168" s="10">
        <f t="shared" si="40"/>
        <v>844.50811777029412</v>
      </c>
      <c r="H168" s="10">
        <f t="shared" si="41"/>
        <v>0</v>
      </c>
      <c r="I168" s="11"/>
      <c r="J168" s="10">
        <f t="shared" si="42"/>
        <v>971.25</v>
      </c>
      <c r="K168" s="10">
        <f t="shared" si="43"/>
        <v>39179.244165294716</v>
      </c>
      <c r="L168" s="10">
        <f>IF(D168="","",SUM($F$19:F168))</f>
        <v>55866.744165294804</v>
      </c>
      <c r="M168" s="10">
        <f t="shared" si="44"/>
        <v>145820.75583470528</v>
      </c>
      <c r="N168" s="10">
        <f t="shared" si="45"/>
        <v>111762.43445935566</v>
      </c>
      <c r="O168" s="10">
        <f t="shared" si="46"/>
        <v>353.91437578795956</v>
      </c>
      <c r="P168" s="10">
        <f t="shared" si="47"/>
        <v>617.33562421204044</v>
      </c>
      <c r="Q168" s="10">
        <f t="shared" si="48"/>
        <v>111145.09883514362</v>
      </c>
      <c r="R168" s="10">
        <f>IF(N168="","",SUM($O$19:O168))</f>
        <v>71832.598835143741</v>
      </c>
      <c r="S168" s="14" t="str">
        <f t="shared" si="49"/>
        <v>laufend</v>
      </c>
      <c r="T168" s="8">
        <f t="shared" si="50"/>
        <v>0</v>
      </c>
    </row>
    <row r="169" spans="1:20" x14ac:dyDescent="0.25">
      <c r="A169" s="12">
        <f t="shared" si="34"/>
        <v>151</v>
      </c>
      <c r="B169" s="13">
        <f t="shared" si="35"/>
        <v>50618</v>
      </c>
      <c r="C169" s="12">
        <f t="shared" si="36"/>
        <v>2038</v>
      </c>
      <c r="D169" s="10">
        <f t="shared" si="37"/>
        <v>39179.244165294716</v>
      </c>
      <c r="E169" s="10">
        <f t="shared" si="38"/>
        <v>971.25</v>
      </c>
      <c r="F169" s="10">
        <f t="shared" si="39"/>
        <v>124.06760652343327</v>
      </c>
      <c r="G169" s="10">
        <f t="shared" si="40"/>
        <v>847.18239347656674</v>
      </c>
      <c r="H169" s="10">
        <f t="shared" si="41"/>
        <v>0</v>
      </c>
      <c r="I169" s="11"/>
      <c r="J169" s="10">
        <f t="shared" si="42"/>
        <v>971.25</v>
      </c>
      <c r="K169" s="10">
        <f t="shared" si="43"/>
        <v>38332.061771818153</v>
      </c>
      <c r="L169" s="10">
        <f>IF(D169="","",SUM($F$19:F169))</f>
        <v>55990.81177181824</v>
      </c>
      <c r="M169" s="10">
        <f t="shared" si="44"/>
        <v>146667.93822818185</v>
      </c>
      <c r="N169" s="10">
        <f t="shared" si="45"/>
        <v>111145.09883514362</v>
      </c>
      <c r="O169" s="10">
        <f t="shared" si="46"/>
        <v>351.95947964462147</v>
      </c>
      <c r="P169" s="10">
        <f t="shared" si="47"/>
        <v>619.29052035537848</v>
      </c>
      <c r="Q169" s="10">
        <f t="shared" si="48"/>
        <v>110525.80831478824</v>
      </c>
      <c r="R169" s="10">
        <f>IF(N169="","",SUM($O$19:O169))</f>
        <v>72184.558314788359</v>
      </c>
      <c r="S169" s="14" t="str">
        <f t="shared" si="49"/>
        <v>laufend</v>
      </c>
      <c r="T169" s="8">
        <f t="shared" si="50"/>
        <v>0</v>
      </c>
    </row>
    <row r="170" spans="1:20" x14ac:dyDescent="0.25">
      <c r="A170" s="12">
        <f t="shared" si="34"/>
        <v>152</v>
      </c>
      <c r="B170" s="13">
        <f t="shared" si="35"/>
        <v>50649</v>
      </c>
      <c r="C170" s="12">
        <f t="shared" si="36"/>
        <v>2038</v>
      </c>
      <c r="D170" s="10">
        <f t="shared" si="37"/>
        <v>38332.061771818153</v>
      </c>
      <c r="E170" s="10">
        <f t="shared" si="38"/>
        <v>971.25</v>
      </c>
      <c r="F170" s="10">
        <f t="shared" si="39"/>
        <v>121.38486227742415</v>
      </c>
      <c r="G170" s="10">
        <f t="shared" si="40"/>
        <v>849.86513772257581</v>
      </c>
      <c r="H170" s="10">
        <f t="shared" si="41"/>
        <v>0</v>
      </c>
      <c r="I170" s="11"/>
      <c r="J170" s="10">
        <f t="shared" si="42"/>
        <v>971.25</v>
      </c>
      <c r="K170" s="10">
        <f t="shared" si="43"/>
        <v>37482.196634095577</v>
      </c>
      <c r="L170" s="10">
        <f>IF(D170="","",SUM($F$19:F170))</f>
        <v>56112.196634095664</v>
      </c>
      <c r="M170" s="10">
        <f t="shared" si="44"/>
        <v>147517.80336590443</v>
      </c>
      <c r="N170" s="10">
        <f t="shared" si="45"/>
        <v>110525.80831478824</v>
      </c>
      <c r="O170" s="10">
        <f t="shared" si="46"/>
        <v>349.99839299682941</v>
      </c>
      <c r="P170" s="10">
        <f t="shared" si="47"/>
        <v>621.25160700317065</v>
      </c>
      <c r="Q170" s="10">
        <f t="shared" si="48"/>
        <v>109904.55670778507</v>
      </c>
      <c r="R170" s="10">
        <f>IF(N170="","",SUM($O$19:O170))</f>
        <v>72534.556707785188</v>
      </c>
      <c r="S170" s="14" t="str">
        <f t="shared" si="49"/>
        <v>laufend</v>
      </c>
      <c r="T170" s="8">
        <f t="shared" si="50"/>
        <v>0</v>
      </c>
    </row>
    <row r="171" spans="1:20" x14ac:dyDescent="0.25">
      <c r="A171" s="12">
        <f t="shared" si="34"/>
        <v>153</v>
      </c>
      <c r="B171" s="13">
        <f t="shared" si="35"/>
        <v>50679</v>
      </c>
      <c r="C171" s="12">
        <f t="shared" si="36"/>
        <v>2038</v>
      </c>
      <c r="D171" s="10">
        <f t="shared" si="37"/>
        <v>37482.196634095577</v>
      </c>
      <c r="E171" s="10">
        <f t="shared" si="38"/>
        <v>971.25</v>
      </c>
      <c r="F171" s="10">
        <f t="shared" si="39"/>
        <v>118.69362267463599</v>
      </c>
      <c r="G171" s="10">
        <f t="shared" si="40"/>
        <v>852.556377325364</v>
      </c>
      <c r="H171" s="10">
        <f t="shared" si="41"/>
        <v>0</v>
      </c>
      <c r="I171" s="11"/>
      <c r="J171" s="10">
        <f t="shared" si="42"/>
        <v>971.25</v>
      </c>
      <c r="K171" s="10">
        <f t="shared" si="43"/>
        <v>36629.64025677021</v>
      </c>
      <c r="L171" s="10">
        <f>IF(D171="","",SUM($F$19:F171))</f>
        <v>56230.890256770297</v>
      </c>
      <c r="M171" s="10">
        <f t="shared" si="44"/>
        <v>148370.35974322978</v>
      </c>
      <c r="N171" s="10">
        <f t="shared" si="45"/>
        <v>109904.55670778507</v>
      </c>
      <c r="O171" s="10">
        <f t="shared" si="46"/>
        <v>348.0310962413194</v>
      </c>
      <c r="P171" s="10">
        <f t="shared" si="47"/>
        <v>623.21890375868065</v>
      </c>
      <c r="Q171" s="10">
        <f t="shared" si="48"/>
        <v>109281.33780402639</v>
      </c>
      <c r="R171" s="10">
        <f>IF(N171="","",SUM($O$19:O171))</f>
        <v>72882.587804026509</v>
      </c>
      <c r="S171" s="14" t="str">
        <f t="shared" si="49"/>
        <v>laufend</v>
      </c>
      <c r="T171" s="8">
        <f t="shared" si="50"/>
        <v>0</v>
      </c>
    </row>
    <row r="172" spans="1:20" x14ac:dyDescent="0.25">
      <c r="A172" s="12">
        <f t="shared" si="34"/>
        <v>154</v>
      </c>
      <c r="B172" s="13">
        <f t="shared" si="35"/>
        <v>50710</v>
      </c>
      <c r="C172" s="12">
        <f t="shared" si="36"/>
        <v>2038</v>
      </c>
      <c r="D172" s="10">
        <f t="shared" si="37"/>
        <v>36629.64025677021</v>
      </c>
      <c r="E172" s="10">
        <f t="shared" si="38"/>
        <v>971.25</v>
      </c>
      <c r="F172" s="10">
        <f t="shared" si="39"/>
        <v>115.99386081310566</v>
      </c>
      <c r="G172" s="10">
        <f t="shared" si="40"/>
        <v>855.2561391868943</v>
      </c>
      <c r="H172" s="10">
        <f t="shared" si="41"/>
        <v>0</v>
      </c>
      <c r="I172" s="11"/>
      <c r="J172" s="10">
        <f t="shared" si="42"/>
        <v>971.25</v>
      </c>
      <c r="K172" s="10">
        <f t="shared" si="43"/>
        <v>35774.384117583315</v>
      </c>
      <c r="L172" s="10">
        <f>IF(D172="","",SUM($F$19:F172))</f>
        <v>56346.884117583402</v>
      </c>
      <c r="M172" s="10">
        <f t="shared" si="44"/>
        <v>149225.61588241669</v>
      </c>
      <c r="N172" s="10">
        <f t="shared" si="45"/>
        <v>109281.33780402639</v>
      </c>
      <c r="O172" s="10">
        <f t="shared" si="46"/>
        <v>346.05756971275025</v>
      </c>
      <c r="P172" s="10">
        <f t="shared" si="47"/>
        <v>625.19243028724975</v>
      </c>
      <c r="Q172" s="10">
        <f t="shared" si="48"/>
        <v>108656.14537373914</v>
      </c>
      <c r="R172" s="10">
        <f>IF(N172="","",SUM($O$19:O172))</f>
        <v>73228.645373739259</v>
      </c>
      <c r="S172" s="14" t="str">
        <f t="shared" si="49"/>
        <v>laufend</v>
      </c>
      <c r="T172" s="8">
        <f t="shared" si="50"/>
        <v>0</v>
      </c>
    </row>
    <row r="173" spans="1:20" x14ac:dyDescent="0.25">
      <c r="A173" s="12">
        <f t="shared" si="34"/>
        <v>155</v>
      </c>
      <c r="B173" s="13">
        <f t="shared" si="35"/>
        <v>50740</v>
      </c>
      <c r="C173" s="12">
        <f t="shared" si="36"/>
        <v>2038</v>
      </c>
      <c r="D173" s="10">
        <f t="shared" si="37"/>
        <v>35774.384117583315</v>
      </c>
      <c r="E173" s="10">
        <f t="shared" si="38"/>
        <v>971.25</v>
      </c>
      <c r="F173" s="10">
        <f t="shared" si="39"/>
        <v>113.28554970568049</v>
      </c>
      <c r="G173" s="10">
        <f t="shared" si="40"/>
        <v>857.96445029431948</v>
      </c>
      <c r="H173" s="10">
        <f t="shared" si="41"/>
        <v>4000</v>
      </c>
      <c r="I173" s="11"/>
      <c r="J173" s="10">
        <f t="shared" si="42"/>
        <v>4971.25</v>
      </c>
      <c r="K173" s="10">
        <f t="shared" si="43"/>
        <v>30916.419667288996</v>
      </c>
      <c r="L173" s="10">
        <f>IF(D173="","",SUM($F$19:F173))</f>
        <v>56460.169667289083</v>
      </c>
      <c r="M173" s="10">
        <f t="shared" si="44"/>
        <v>154083.58033271099</v>
      </c>
      <c r="N173" s="10">
        <f t="shared" si="45"/>
        <v>108656.14537373914</v>
      </c>
      <c r="O173" s="10">
        <f t="shared" si="46"/>
        <v>344.07779368350725</v>
      </c>
      <c r="P173" s="10">
        <f t="shared" si="47"/>
        <v>627.17220631649275</v>
      </c>
      <c r="Q173" s="10">
        <f t="shared" si="48"/>
        <v>108028.97316742265</v>
      </c>
      <c r="R173" s="10">
        <f>IF(N173="","",SUM($O$19:O173))</f>
        <v>73572.723167422766</v>
      </c>
      <c r="S173" s="14" t="str">
        <f t="shared" si="49"/>
        <v>Sondertilgung</v>
      </c>
      <c r="T173" s="8">
        <f t="shared" si="50"/>
        <v>4000</v>
      </c>
    </row>
    <row r="174" spans="1:20" x14ac:dyDescent="0.25">
      <c r="A174" s="12">
        <f t="shared" si="34"/>
        <v>156</v>
      </c>
      <c r="B174" s="13">
        <f t="shared" si="35"/>
        <v>50771</v>
      </c>
      <c r="C174" s="12">
        <f t="shared" si="36"/>
        <v>2039</v>
      </c>
      <c r="D174" s="10">
        <f t="shared" si="37"/>
        <v>30916.419667288996</v>
      </c>
      <c r="E174" s="10">
        <f t="shared" si="38"/>
        <v>971.25</v>
      </c>
      <c r="F174" s="10">
        <f t="shared" si="39"/>
        <v>97.901995613081823</v>
      </c>
      <c r="G174" s="10">
        <f t="shared" si="40"/>
        <v>873.34800438691821</v>
      </c>
      <c r="H174" s="10">
        <f t="shared" si="41"/>
        <v>0</v>
      </c>
      <c r="I174" s="11"/>
      <c r="J174" s="10">
        <f t="shared" si="42"/>
        <v>971.25</v>
      </c>
      <c r="K174" s="10">
        <f t="shared" si="43"/>
        <v>30043.071662902079</v>
      </c>
      <c r="L174" s="10">
        <f>IF(D174="","",SUM($F$19:F174))</f>
        <v>56558.071662902163</v>
      </c>
      <c r="M174" s="10">
        <f t="shared" si="44"/>
        <v>154956.92833709792</v>
      </c>
      <c r="N174" s="10">
        <f t="shared" si="45"/>
        <v>108028.97316742265</v>
      </c>
      <c r="O174" s="10">
        <f t="shared" si="46"/>
        <v>342.09174836350508</v>
      </c>
      <c r="P174" s="10">
        <f t="shared" si="47"/>
        <v>629.15825163649492</v>
      </c>
      <c r="Q174" s="10">
        <f t="shared" si="48"/>
        <v>107399.81491578615</v>
      </c>
      <c r="R174" s="10">
        <f>IF(N174="","",SUM($O$19:O174))</f>
        <v>73914.814915786264</v>
      </c>
      <c r="S174" s="14" t="str">
        <f t="shared" si="49"/>
        <v>laufend</v>
      </c>
      <c r="T174" s="8">
        <f t="shared" si="50"/>
        <v>0</v>
      </c>
    </row>
    <row r="175" spans="1:20" x14ac:dyDescent="0.25">
      <c r="A175" s="12">
        <f t="shared" si="34"/>
        <v>157</v>
      </c>
      <c r="B175" s="13">
        <f t="shared" si="35"/>
        <v>50802</v>
      </c>
      <c r="C175" s="12">
        <f t="shared" si="36"/>
        <v>2039</v>
      </c>
      <c r="D175" s="10">
        <f t="shared" si="37"/>
        <v>30043.071662902079</v>
      </c>
      <c r="E175" s="10">
        <f t="shared" si="38"/>
        <v>971.25</v>
      </c>
      <c r="F175" s="10">
        <f t="shared" si="39"/>
        <v>95.136393599189915</v>
      </c>
      <c r="G175" s="10">
        <f t="shared" si="40"/>
        <v>876.11360640081011</v>
      </c>
      <c r="H175" s="10">
        <f t="shared" si="41"/>
        <v>0</v>
      </c>
      <c r="I175" s="11"/>
      <c r="J175" s="10">
        <f t="shared" si="42"/>
        <v>971.25</v>
      </c>
      <c r="K175" s="10">
        <f t="shared" si="43"/>
        <v>29166.958056501269</v>
      </c>
      <c r="L175" s="10">
        <f>IF(D175="","",SUM($F$19:F175))</f>
        <v>56653.208056501353</v>
      </c>
      <c r="M175" s="10">
        <f t="shared" si="44"/>
        <v>155833.04194349874</v>
      </c>
      <c r="N175" s="10">
        <f t="shared" si="45"/>
        <v>107399.81491578615</v>
      </c>
      <c r="O175" s="10">
        <f t="shared" si="46"/>
        <v>340.09941389998949</v>
      </c>
      <c r="P175" s="10">
        <f t="shared" si="47"/>
        <v>631.15058610001051</v>
      </c>
      <c r="Q175" s="10">
        <f t="shared" si="48"/>
        <v>106768.66432968614</v>
      </c>
      <c r="R175" s="10">
        <f>IF(N175="","",SUM($O$19:O175))</f>
        <v>74254.91432968626</v>
      </c>
      <c r="S175" s="14" t="str">
        <f t="shared" si="49"/>
        <v>laufend</v>
      </c>
      <c r="T175" s="8">
        <f t="shared" si="50"/>
        <v>0</v>
      </c>
    </row>
    <row r="176" spans="1:20" x14ac:dyDescent="0.25">
      <c r="A176" s="12">
        <f t="shared" si="34"/>
        <v>158</v>
      </c>
      <c r="B176" s="13">
        <f t="shared" si="35"/>
        <v>50830</v>
      </c>
      <c r="C176" s="12">
        <f t="shared" si="36"/>
        <v>2039</v>
      </c>
      <c r="D176" s="10">
        <f t="shared" si="37"/>
        <v>29166.958056501269</v>
      </c>
      <c r="E176" s="10">
        <f t="shared" si="38"/>
        <v>971.25</v>
      </c>
      <c r="F176" s="10">
        <f t="shared" si="39"/>
        <v>92.362033845587348</v>
      </c>
      <c r="G176" s="10">
        <f t="shared" si="40"/>
        <v>878.88796615441265</v>
      </c>
      <c r="H176" s="10">
        <f t="shared" si="41"/>
        <v>0</v>
      </c>
      <c r="I176" s="11"/>
      <c r="J176" s="10">
        <f t="shared" si="42"/>
        <v>971.25</v>
      </c>
      <c r="K176" s="10">
        <f t="shared" si="43"/>
        <v>28288.070090346857</v>
      </c>
      <c r="L176" s="10">
        <f>IF(D176="","",SUM($F$19:F176))</f>
        <v>56745.570090346941</v>
      </c>
      <c r="M176" s="10">
        <f t="shared" si="44"/>
        <v>156711.92990965315</v>
      </c>
      <c r="N176" s="10">
        <f t="shared" si="45"/>
        <v>106768.66432968614</v>
      </c>
      <c r="O176" s="10">
        <f t="shared" si="46"/>
        <v>338.10077037733947</v>
      </c>
      <c r="P176" s="10">
        <f t="shared" si="47"/>
        <v>633.14922962266053</v>
      </c>
      <c r="Q176" s="10">
        <f t="shared" si="48"/>
        <v>106135.51510006348</v>
      </c>
      <c r="R176" s="10">
        <f>IF(N176="","",SUM($O$19:O176))</f>
        <v>74593.015100063596</v>
      </c>
      <c r="S176" s="14" t="str">
        <f t="shared" si="49"/>
        <v>laufend</v>
      </c>
      <c r="T176" s="8">
        <f t="shared" si="50"/>
        <v>0</v>
      </c>
    </row>
    <row r="177" spans="1:20" x14ac:dyDescent="0.25">
      <c r="A177" s="12">
        <f t="shared" si="34"/>
        <v>159</v>
      </c>
      <c r="B177" s="13">
        <f t="shared" si="35"/>
        <v>50861</v>
      </c>
      <c r="C177" s="12">
        <f t="shared" si="36"/>
        <v>2039</v>
      </c>
      <c r="D177" s="10">
        <f t="shared" si="37"/>
        <v>28288.070090346857</v>
      </c>
      <c r="E177" s="10">
        <f t="shared" si="38"/>
        <v>971.25</v>
      </c>
      <c r="F177" s="10">
        <f t="shared" si="39"/>
        <v>89.578888619431709</v>
      </c>
      <c r="G177" s="10">
        <f t="shared" si="40"/>
        <v>881.67111138056828</v>
      </c>
      <c r="H177" s="10">
        <f t="shared" si="41"/>
        <v>0</v>
      </c>
      <c r="I177" s="11"/>
      <c r="J177" s="10">
        <f t="shared" si="42"/>
        <v>971.25</v>
      </c>
      <c r="K177" s="10">
        <f t="shared" si="43"/>
        <v>27406.398978966288</v>
      </c>
      <c r="L177" s="10">
        <f>IF(D177="","",SUM($F$19:F177))</f>
        <v>56835.148978966376</v>
      </c>
      <c r="M177" s="10">
        <f t="shared" si="44"/>
        <v>157593.60102103371</v>
      </c>
      <c r="N177" s="10">
        <f t="shared" si="45"/>
        <v>106135.51510006348</v>
      </c>
      <c r="O177" s="10">
        <f t="shared" si="46"/>
        <v>336.09579781686767</v>
      </c>
      <c r="P177" s="10">
        <f t="shared" si="47"/>
        <v>635.15420218313238</v>
      </c>
      <c r="Q177" s="10">
        <f t="shared" si="48"/>
        <v>105500.36089788035</v>
      </c>
      <c r="R177" s="10">
        <f>IF(N177="","",SUM($O$19:O177))</f>
        <v>74929.11089788047</v>
      </c>
      <c r="S177" s="14" t="str">
        <f t="shared" si="49"/>
        <v>laufend</v>
      </c>
      <c r="T177" s="8">
        <f t="shared" si="50"/>
        <v>0</v>
      </c>
    </row>
    <row r="178" spans="1:20" x14ac:dyDescent="0.25">
      <c r="A178" s="12">
        <f t="shared" si="34"/>
        <v>160</v>
      </c>
      <c r="B178" s="13">
        <f t="shared" si="35"/>
        <v>50891</v>
      </c>
      <c r="C178" s="12">
        <f t="shared" si="36"/>
        <v>2039</v>
      </c>
      <c r="D178" s="10">
        <f t="shared" si="37"/>
        <v>27406.398978966288</v>
      </c>
      <c r="E178" s="10">
        <f t="shared" si="38"/>
        <v>971.25</v>
      </c>
      <c r="F178" s="10">
        <f t="shared" si="39"/>
        <v>86.786930100059905</v>
      </c>
      <c r="G178" s="10">
        <f t="shared" si="40"/>
        <v>884.46306989994014</v>
      </c>
      <c r="H178" s="10">
        <f t="shared" si="41"/>
        <v>0</v>
      </c>
      <c r="I178" s="11"/>
      <c r="J178" s="10">
        <f t="shared" si="42"/>
        <v>971.25</v>
      </c>
      <c r="K178" s="10">
        <f t="shared" si="43"/>
        <v>26521.935909066349</v>
      </c>
      <c r="L178" s="10">
        <f>IF(D178="","",SUM($F$19:F178))</f>
        <v>56921.935909066437</v>
      </c>
      <c r="M178" s="10">
        <f t="shared" si="44"/>
        <v>158478.06409093365</v>
      </c>
      <c r="N178" s="10">
        <f t="shared" si="45"/>
        <v>105500.36089788035</v>
      </c>
      <c r="O178" s="10">
        <f t="shared" si="46"/>
        <v>334.08447617662114</v>
      </c>
      <c r="P178" s="10">
        <f t="shared" si="47"/>
        <v>637.16552382337886</v>
      </c>
      <c r="Q178" s="10">
        <f t="shared" si="48"/>
        <v>104863.19537405697</v>
      </c>
      <c r="R178" s="10">
        <f>IF(N178="","",SUM($O$19:O178))</f>
        <v>75263.19537405709</v>
      </c>
      <c r="S178" s="14" t="str">
        <f t="shared" si="49"/>
        <v>laufend</v>
      </c>
      <c r="T178" s="8">
        <f t="shared" si="50"/>
        <v>0</v>
      </c>
    </row>
    <row r="179" spans="1:20" x14ac:dyDescent="0.25">
      <c r="A179" s="12">
        <f t="shared" si="34"/>
        <v>161</v>
      </c>
      <c r="B179" s="13">
        <f t="shared" si="35"/>
        <v>50922</v>
      </c>
      <c r="C179" s="12">
        <f t="shared" si="36"/>
        <v>2039</v>
      </c>
      <c r="D179" s="10">
        <f t="shared" si="37"/>
        <v>26521.935909066349</v>
      </c>
      <c r="E179" s="10">
        <f t="shared" si="38"/>
        <v>971.25</v>
      </c>
      <c r="F179" s="10">
        <f t="shared" si="39"/>
        <v>83.986130378710101</v>
      </c>
      <c r="G179" s="10">
        <f t="shared" si="40"/>
        <v>887.26386962128993</v>
      </c>
      <c r="H179" s="10">
        <f t="shared" si="41"/>
        <v>0</v>
      </c>
      <c r="I179" s="11"/>
      <c r="J179" s="10">
        <f t="shared" si="42"/>
        <v>971.25</v>
      </c>
      <c r="K179" s="10">
        <f t="shared" si="43"/>
        <v>25634.67203944506</v>
      </c>
      <c r="L179" s="10">
        <f>IF(D179="","",SUM($F$19:F179))</f>
        <v>57005.922039445148</v>
      </c>
      <c r="M179" s="10">
        <f t="shared" si="44"/>
        <v>159365.32796055495</v>
      </c>
      <c r="N179" s="10">
        <f t="shared" si="45"/>
        <v>104863.19537405697</v>
      </c>
      <c r="O179" s="10">
        <f t="shared" si="46"/>
        <v>332.06678535118039</v>
      </c>
      <c r="P179" s="10">
        <f t="shared" si="47"/>
        <v>639.18321464881956</v>
      </c>
      <c r="Q179" s="10">
        <f t="shared" si="48"/>
        <v>104224.01215940816</v>
      </c>
      <c r="R179" s="10">
        <f>IF(N179="","",SUM($O$19:O179))</f>
        <v>75595.262159408274</v>
      </c>
      <c r="S179" s="14" t="str">
        <f t="shared" si="49"/>
        <v>laufend</v>
      </c>
      <c r="T179" s="8">
        <f t="shared" si="50"/>
        <v>0</v>
      </c>
    </row>
    <row r="180" spans="1:20" x14ac:dyDescent="0.25">
      <c r="A180" s="12">
        <f t="shared" si="34"/>
        <v>162</v>
      </c>
      <c r="B180" s="13">
        <f t="shared" si="35"/>
        <v>50952</v>
      </c>
      <c r="C180" s="12">
        <f t="shared" si="36"/>
        <v>2039</v>
      </c>
      <c r="D180" s="10">
        <f t="shared" si="37"/>
        <v>25634.67203944506</v>
      </c>
      <c r="E180" s="10">
        <f t="shared" si="38"/>
        <v>971.25</v>
      </c>
      <c r="F180" s="10">
        <f t="shared" si="39"/>
        <v>81.176461458242684</v>
      </c>
      <c r="G180" s="10">
        <f t="shared" si="40"/>
        <v>890.07353854175733</v>
      </c>
      <c r="H180" s="10">
        <f t="shared" si="41"/>
        <v>0</v>
      </c>
      <c r="I180" s="11"/>
      <c r="J180" s="10">
        <f t="shared" si="42"/>
        <v>971.25</v>
      </c>
      <c r="K180" s="10">
        <f t="shared" si="43"/>
        <v>24744.598500903303</v>
      </c>
      <c r="L180" s="10">
        <f>IF(D180="","",SUM($F$19:F180))</f>
        <v>57087.09850090339</v>
      </c>
      <c r="M180" s="10">
        <f t="shared" si="44"/>
        <v>160255.40149909671</v>
      </c>
      <c r="N180" s="10">
        <f t="shared" si="45"/>
        <v>104224.01215940816</v>
      </c>
      <c r="O180" s="10">
        <f t="shared" si="46"/>
        <v>330.04270517145915</v>
      </c>
      <c r="P180" s="10">
        <f t="shared" si="47"/>
        <v>641.20729482854085</v>
      </c>
      <c r="Q180" s="10">
        <f t="shared" si="48"/>
        <v>103582.80486457962</v>
      </c>
      <c r="R180" s="10">
        <f>IF(N180="","",SUM($O$19:O180))</f>
        <v>75925.304864579739</v>
      </c>
      <c r="S180" s="14" t="str">
        <f t="shared" si="49"/>
        <v>laufend</v>
      </c>
      <c r="T180" s="8">
        <f t="shared" si="50"/>
        <v>0</v>
      </c>
    </row>
    <row r="181" spans="1:20" x14ac:dyDescent="0.25">
      <c r="A181" s="12">
        <f t="shared" si="34"/>
        <v>163</v>
      </c>
      <c r="B181" s="13">
        <f t="shared" si="35"/>
        <v>50983</v>
      </c>
      <c r="C181" s="12">
        <f t="shared" si="36"/>
        <v>2039</v>
      </c>
      <c r="D181" s="10">
        <f t="shared" si="37"/>
        <v>24744.598500903303</v>
      </c>
      <c r="E181" s="10">
        <f t="shared" si="38"/>
        <v>971.25</v>
      </c>
      <c r="F181" s="10">
        <f t="shared" si="39"/>
        <v>78.357895252860459</v>
      </c>
      <c r="G181" s="10">
        <f t="shared" si="40"/>
        <v>892.89210474713957</v>
      </c>
      <c r="H181" s="10">
        <f t="shared" si="41"/>
        <v>0</v>
      </c>
      <c r="I181" s="11"/>
      <c r="J181" s="10">
        <f t="shared" si="42"/>
        <v>971.25</v>
      </c>
      <c r="K181" s="10">
        <f t="shared" si="43"/>
        <v>23851.706396156162</v>
      </c>
      <c r="L181" s="10">
        <f>IF(D181="","",SUM($F$19:F181))</f>
        <v>57165.456396156253</v>
      </c>
      <c r="M181" s="10">
        <f t="shared" si="44"/>
        <v>161148.29360384383</v>
      </c>
      <c r="N181" s="10">
        <f t="shared" si="45"/>
        <v>103582.80486457962</v>
      </c>
      <c r="O181" s="10">
        <f t="shared" si="46"/>
        <v>328.01221540450211</v>
      </c>
      <c r="P181" s="10">
        <f t="shared" si="47"/>
        <v>643.23778459549794</v>
      </c>
      <c r="Q181" s="10">
        <f t="shared" si="48"/>
        <v>102939.56707998412</v>
      </c>
      <c r="R181" s="10">
        <f>IF(N181="","",SUM($O$19:O181))</f>
        <v>76253.317079984248</v>
      </c>
      <c r="S181" s="14" t="str">
        <f t="shared" si="49"/>
        <v>laufend</v>
      </c>
      <c r="T181" s="8">
        <f t="shared" si="50"/>
        <v>0</v>
      </c>
    </row>
    <row r="182" spans="1:20" x14ac:dyDescent="0.25">
      <c r="A182" s="12">
        <f t="shared" si="34"/>
        <v>164</v>
      </c>
      <c r="B182" s="13">
        <f t="shared" si="35"/>
        <v>51014</v>
      </c>
      <c r="C182" s="12">
        <f t="shared" si="36"/>
        <v>2039</v>
      </c>
      <c r="D182" s="10">
        <f t="shared" si="37"/>
        <v>23851.706396156162</v>
      </c>
      <c r="E182" s="10">
        <f t="shared" si="38"/>
        <v>971.25</v>
      </c>
      <c r="F182" s="10">
        <f t="shared" si="39"/>
        <v>75.530403587827848</v>
      </c>
      <c r="G182" s="10">
        <f t="shared" si="40"/>
        <v>895.71959641217211</v>
      </c>
      <c r="H182" s="10">
        <f t="shared" si="41"/>
        <v>0</v>
      </c>
      <c r="I182" s="11"/>
      <c r="J182" s="10">
        <f t="shared" si="42"/>
        <v>971.25</v>
      </c>
      <c r="K182" s="10">
        <f t="shared" si="43"/>
        <v>22955.986799743991</v>
      </c>
      <c r="L182" s="10">
        <f>IF(D182="","",SUM($F$19:F182))</f>
        <v>57240.986799744082</v>
      </c>
      <c r="M182" s="10">
        <f t="shared" si="44"/>
        <v>162044.01320025601</v>
      </c>
      <c r="N182" s="10">
        <f t="shared" si="45"/>
        <v>102939.56707998412</v>
      </c>
      <c r="O182" s="10">
        <f t="shared" si="46"/>
        <v>325.97529575328304</v>
      </c>
      <c r="P182" s="10">
        <f t="shared" si="47"/>
        <v>645.27470424671696</v>
      </c>
      <c r="Q182" s="10">
        <f t="shared" si="48"/>
        <v>102294.29237573739</v>
      </c>
      <c r="R182" s="10">
        <f>IF(N182="","",SUM($O$19:O182))</f>
        <v>76579.292375737525</v>
      </c>
      <c r="S182" s="14" t="str">
        <f t="shared" si="49"/>
        <v>laufend</v>
      </c>
      <c r="T182" s="8">
        <f t="shared" si="50"/>
        <v>0</v>
      </c>
    </row>
    <row r="183" spans="1:20" x14ac:dyDescent="0.25">
      <c r="A183" s="12">
        <f t="shared" si="34"/>
        <v>165</v>
      </c>
      <c r="B183" s="13">
        <f t="shared" si="35"/>
        <v>51044</v>
      </c>
      <c r="C183" s="12">
        <f t="shared" si="36"/>
        <v>2039</v>
      </c>
      <c r="D183" s="10">
        <f t="shared" si="37"/>
        <v>22955.986799743991</v>
      </c>
      <c r="E183" s="10">
        <f t="shared" si="38"/>
        <v>971.25</v>
      </c>
      <c r="F183" s="10">
        <f t="shared" si="39"/>
        <v>72.693958199189296</v>
      </c>
      <c r="G183" s="10">
        <f t="shared" si="40"/>
        <v>898.5560418008107</v>
      </c>
      <c r="H183" s="10">
        <f t="shared" si="41"/>
        <v>0</v>
      </c>
      <c r="I183" s="11"/>
      <c r="J183" s="10">
        <f t="shared" si="42"/>
        <v>971.25</v>
      </c>
      <c r="K183" s="10">
        <f t="shared" si="43"/>
        <v>22057.430757943181</v>
      </c>
      <c r="L183" s="10">
        <f>IF(D183="","",SUM($F$19:F183))</f>
        <v>57313.680757943272</v>
      </c>
      <c r="M183" s="10">
        <f t="shared" si="44"/>
        <v>162942.56924205681</v>
      </c>
      <c r="N183" s="10">
        <f t="shared" si="45"/>
        <v>102294.29237573739</v>
      </c>
      <c r="O183" s="10">
        <f t="shared" si="46"/>
        <v>323.93192585650172</v>
      </c>
      <c r="P183" s="10">
        <f t="shared" si="47"/>
        <v>647.31807414349828</v>
      </c>
      <c r="Q183" s="10">
        <f t="shared" si="48"/>
        <v>101646.9743015939</v>
      </c>
      <c r="R183" s="10">
        <f>IF(N183="","",SUM($O$19:O183))</f>
        <v>76903.224301594033</v>
      </c>
      <c r="S183" s="14" t="str">
        <f t="shared" si="49"/>
        <v>laufend</v>
      </c>
      <c r="T183" s="8">
        <f t="shared" si="50"/>
        <v>0</v>
      </c>
    </row>
    <row r="184" spans="1:20" x14ac:dyDescent="0.25">
      <c r="A184" s="12">
        <f t="shared" si="34"/>
        <v>166</v>
      </c>
      <c r="B184" s="13">
        <f t="shared" si="35"/>
        <v>51075</v>
      </c>
      <c r="C184" s="12">
        <f t="shared" si="36"/>
        <v>2039</v>
      </c>
      <c r="D184" s="10">
        <f t="shared" si="37"/>
        <v>22057.430757943181</v>
      </c>
      <c r="E184" s="10">
        <f t="shared" si="38"/>
        <v>971.25</v>
      </c>
      <c r="F184" s="10">
        <f t="shared" si="39"/>
        <v>69.84853073348674</v>
      </c>
      <c r="G184" s="10">
        <f t="shared" si="40"/>
        <v>901.40146926651323</v>
      </c>
      <c r="H184" s="10">
        <f t="shared" si="41"/>
        <v>0</v>
      </c>
      <c r="I184" s="11"/>
      <c r="J184" s="10">
        <f t="shared" si="42"/>
        <v>971.25</v>
      </c>
      <c r="K184" s="10">
        <f t="shared" si="43"/>
        <v>21156.029288676669</v>
      </c>
      <c r="L184" s="10">
        <f>IF(D184="","",SUM($F$19:F184))</f>
        <v>57383.529288676757</v>
      </c>
      <c r="M184" s="10">
        <f t="shared" si="44"/>
        <v>163843.97071132332</v>
      </c>
      <c r="N184" s="10">
        <f t="shared" si="45"/>
        <v>101646.9743015939</v>
      </c>
      <c r="O184" s="10">
        <f t="shared" si="46"/>
        <v>321.88208528838067</v>
      </c>
      <c r="P184" s="10">
        <f t="shared" si="47"/>
        <v>649.36791471161928</v>
      </c>
      <c r="Q184" s="10">
        <f t="shared" si="48"/>
        <v>100997.60638688228</v>
      </c>
      <c r="R184" s="10">
        <f>IF(N184="","",SUM($O$19:O184))</f>
        <v>77225.106386882413</v>
      </c>
      <c r="S184" s="14" t="str">
        <f t="shared" si="49"/>
        <v>laufend</v>
      </c>
      <c r="T184" s="8">
        <f t="shared" si="50"/>
        <v>0</v>
      </c>
    </row>
    <row r="185" spans="1:20" x14ac:dyDescent="0.25">
      <c r="A185" s="12">
        <f t="shared" si="34"/>
        <v>167</v>
      </c>
      <c r="B185" s="13">
        <f t="shared" si="35"/>
        <v>51105</v>
      </c>
      <c r="C185" s="12">
        <f t="shared" si="36"/>
        <v>2039</v>
      </c>
      <c r="D185" s="10">
        <f t="shared" si="37"/>
        <v>21156.029288676669</v>
      </c>
      <c r="E185" s="10">
        <f t="shared" si="38"/>
        <v>971.25</v>
      </c>
      <c r="F185" s="10">
        <f t="shared" si="39"/>
        <v>66.994092747476117</v>
      </c>
      <c r="G185" s="10">
        <f t="shared" si="40"/>
        <v>904.25590725252391</v>
      </c>
      <c r="H185" s="10">
        <f t="shared" si="41"/>
        <v>4000</v>
      </c>
      <c r="I185" s="11"/>
      <c r="J185" s="10">
        <f t="shared" si="42"/>
        <v>4971.25</v>
      </c>
      <c r="K185" s="10">
        <f t="shared" si="43"/>
        <v>16251.773381424144</v>
      </c>
      <c r="L185" s="10">
        <f>IF(D185="","",SUM($F$19:F185))</f>
        <v>57450.523381424231</v>
      </c>
      <c r="M185" s="10">
        <f t="shared" si="44"/>
        <v>168748.22661857586</v>
      </c>
      <c r="N185" s="10">
        <f t="shared" si="45"/>
        <v>100997.60638688228</v>
      </c>
      <c r="O185" s="10">
        <f t="shared" si="46"/>
        <v>319.82575355846058</v>
      </c>
      <c r="P185" s="10">
        <f t="shared" si="47"/>
        <v>651.42424644153948</v>
      </c>
      <c r="Q185" s="10">
        <f t="shared" si="48"/>
        <v>100346.18214044074</v>
      </c>
      <c r="R185" s="10">
        <f>IF(N185="","",SUM($O$19:O185))</f>
        <v>77544.932140440869</v>
      </c>
      <c r="S185" s="14" t="str">
        <f t="shared" si="49"/>
        <v>Sondertilgung</v>
      </c>
      <c r="T185" s="8">
        <f t="shared" si="50"/>
        <v>4000</v>
      </c>
    </row>
    <row r="186" spans="1:20" x14ac:dyDescent="0.25">
      <c r="A186" s="12">
        <f t="shared" si="34"/>
        <v>168</v>
      </c>
      <c r="B186" s="13">
        <f t="shared" si="35"/>
        <v>51136</v>
      </c>
      <c r="C186" s="12">
        <f t="shared" si="36"/>
        <v>2040</v>
      </c>
      <c r="D186" s="10">
        <f t="shared" si="37"/>
        <v>16251.773381424144</v>
      </c>
      <c r="E186" s="10">
        <f t="shared" si="38"/>
        <v>971.25</v>
      </c>
      <c r="F186" s="10">
        <f t="shared" si="39"/>
        <v>51.463949041176456</v>
      </c>
      <c r="G186" s="10">
        <f t="shared" si="40"/>
        <v>919.78605095882358</v>
      </c>
      <c r="H186" s="10">
        <f t="shared" si="41"/>
        <v>0</v>
      </c>
      <c r="I186" s="11"/>
      <c r="J186" s="10">
        <f t="shared" si="42"/>
        <v>971.25</v>
      </c>
      <c r="K186" s="10">
        <f t="shared" si="43"/>
        <v>15331.987330465319</v>
      </c>
      <c r="L186" s="10">
        <f>IF(D186="","",SUM($F$19:F186))</f>
        <v>57501.98733046541</v>
      </c>
      <c r="M186" s="10">
        <f t="shared" si="44"/>
        <v>169668.01266953468</v>
      </c>
      <c r="N186" s="10">
        <f t="shared" si="45"/>
        <v>100346.18214044074</v>
      </c>
      <c r="O186" s="10">
        <f t="shared" si="46"/>
        <v>317.76291011139568</v>
      </c>
      <c r="P186" s="10">
        <f t="shared" si="47"/>
        <v>653.48708988860426</v>
      </c>
      <c r="Q186" s="10">
        <f t="shared" si="48"/>
        <v>99692.695050552138</v>
      </c>
      <c r="R186" s="10">
        <f>IF(N186="","",SUM($O$19:O186))</f>
        <v>77862.695050552269</v>
      </c>
      <c r="S186" s="14" t="str">
        <f t="shared" si="49"/>
        <v>laufend</v>
      </c>
      <c r="T186" s="8">
        <f t="shared" si="50"/>
        <v>0</v>
      </c>
    </row>
    <row r="187" spans="1:20" x14ac:dyDescent="0.25">
      <c r="A187" s="12">
        <f t="shared" si="34"/>
        <v>169</v>
      </c>
      <c r="B187" s="13">
        <f t="shared" si="35"/>
        <v>51167</v>
      </c>
      <c r="C187" s="12">
        <f t="shared" si="36"/>
        <v>2040</v>
      </c>
      <c r="D187" s="10">
        <f t="shared" si="37"/>
        <v>15331.987330465319</v>
      </c>
      <c r="E187" s="10">
        <f t="shared" si="38"/>
        <v>971.25</v>
      </c>
      <c r="F187" s="10">
        <f t="shared" si="39"/>
        <v>48.551293213140177</v>
      </c>
      <c r="G187" s="10">
        <f t="shared" si="40"/>
        <v>922.69870678685982</v>
      </c>
      <c r="H187" s="10">
        <f t="shared" si="41"/>
        <v>0</v>
      </c>
      <c r="I187" s="11"/>
      <c r="J187" s="10">
        <f t="shared" si="42"/>
        <v>971.25</v>
      </c>
      <c r="K187" s="10">
        <f t="shared" si="43"/>
        <v>14409.28862367846</v>
      </c>
      <c r="L187" s="10">
        <f>IF(D187="","",SUM($F$19:F187))</f>
        <v>57550.538623678549</v>
      </c>
      <c r="M187" s="10">
        <f t="shared" si="44"/>
        <v>170590.71137632153</v>
      </c>
      <c r="N187" s="10">
        <f t="shared" si="45"/>
        <v>99692.695050552138</v>
      </c>
      <c r="O187" s="10">
        <f t="shared" si="46"/>
        <v>315.69353432674842</v>
      </c>
      <c r="P187" s="10">
        <f t="shared" si="47"/>
        <v>655.55646567325152</v>
      </c>
      <c r="Q187" s="10">
        <f t="shared" si="48"/>
        <v>99037.138584878892</v>
      </c>
      <c r="R187" s="10">
        <f>IF(N187="","",SUM($O$19:O187))</f>
        <v>78178.388584879023</v>
      </c>
      <c r="S187" s="14" t="str">
        <f t="shared" si="49"/>
        <v>laufend</v>
      </c>
      <c r="T187" s="8">
        <f t="shared" si="50"/>
        <v>0</v>
      </c>
    </row>
    <row r="188" spans="1:20" x14ac:dyDescent="0.25">
      <c r="A188" s="12">
        <f t="shared" si="34"/>
        <v>170</v>
      </c>
      <c r="B188" s="13">
        <f t="shared" si="35"/>
        <v>51196</v>
      </c>
      <c r="C188" s="12">
        <f t="shared" si="36"/>
        <v>2040</v>
      </c>
      <c r="D188" s="10">
        <f t="shared" si="37"/>
        <v>14409.28862367846</v>
      </c>
      <c r="E188" s="10">
        <f t="shared" si="38"/>
        <v>971.25</v>
      </c>
      <c r="F188" s="10">
        <f t="shared" si="39"/>
        <v>45.629413974981787</v>
      </c>
      <c r="G188" s="10">
        <f t="shared" si="40"/>
        <v>925.62058602501816</v>
      </c>
      <c r="H188" s="10">
        <f t="shared" si="41"/>
        <v>0</v>
      </c>
      <c r="I188" s="11"/>
      <c r="J188" s="10">
        <f t="shared" si="42"/>
        <v>971.25</v>
      </c>
      <c r="K188" s="10">
        <f t="shared" si="43"/>
        <v>13483.668037653442</v>
      </c>
      <c r="L188" s="10">
        <f>IF(D188="","",SUM($F$19:F188))</f>
        <v>57596.16803765353</v>
      </c>
      <c r="M188" s="10">
        <f t="shared" si="44"/>
        <v>171516.33196234656</v>
      </c>
      <c r="N188" s="10">
        <f t="shared" si="45"/>
        <v>99037.138584878892</v>
      </c>
      <c r="O188" s="10">
        <f t="shared" si="46"/>
        <v>313.61760551878314</v>
      </c>
      <c r="P188" s="10">
        <f t="shared" si="47"/>
        <v>657.63239448121681</v>
      </c>
      <c r="Q188" s="10">
        <f t="shared" si="48"/>
        <v>98379.506190397675</v>
      </c>
      <c r="R188" s="10">
        <f>IF(N188="","",SUM($O$19:O188))</f>
        <v>78492.006190397806</v>
      </c>
      <c r="S188" s="14" t="str">
        <f t="shared" si="49"/>
        <v>laufend</v>
      </c>
      <c r="T188" s="8">
        <f t="shared" si="50"/>
        <v>0</v>
      </c>
    </row>
    <row r="189" spans="1:20" x14ac:dyDescent="0.25">
      <c r="A189" s="12">
        <f t="shared" si="34"/>
        <v>171</v>
      </c>
      <c r="B189" s="13">
        <f t="shared" si="35"/>
        <v>51227</v>
      </c>
      <c r="C189" s="12">
        <f t="shared" si="36"/>
        <v>2040</v>
      </c>
      <c r="D189" s="10">
        <f t="shared" si="37"/>
        <v>13483.668037653442</v>
      </c>
      <c r="E189" s="10">
        <f t="shared" si="38"/>
        <v>971.25</v>
      </c>
      <c r="F189" s="10">
        <f t="shared" si="39"/>
        <v>42.698282119235898</v>
      </c>
      <c r="G189" s="10">
        <f t="shared" si="40"/>
        <v>928.55171788076404</v>
      </c>
      <c r="H189" s="10">
        <f t="shared" si="41"/>
        <v>0</v>
      </c>
      <c r="I189" s="11"/>
      <c r="J189" s="10">
        <f t="shared" si="42"/>
        <v>971.25</v>
      </c>
      <c r="K189" s="10">
        <f t="shared" si="43"/>
        <v>12555.116319772678</v>
      </c>
      <c r="L189" s="10">
        <f>IF(D189="","",SUM($F$19:F189))</f>
        <v>57638.866319772766</v>
      </c>
      <c r="M189" s="10">
        <f t="shared" si="44"/>
        <v>172444.88368022733</v>
      </c>
      <c r="N189" s="10">
        <f t="shared" si="45"/>
        <v>98379.506190397675</v>
      </c>
      <c r="O189" s="10">
        <f t="shared" si="46"/>
        <v>311.53510293625931</v>
      </c>
      <c r="P189" s="10">
        <f t="shared" si="47"/>
        <v>659.71489706374064</v>
      </c>
      <c r="Q189" s="10">
        <f t="shared" si="48"/>
        <v>97719.791293333939</v>
      </c>
      <c r="R189" s="10">
        <f>IF(N189="","",SUM($O$19:O189))</f>
        <v>78803.54129333407</v>
      </c>
      <c r="S189" s="14" t="str">
        <f t="shared" si="49"/>
        <v>laufend</v>
      </c>
      <c r="T189" s="8">
        <f t="shared" si="50"/>
        <v>0</v>
      </c>
    </row>
    <row r="190" spans="1:20" x14ac:dyDescent="0.25">
      <c r="A190" s="12">
        <f t="shared" si="34"/>
        <v>172</v>
      </c>
      <c r="B190" s="13">
        <f t="shared" si="35"/>
        <v>51257</v>
      </c>
      <c r="C190" s="12">
        <f t="shared" si="36"/>
        <v>2040</v>
      </c>
      <c r="D190" s="10">
        <f t="shared" si="37"/>
        <v>12555.116319772678</v>
      </c>
      <c r="E190" s="10">
        <f t="shared" si="38"/>
        <v>971.25</v>
      </c>
      <c r="F190" s="10">
        <f t="shared" si="39"/>
        <v>39.757868345946811</v>
      </c>
      <c r="G190" s="10">
        <f t="shared" si="40"/>
        <v>931.4921316540532</v>
      </c>
      <c r="H190" s="10">
        <f t="shared" si="41"/>
        <v>0</v>
      </c>
      <c r="I190" s="11"/>
      <c r="J190" s="10">
        <f t="shared" si="42"/>
        <v>971.25</v>
      </c>
      <c r="K190" s="10">
        <f t="shared" si="43"/>
        <v>11623.624188118625</v>
      </c>
      <c r="L190" s="10">
        <f>IF(D190="","",SUM($F$19:F190))</f>
        <v>57678.624188118709</v>
      </c>
      <c r="M190" s="10">
        <f t="shared" si="44"/>
        <v>173376.37581188139</v>
      </c>
      <c r="N190" s="10">
        <f t="shared" si="45"/>
        <v>97719.791293333939</v>
      </c>
      <c r="O190" s="10">
        <f t="shared" si="46"/>
        <v>309.44600576222416</v>
      </c>
      <c r="P190" s="10">
        <f t="shared" si="47"/>
        <v>661.8039942377759</v>
      </c>
      <c r="Q190" s="10">
        <f t="shared" si="48"/>
        <v>97057.987299096159</v>
      </c>
      <c r="R190" s="10">
        <f>IF(N190="","",SUM($O$19:O190))</f>
        <v>79112.98729909629</v>
      </c>
      <c r="S190" s="14" t="str">
        <f t="shared" si="49"/>
        <v>laufend</v>
      </c>
      <c r="T190" s="8">
        <f t="shared" si="50"/>
        <v>0</v>
      </c>
    </row>
    <row r="191" spans="1:20" x14ac:dyDescent="0.25">
      <c r="A191" s="12">
        <f t="shared" si="34"/>
        <v>173</v>
      </c>
      <c r="B191" s="13">
        <f t="shared" si="35"/>
        <v>51288</v>
      </c>
      <c r="C191" s="12">
        <f t="shared" si="36"/>
        <v>2040</v>
      </c>
      <c r="D191" s="10">
        <f t="shared" si="37"/>
        <v>11623.624188118625</v>
      </c>
      <c r="E191" s="10">
        <f t="shared" si="38"/>
        <v>971.25</v>
      </c>
      <c r="F191" s="10">
        <f t="shared" si="39"/>
        <v>36.808143262375644</v>
      </c>
      <c r="G191" s="10">
        <f t="shared" si="40"/>
        <v>934.44185673762433</v>
      </c>
      <c r="H191" s="10">
        <f t="shared" si="41"/>
        <v>0</v>
      </c>
      <c r="I191" s="11"/>
      <c r="J191" s="10">
        <f t="shared" si="42"/>
        <v>971.25</v>
      </c>
      <c r="K191" s="10">
        <f t="shared" si="43"/>
        <v>10689.182331381</v>
      </c>
      <c r="L191" s="10">
        <f>IF(D191="","",SUM($F$19:F191))</f>
        <v>57715.432331381082</v>
      </c>
      <c r="M191" s="10">
        <f t="shared" si="44"/>
        <v>174310.81766861901</v>
      </c>
      <c r="N191" s="10">
        <f t="shared" si="45"/>
        <v>97057.987299096159</v>
      </c>
      <c r="O191" s="10">
        <f t="shared" si="46"/>
        <v>307.35029311380453</v>
      </c>
      <c r="P191" s="10">
        <f t="shared" si="47"/>
        <v>663.89970688619542</v>
      </c>
      <c r="Q191" s="10">
        <f t="shared" si="48"/>
        <v>96394.087592209966</v>
      </c>
      <c r="R191" s="10">
        <f>IF(N191="","",SUM($O$19:O191))</f>
        <v>79420.337592210097</v>
      </c>
      <c r="S191" s="14" t="str">
        <f t="shared" si="49"/>
        <v>laufend</v>
      </c>
      <c r="T191" s="8">
        <f t="shared" si="50"/>
        <v>0</v>
      </c>
    </row>
    <row r="192" spans="1:20" x14ac:dyDescent="0.25">
      <c r="A192" s="12">
        <f t="shared" si="34"/>
        <v>174</v>
      </c>
      <c r="B192" s="13">
        <f t="shared" si="35"/>
        <v>51318</v>
      </c>
      <c r="C192" s="12">
        <f t="shared" si="36"/>
        <v>2040</v>
      </c>
      <c r="D192" s="10">
        <f t="shared" si="37"/>
        <v>10689.182331381</v>
      </c>
      <c r="E192" s="10">
        <f t="shared" si="38"/>
        <v>971.25</v>
      </c>
      <c r="F192" s="10">
        <f t="shared" si="39"/>
        <v>33.849077382706497</v>
      </c>
      <c r="G192" s="10">
        <f t="shared" si="40"/>
        <v>937.40092261729353</v>
      </c>
      <c r="H192" s="10">
        <f t="shared" si="41"/>
        <v>0</v>
      </c>
      <c r="I192" s="11"/>
      <c r="J192" s="10">
        <f t="shared" si="42"/>
        <v>971.25</v>
      </c>
      <c r="K192" s="10">
        <f t="shared" si="43"/>
        <v>9751.7814087637071</v>
      </c>
      <c r="L192" s="10">
        <f>IF(D192="","",SUM($F$19:F192))</f>
        <v>57749.281408763789</v>
      </c>
      <c r="M192" s="10">
        <f t="shared" si="44"/>
        <v>175248.21859123631</v>
      </c>
      <c r="N192" s="10">
        <f t="shared" si="45"/>
        <v>96394.087592209966</v>
      </c>
      <c r="O192" s="10">
        <f t="shared" si="46"/>
        <v>305.24794404199821</v>
      </c>
      <c r="P192" s="10">
        <f t="shared" si="47"/>
        <v>666.00205595800185</v>
      </c>
      <c r="Q192" s="10">
        <f t="shared" si="48"/>
        <v>95728.085536251965</v>
      </c>
      <c r="R192" s="10">
        <f>IF(N192="","",SUM($O$19:O192))</f>
        <v>79725.585536252096</v>
      </c>
      <c r="S192" s="14" t="str">
        <f t="shared" si="49"/>
        <v>laufend</v>
      </c>
      <c r="T192" s="8">
        <f t="shared" si="50"/>
        <v>0</v>
      </c>
    </row>
    <row r="193" spans="1:20" x14ac:dyDescent="0.25">
      <c r="A193" s="12">
        <f t="shared" si="34"/>
        <v>175</v>
      </c>
      <c r="B193" s="13">
        <f t="shared" si="35"/>
        <v>51349</v>
      </c>
      <c r="C193" s="12">
        <f t="shared" si="36"/>
        <v>2040</v>
      </c>
      <c r="D193" s="10">
        <f t="shared" si="37"/>
        <v>9751.7814087637071</v>
      </c>
      <c r="E193" s="10">
        <f t="shared" si="38"/>
        <v>971.25</v>
      </c>
      <c r="F193" s="10">
        <f t="shared" si="39"/>
        <v>30.880641127751737</v>
      </c>
      <c r="G193" s="10">
        <f t="shared" si="40"/>
        <v>940.36935887224831</v>
      </c>
      <c r="H193" s="10">
        <f t="shared" si="41"/>
        <v>0</v>
      </c>
      <c r="I193" s="11"/>
      <c r="J193" s="10">
        <f t="shared" si="42"/>
        <v>971.25</v>
      </c>
      <c r="K193" s="10">
        <f t="shared" si="43"/>
        <v>8811.4120498914581</v>
      </c>
      <c r="L193" s="10">
        <f>IF(D193="","",SUM($F$19:F193))</f>
        <v>57780.162049891544</v>
      </c>
      <c r="M193" s="10">
        <f t="shared" si="44"/>
        <v>176188.58795010854</v>
      </c>
      <c r="N193" s="10">
        <f t="shared" si="45"/>
        <v>95728.085536251965</v>
      </c>
      <c r="O193" s="10">
        <f t="shared" si="46"/>
        <v>303.13893753146453</v>
      </c>
      <c r="P193" s="10">
        <f t="shared" si="47"/>
        <v>668.11106246853547</v>
      </c>
      <c r="Q193" s="10">
        <f t="shared" si="48"/>
        <v>95059.974473783426</v>
      </c>
      <c r="R193" s="10">
        <f>IF(N193="","",SUM($O$19:O193))</f>
        <v>80028.724473783557</v>
      </c>
      <c r="S193" s="14" t="str">
        <f t="shared" si="49"/>
        <v>laufend</v>
      </c>
      <c r="T193" s="8">
        <f t="shared" si="50"/>
        <v>0</v>
      </c>
    </row>
    <row r="194" spans="1:20" x14ac:dyDescent="0.25">
      <c r="A194" s="12">
        <f t="shared" si="34"/>
        <v>176</v>
      </c>
      <c r="B194" s="13">
        <f t="shared" si="35"/>
        <v>51380</v>
      </c>
      <c r="C194" s="12">
        <f t="shared" si="36"/>
        <v>2040</v>
      </c>
      <c r="D194" s="10">
        <f t="shared" si="37"/>
        <v>8811.4120498914581</v>
      </c>
      <c r="E194" s="10">
        <f t="shared" si="38"/>
        <v>971.25</v>
      </c>
      <c r="F194" s="10">
        <f t="shared" si="39"/>
        <v>27.902804824656283</v>
      </c>
      <c r="G194" s="10">
        <f t="shared" si="40"/>
        <v>943.3471951753437</v>
      </c>
      <c r="H194" s="10">
        <f t="shared" si="41"/>
        <v>0</v>
      </c>
      <c r="I194" s="11"/>
      <c r="J194" s="10">
        <f t="shared" si="42"/>
        <v>971.25</v>
      </c>
      <c r="K194" s="10">
        <f t="shared" si="43"/>
        <v>7868.0648547161145</v>
      </c>
      <c r="L194" s="10">
        <f>IF(D194="","",SUM($F$19:F194))</f>
        <v>57808.064854716198</v>
      </c>
      <c r="M194" s="10">
        <f t="shared" si="44"/>
        <v>177131.93514528387</v>
      </c>
      <c r="N194" s="10">
        <f t="shared" si="45"/>
        <v>95059.974473783426</v>
      </c>
      <c r="O194" s="10">
        <f t="shared" si="46"/>
        <v>301.02325250031419</v>
      </c>
      <c r="P194" s="10">
        <f t="shared" si="47"/>
        <v>670.22674749968587</v>
      </c>
      <c r="Q194" s="10">
        <f t="shared" si="48"/>
        <v>94389.747726283735</v>
      </c>
      <c r="R194" s="10">
        <f>IF(N194="","",SUM($O$19:O194))</f>
        <v>80329.747726283866</v>
      </c>
      <c r="S194" s="14" t="str">
        <f t="shared" si="49"/>
        <v>laufend</v>
      </c>
      <c r="T194" s="8">
        <f t="shared" si="50"/>
        <v>0</v>
      </c>
    </row>
    <row r="195" spans="1:20" x14ac:dyDescent="0.25">
      <c r="A195" s="12">
        <f t="shared" si="34"/>
        <v>177</v>
      </c>
      <c r="B195" s="13">
        <f t="shared" si="35"/>
        <v>51410</v>
      </c>
      <c r="C195" s="12">
        <f t="shared" si="36"/>
        <v>2040</v>
      </c>
      <c r="D195" s="10">
        <f t="shared" si="37"/>
        <v>7868.0648547161145</v>
      </c>
      <c r="E195" s="10">
        <f t="shared" si="38"/>
        <v>971.25</v>
      </c>
      <c r="F195" s="10">
        <f t="shared" si="39"/>
        <v>24.91553870660103</v>
      </c>
      <c r="G195" s="10">
        <f t="shared" si="40"/>
        <v>946.33446129339893</v>
      </c>
      <c r="H195" s="10">
        <f t="shared" si="41"/>
        <v>0</v>
      </c>
      <c r="I195" s="11"/>
      <c r="J195" s="10">
        <f t="shared" si="42"/>
        <v>971.25</v>
      </c>
      <c r="K195" s="10">
        <f t="shared" si="43"/>
        <v>6921.7303934227157</v>
      </c>
      <c r="L195" s="10">
        <f>IF(D195="","",SUM($F$19:F195))</f>
        <v>57832.980393422797</v>
      </c>
      <c r="M195" s="10">
        <f t="shared" si="44"/>
        <v>178078.26960657729</v>
      </c>
      <c r="N195" s="10">
        <f t="shared" si="45"/>
        <v>94389.747726283735</v>
      </c>
      <c r="O195" s="10">
        <f t="shared" si="46"/>
        <v>298.90086779989849</v>
      </c>
      <c r="P195" s="10">
        <f t="shared" si="47"/>
        <v>672.34913220010151</v>
      </c>
      <c r="Q195" s="10">
        <f t="shared" si="48"/>
        <v>93717.398594083628</v>
      </c>
      <c r="R195" s="10">
        <f>IF(N195="","",SUM($O$19:O195))</f>
        <v>80628.648594083759</v>
      </c>
      <c r="S195" s="14" t="str">
        <f t="shared" si="49"/>
        <v>laufend</v>
      </c>
      <c r="T195" s="8">
        <f t="shared" si="50"/>
        <v>0</v>
      </c>
    </row>
    <row r="196" spans="1:20" x14ac:dyDescent="0.25">
      <c r="A196" s="12">
        <f t="shared" si="34"/>
        <v>178</v>
      </c>
      <c r="B196" s="13">
        <f t="shared" si="35"/>
        <v>51441</v>
      </c>
      <c r="C196" s="12">
        <f t="shared" si="36"/>
        <v>2040</v>
      </c>
      <c r="D196" s="10">
        <f t="shared" si="37"/>
        <v>6921.7303934227157</v>
      </c>
      <c r="E196" s="10">
        <f t="shared" si="38"/>
        <v>971.25</v>
      </c>
      <c r="F196" s="10">
        <f t="shared" si="39"/>
        <v>21.918812912505267</v>
      </c>
      <c r="G196" s="10">
        <f t="shared" si="40"/>
        <v>949.33118708749475</v>
      </c>
      <c r="H196" s="10">
        <f t="shared" si="41"/>
        <v>0</v>
      </c>
      <c r="I196" s="11"/>
      <c r="J196" s="10">
        <f t="shared" si="42"/>
        <v>971.25</v>
      </c>
      <c r="K196" s="10">
        <f t="shared" si="43"/>
        <v>5972.3992063352207</v>
      </c>
      <c r="L196" s="10">
        <f>IF(D196="","",SUM($F$19:F196))</f>
        <v>57854.8992063353</v>
      </c>
      <c r="M196" s="10">
        <f t="shared" si="44"/>
        <v>179027.60079366478</v>
      </c>
      <c r="N196" s="10">
        <f t="shared" si="45"/>
        <v>93717.398594083628</v>
      </c>
      <c r="O196" s="10">
        <f t="shared" si="46"/>
        <v>296.77176221459814</v>
      </c>
      <c r="P196" s="10">
        <f t="shared" si="47"/>
        <v>674.47823778540192</v>
      </c>
      <c r="Q196" s="10">
        <f t="shared" si="48"/>
        <v>93042.920356298229</v>
      </c>
      <c r="R196" s="10">
        <f>IF(N196="","",SUM($O$19:O196))</f>
        <v>80925.42035629836</v>
      </c>
      <c r="S196" s="14" t="str">
        <f t="shared" si="49"/>
        <v>laufend</v>
      </c>
      <c r="T196" s="8">
        <f t="shared" si="50"/>
        <v>0</v>
      </c>
    </row>
    <row r="197" spans="1:20" x14ac:dyDescent="0.25">
      <c r="A197" s="12">
        <f t="shared" si="34"/>
        <v>179</v>
      </c>
      <c r="B197" s="13">
        <f t="shared" si="35"/>
        <v>51471</v>
      </c>
      <c r="C197" s="12">
        <f t="shared" si="36"/>
        <v>2040</v>
      </c>
      <c r="D197" s="10">
        <f t="shared" si="37"/>
        <v>5972.3992063352207</v>
      </c>
      <c r="E197" s="10">
        <f t="shared" si="38"/>
        <v>971.25</v>
      </c>
      <c r="F197" s="10">
        <f t="shared" si="39"/>
        <v>18.912597486728199</v>
      </c>
      <c r="G197" s="10">
        <f t="shared" si="40"/>
        <v>952.33740251327185</v>
      </c>
      <c r="H197" s="10">
        <f t="shared" si="41"/>
        <v>4000</v>
      </c>
      <c r="I197" s="11"/>
      <c r="J197" s="10">
        <f t="shared" si="42"/>
        <v>4971.25</v>
      </c>
      <c r="K197" s="10">
        <f t="shared" si="43"/>
        <v>1020.0618038219491</v>
      </c>
      <c r="L197" s="10">
        <f>IF(D197="","",SUM($F$19:F197))</f>
        <v>57873.811803822027</v>
      </c>
      <c r="M197" s="10">
        <f t="shared" si="44"/>
        <v>183979.93819617806</v>
      </c>
      <c r="N197" s="10">
        <f t="shared" si="45"/>
        <v>93042.920356298229</v>
      </c>
      <c r="O197" s="10">
        <f t="shared" si="46"/>
        <v>294.63591446161104</v>
      </c>
      <c r="P197" s="10">
        <f t="shared" si="47"/>
        <v>676.61408553838896</v>
      </c>
      <c r="Q197" s="10">
        <f t="shared" si="48"/>
        <v>92366.306270759844</v>
      </c>
      <c r="R197" s="10">
        <f>IF(N197="","",SUM($O$19:O197))</f>
        <v>81220.056270759975</v>
      </c>
      <c r="S197" s="14" t="str">
        <f t="shared" si="49"/>
        <v>Sondertilgung</v>
      </c>
      <c r="T197" s="8">
        <f t="shared" si="50"/>
        <v>4000</v>
      </c>
    </row>
    <row r="198" spans="1:20" x14ac:dyDescent="0.25">
      <c r="A198" s="12">
        <f t="shared" si="34"/>
        <v>180</v>
      </c>
      <c r="B198" s="13">
        <f t="shared" si="35"/>
        <v>51502</v>
      </c>
      <c r="C198" s="12">
        <f t="shared" si="36"/>
        <v>2041</v>
      </c>
      <c r="D198" s="10">
        <f t="shared" si="37"/>
        <v>1020.0618038219491</v>
      </c>
      <c r="E198" s="10">
        <f t="shared" si="38"/>
        <v>971.25</v>
      </c>
      <c r="F198" s="10">
        <f t="shared" si="39"/>
        <v>3.2301957121028386</v>
      </c>
      <c r="G198" s="10">
        <f t="shared" si="40"/>
        <v>968.01980428789716</v>
      </c>
      <c r="H198" s="10">
        <f t="shared" si="41"/>
        <v>0</v>
      </c>
      <c r="I198" s="11"/>
      <c r="J198" s="10">
        <f t="shared" si="42"/>
        <v>971.25</v>
      </c>
      <c r="K198" s="10">
        <f t="shared" si="43"/>
        <v>52.041999534051911</v>
      </c>
      <c r="L198" s="10">
        <f>IF(D198="","",SUM($F$19:F198))</f>
        <v>57877.041999534129</v>
      </c>
      <c r="M198" s="10">
        <f t="shared" si="44"/>
        <v>184947.95800046594</v>
      </c>
      <c r="N198" s="10">
        <f t="shared" si="45"/>
        <v>92366.306270759844</v>
      </c>
      <c r="O198" s="10">
        <f t="shared" si="46"/>
        <v>292.49330319073948</v>
      </c>
      <c r="P198" s="10">
        <f t="shared" si="47"/>
        <v>678.75669680926057</v>
      </c>
      <c r="Q198" s="10">
        <f t="shared" si="48"/>
        <v>91687.549573950586</v>
      </c>
      <c r="R198" s="10">
        <f>IF(N198="","",SUM($O$19:O198))</f>
        <v>81512.549573950717</v>
      </c>
      <c r="S198" s="14" t="str">
        <f t="shared" si="49"/>
        <v>laufend</v>
      </c>
      <c r="T198" s="8">
        <f t="shared" si="50"/>
        <v>0</v>
      </c>
    </row>
    <row r="199" spans="1:20" x14ac:dyDescent="0.25">
      <c r="A199" s="12">
        <f t="shared" si="34"/>
        <v>181</v>
      </c>
      <c r="B199" s="13">
        <f t="shared" si="35"/>
        <v>51533</v>
      </c>
      <c r="C199" s="12">
        <f t="shared" si="36"/>
        <v>2041</v>
      </c>
      <c r="D199" s="10">
        <f t="shared" si="37"/>
        <v>52.041999534051911</v>
      </c>
      <c r="E199" s="10">
        <f t="shared" si="38"/>
        <v>52.206799199243072</v>
      </c>
      <c r="F199" s="10">
        <f t="shared" si="39"/>
        <v>0.16479966519116437</v>
      </c>
      <c r="G199" s="10">
        <f t="shared" si="40"/>
        <v>52.041999534051911</v>
      </c>
      <c r="H199" s="10">
        <f t="shared" si="41"/>
        <v>0</v>
      </c>
      <c r="I199" s="11"/>
      <c r="J199" s="10">
        <f t="shared" si="42"/>
        <v>52.206799199243072</v>
      </c>
      <c r="K199" s="10">
        <f t="shared" si="43"/>
        <v>0</v>
      </c>
      <c r="L199" s="10">
        <f>IF(D199="","",SUM($F$19:F199))</f>
        <v>57877.206799199317</v>
      </c>
      <c r="M199" s="10">
        <f t="shared" si="44"/>
        <v>185000</v>
      </c>
      <c r="N199" s="10">
        <f t="shared" si="45"/>
        <v>91687.549573950586</v>
      </c>
      <c r="O199" s="10">
        <f t="shared" si="46"/>
        <v>290.34390698417684</v>
      </c>
      <c r="P199" s="10">
        <f t="shared" si="47"/>
        <v>680.90609301582322</v>
      </c>
      <c r="Q199" s="10">
        <f t="shared" si="48"/>
        <v>91006.643480934756</v>
      </c>
      <c r="R199" s="10">
        <f>IF(N199="","",SUM($O$19:O199))</f>
        <v>81802.893480934887</v>
      </c>
      <c r="S199" s="14" t="str">
        <f t="shared" si="49"/>
        <v>mit Sondertilgung getilgt</v>
      </c>
      <c r="T199" s="8">
        <f t="shared" si="50"/>
        <v>0</v>
      </c>
    </row>
    <row r="200" spans="1:20" x14ac:dyDescent="0.25">
      <c r="A200" s="12">
        <f t="shared" si="34"/>
        <v>182</v>
      </c>
      <c r="B200" s="13">
        <f t="shared" si="35"/>
        <v>51561</v>
      </c>
      <c r="C200" s="12">
        <f t="shared" si="36"/>
        <v>2041</v>
      </c>
      <c r="D200" s="10" t="str">
        <f t="shared" si="37"/>
        <v/>
      </c>
      <c r="E200" s="10" t="str">
        <f t="shared" si="38"/>
        <v/>
      </c>
      <c r="F200" s="10" t="str">
        <f t="shared" si="39"/>
        <v/>
      </c>
      <c r="G200" s="10" t="str">
        <f t="shared" si="40"/>
        <v/>
      </c>
      <c r="H200" s="10" t="str">
        <f t="shared" si="41"/>
        <v/>
      </c>
      <c r="I200" s="11"/>
      <c r="J200" s="10" t="str">
        <f t="shared" si="42"/>
        <v/>
      </c>
      <c r="K200" s="10" t="str">
        <f t="shared" si="43"/>
        <v/>
      </c>
      <c r="L200" s="10" t="str">
        <f>IF(D200="","",SUM($F$19:F200))</f>
        <v/>
      </c>
      <c r="M200" s="10" t="str">
        <f t="shared" si="44"/>
        <v/>
      </c>
      <c r="N200" s="10">
        <f t="shared" si="45"/>
        <v>91006.643480934756</v>
      </c>
      <c r="O200" s="10">
        <f t="shared" si="46"/>
        <v>288.18770435629341</v>
      </c>
      <c r="P200" s="10">
        <f t="shared" si="47"/>
        <v>683.06229564370665</v>
      </c>
      <c r="Q200" s="10">
        <f t="shared" si="48"/>
        <v>90323.581185291056</v>
      </c>
      <c r="R200" s="10">
        <f>IF(N200="","",SUM($O$19:O200))</f>
        <v>82091.081185291187</v>
      </c>
      <c r="S200" s="14" t="e">
        <f t="shared" si="49"/>
        <v>#VALUE!</v>
      </c>
      <c r="T200" s="8" t="e">
        <f t="shared" si="50"/>
        <v>#VALUE!</v>
      </c>
    </row>
    <row r="201" spans="1:20" x14ac:dyDescent="0.25">
      <c r="A201" s="12">
        <f t="shared" si="34"/>
        <v>183</v>
      </c>
      <c r="B201" s="13">
        <f t="shared" si="35"/>
        <v>51592</v>
      </c>
      <c r="C201" s="12">
        <f t="shared" si="36"/>
        <v>2041</v>
      </c>
      <c r="D201" s="10" t="str">
        <f t="shared" si="37"/>
        <v/>
      </c>
      <c r="E201" s="10" t="str">
        <f t="shared" si="38"/>
        <v/>
      </c>
      <c r="F201" s="10" t="str">
        <f t="shared" si="39"/>
        <v/>
      </c>
      <c r="G201" s="10" t="str">
        <f t="shared" si="40"/>
        <v/>
      </c>
      <c r="H201" s="10" t="str">
        <f t="shared" si="41"/>
        <v/>
      </c>
      <c r="I201" s="11"/>
      <c r="J201" s="10" t="str">
        <f t="shared" si="42"/>
        <v/>
      </c>
      <c r="K201" s="10" t="str">
        <f t="shared" si="43"/>
        <v/>
      </c>
      <c r="L201" s="10" t="str">
        <f>IF(D201="","",SUM($F$19:F201))</f>
        <v/>
      </c>
      <c r="M201" s="10" t="str">
        <f t="shared" si="44"/>
        <v/>
      </c>
      <c r="N201" s="10">
        <f t="shared" si="45"/>
        <v>90323.581185291056</v>
      </c>
      <c r="O201" s="10">
        <f t="shared" si="46"/>
        <v>286.02467375342167</v>
      </c>
      <c r="P201" s="10">
        <f t="shared" si="47"/>
        <v>685.22532624657833</v>
      </c>
      <c r="Q201" s="10">
        <f t="shared" si="48"/>
        <v>89638.355859044474</v>
      </c>
      <c r="R201" s="10">
        <f>IF(N201="","",SUM($O$19:O201))</f>
        <v>82377.105859044605</v>
      </c>
      <c r="S201" s="14" t="e">
        <f t="shared" si="49"/>
        <v>#VALUE!</v>
      </c>
      <c r="T201" s="8" t="e">
        <f t="shared" si="50"/>
        <v>#VALUE!</v>
      </c>
    </row>
    <row r="202" spans="1:20" x14ac:dyDescent="0.25">
      <c r="A202" s="12">
        <f t="shared" si="34"/>
        <v>184</v>
      </c>
      <c r="B202" s="13">
        <f t="shared" si="35"/>
        <v>51622</v>
      </c>
      <c r="C202" s="12">
        <f t="shared" si="36"/>
        <v>2041</v>
      </c>
      <c r="D202" s="10" t="str">
        <f t="shared" si="37"/>
        <v/>
      </c>
      <c r="E202" s="10" t="str">
        <f t="shared" si="38"/>
        <v/>
      </c>
      <c r="F202" s="10" t="str">
        <f t="shared" si="39"/>
        <v/>
      </c>
      <c r="G202" s="10" t="str">
        <f t="shared" si="40"/>
        <v/>
      </c>
      <c r="H202" s="10" t="str">
        <f t="shared" si="41"/>
        <v/>
      </c>
      <c r="I202" s="11"/>
      <c r="J202" s="10" t="str">
        <f t="shared" si="42"/>
        <v/>
      </c>
      <c r="K202" s="10" t="str">
        <f t="shared" si="43"/>
        <v/>
      </c>
      <c r="L202" s="10" t="str">
        <f>IF(D202="","",SUM($F$19:F202))</f>
        <v/>
      </c>
      <c r="M202" s="10" t="str">
        <f t="shared" si="44"/>
        <v/>
      </c>
      <c r="N202" s="10">
        <f t="shared" si="45"/>
        <v>89638.355859044474</v>
      </c>
      <c r="O202" s="10">
        <f t="shared" si="46"/>
        <v>283.85479355364083</v>
      </c>
      <c r="P202" s="10">
        <f t="shared" si="47"/>
        <v>687.39520644635923</v>
      </c>
      <c r="Q202" s="10">
        <f t="shared" si="48"/>
        <v>88950.960652598122</v>
      </c>
      <c r="R202" s="10">
        <f>IF(N202="","",SUM($O$19:O202))</f>
        <v>82660.960652598253</v>
      </c>
      <c r="S202" s="14" t="e">
        <f t="shared" si="49"/>
        <v>#VALUE!</v>
      </c>
      <c r="T202" s="8" t="e">
        <f t="shared" si="50"/>
        <v>#VALUE!</v>
      </c>
    </row>
    <row r="203" spans="1:20" x14ac:dyDescent="0.25">
      <c r="A203" s="12">
        <f t="shared" si="34"/>
        <v>185</v>
      </c>
      <c r="B203" s="13">
        <f t="shared" si="35"/>
        <v>51653</v>
      </c>
      <c r="C203" s="12">
        <f t="shared" si="36"/>
        <v>2041</v>
      </c>
      <c r="D203" s="10" t="str">
        <f t="shared" si="37"/>
        <v/>
      </c>
      <c r="E203" s="10" t="str">
        <f t="shared" si="38"/>
        <v/>
      </c>
      <c r="F203" s="10" t="str">
        <f t="shared" si="39"/>
        <v/>
      </c>
      <c r="G203" s="10" t="str">
        <f t="shared" si="40"/>
        <v/>
      </c>
      <c r="H203" s="10" t="str">
        <f t="shared" si="41"/>
        <v/>
      </c>
      <c r="I203" s="11"/>
      <c r="J203" s="10" t="str">
        <f t="shared" si="42"/>
        <v/>
      </c>
      <c r="K203" s="10" t="str">
        <f t="shared" si="43"/>
        <v/>
      </c>
      <c r="L203" s="10" t="str">
        <f>IF(D203="","",SUM($F$19:F203))</f>
        <v/>
      </c>
      <c r="M203" s="10" t="str">
        <f t="shared" si="44"/>
        <v/>
      </c>
      <c r="N203" s="10">
        <f t="shared" si="45"/>
        <v>88950.960652598122</v>
      </c>
      <c r="O203" s="10">
        <f t="shared" si="46"/>
        <v>281.67804206656069</v>
      </c>
      <c r="P203" s="10">
        <f t="shared" si="47"/>
        <v>689.57195793343931</v>
      </c>
      <c r="Q203" s="10">
        <f t="shared" si="48"/>
        <v>88261.388694664682</v>
      </c>
      <c r="R203" s="10">
        <f>IF(N203="","",SUM($O$19:O203))</f>
        <v>82942.638694664813</v>
      </c>
      <c r="S203" s="14" t="e">
        <f t="shared" si="49"/>
        <v>#VALUE!</v>
      </c>
      <c r="T203" s="8" t="e">
        <f t="shared" si="50"/>
        <v>#VALUE!</v>
      </c>
    </row>
    <row r="204" spans="1:20" x14ac:dyDescent="0.25">
      <c r="A204" s="12">
        <f t="shared" si="34"/>
        <v>186</v>
      </c>
      <c r="B204" s="13">
        <f t="shared" si="35"/>
        <v>51683</v>
      </c>
      <c r="C204" s="12">
        <f t="shared" si="36"/>
        <v>2041</v>
      </c>
      <c r="D204" s="10" t="str">
        <f t="shared" si="37"/>
        <v/>
      </c>
      <c r="E204" s="10" t="str">
        <f t="shared" si="38"/>
        <v/>
      </c>
      <c r="F204" s="10" t="str">
        <f t="shared" si="39"/>
        <v/>
      </c>
      <c r="G204" s="10" t="str">
        <f t="shared" si="40"/>
        <v/>
      </c>
      <c r="H204" s="10" t="str">
        <f t="shared" si="41"/>
        <v/>
      </c>
      <c r="I204" s="11"/>
      <c r="J204" s="10" t="str">
        <f t="shared" si="42"/>
        <v/>
      </c>
      <c r="K204" s="10" t="str">
        <f t="shared" si="43"/>
        <v/>
      </c>
      <c r="L204" s="10" t="str">
        <f>IF(D204="","",SUM($F$19:F204))</f>
        <v/>
      </c>
      <c r="M204" s="10" t="str">
        <f t="shared" si="44"/>
        <v/>
      </c>
      <c r="N204" s="10">
        <f t="shared" si="45"/>
        <v>88261.388694664682</v>
      </c>
      <c r="O204" s="10">
        <f t="shared" si="46"/>
        <v>279.4943975331048</v>
      </c>
      <c r="P204" s="10">
        <f t="shared" si="47"/>
        <v>691.7556024668952</v>
      </c>
      <c r="Q204" s="10">
        <f t="shared" si="48"/>
        <v>87569.633092197793</v>
      </c>
      <c r="R204" s="10">
        <f>IF(N204="","",SUM($O$19:O204))</f>
        <v>83222.133092197924</v>
      </c>
      <c r="S204" s="14" t="e">
        <f t="shared" si="49"/>
        <v>#VALUE!</v>
      </c>
      <c r="T204" s="8" t="e">
        <f t="shared" si="50"/>
        <v>#VALUE!</v>
      </c>
    </row>
    <row r="205" spans="1:20" x14ac:dyDescent="0.25">
      <c r="A205" s="12">
        <f t="shared" si="34"/>
        <v>187</v>
      </c>
      <c r="B205" s="13">
        <f t="shared" si="35"/>
        <v>51714</v>
      </c>
      <c r="C205" s="12">
        <f t="shared" si="36"/>
        <v>2041</v>
      </c>
      <c r="D205" s="10" t="str">
        <f t="shared" si="37"/>
        <v/>
      </c>
      <c r="E205" s="10" t="str">
        <f t="shared" si="38"/>
        <v/>
      </c>
      <c r="F205" s="10" t="str">
        <f t="shared" si="39"/>
        <v/>
      </c>
      <c r="G205" s="10" t="str">
        <f t="shared" si="40"/>
        <v/>
      </c>
      <c r="H205" s="10" t="str">
        <f t="shared" si="41"/>
        <v/>
      </c>
      <c r="I205" s="11"/>
      <c r="J205" s="10" t="str">
        <f t="shared" si="42"/>
        <v/>
      </c>
      <c r="K205" s="10" t="str">
        <f t="shared" si="43"/>
        <v/>
      </c>
      <c r="L205" s="10" t="str">
        <f>IF(D205="","",SUM($F$19:F205))</f>
        <v/>
      </c>
      <c r="M205" s="10" t="str">
        <f t="shared" si="44"/>
        <v/>
      </c>
      <c r="N205" s="10">
        <f t="shared" si="45"/>
        <v>87569.633092197793</v>
      </c>
      <c r="O205" s="10">
        <f t="shared" si="46"/>
        <v>277.303838125293</v>
      </c>
      <c r="P205" s="10">
        <f t="shared" si="47"/>
        <v>693.94616187470706</v>
      </c>
      <c r="Q205" s="10">
        <f t="shared" si="48"/>
        <v>86875.686930323092</v>
      </c>
      <c r="R205" s="10">
        <f>IF(N205="","",SUM($O$19:O205))</f>
        <v>83499.436930323223</v>
      </c>
      <c r="S205" s="14" t="e">
        <f t="shared" si="49"/>
        <v>#VALUE!</v>
      </c>
      <c r="T205" s="8" t="e">
        <f t="shared" si="50"/>
        <v>#VALUE!</v>
      </c>
    </row>
    <row r="206" spans="1:20" x14ac:dyDescent="0.25">
      <c r="A206" s="12">
        <f t="shared" si="34"/>
        <v>188</v>
      </c>
      <c r="B206" s="13">
        <f t="shared" si="35"/>
        <v>51745</v>
      </c>
      <c r="C206" s="12">
        <f t="shared" si="36"/>
        <v>2041</v>
      </c>
      <c r="D206" s="10" t="str">
        <f t="shared" si="37"/>
        <v/>
      </c>
      <c r="E206" s="10" t="str">
        <f t="shared" si="38"/>
        <v/>
      </c>
      <c r="F206" s="10" t="str">
        <f t="shared" si="39"/>
        <v/>
      </c>
      <c r="G206" s="10" t="str">
        <f t="shared" si="40"/>
        <v/>
      </c>
      <c r="H206" s="10" t="str">
        <f t="shared" si="41"/>
        <v/>
      </c>
      <c r="I206" s="11"/>
      <c r="J206" s="10" t="str">
        <f t="shared" si="42"/>
        <v/>
      </c>
      <c r="K206" s="10" t="str">
        <f t="shared" si="43"/>
        <v/>
      </c>
      <c r="L206" s="10" t="str">
        <f>IF(D206="","",SUM($F$19:F206))</f>
        <v/>
      </c>
      <c r="M206" s="10" t="str">
        <f t="shared" si="44"/>
        <v/>
      </c>
      <c r="N206" s="10">
        <f t="shared" si="45"/>
        <v>86875.686930323092</v>
      </c>
      <c r="O206" s="10">
        <f t="shared" si="46"/>
        <v>275.10634194602312</v>
      </c>
      <c r="P206" s="10">
        <f t="shared" si="47"/>
        <v>696.14365805397688</v>
      </c>
      <c r="Q206" s="10">
        <f t="shared" si="48"/>
        <v>86179.543272269118</v>
      </c>
      <c r="R206" s="10">
        <f>IF(N206="","",SUM($O$19:O206))</f>
        <v>83774.543272269249</v>
      </c>
      <c r="S206" s="14" t="e">
        <f t="shared" si="49"/>
        <v>#VALUE!</v>
      </c>
      <c r="T206" s="8" t="e">
        <f t="shared" si="50"/>
        <v>#VALUE!</v>
      </c>
    </row>
    <row r="207" spans="1:20" x14ac:dyDescent="0.25">
      <c r="A207" s="12">
        <f t="shared" si="34"/>
        <v>189</v>
      </c>
      <c r="B207" s="13">
        <f t="shared" si="35"/>
        <v>51775</v>
      </c>
      <c r="C207" s="12">
        <f t="shared" si="36"/>
        <v>2041</v>
      </c>
      <c r="D207" s="10" t="str">
        <f t="shared" si="37"/>
        <v/>
      </c>
      <c r="E207" s="10" t="str">
        <f t="shared" si="38"/>
        <v/>
      </c>
      <c r="F207" s="10" t="str">
        <f t="shared" si="39"/>
        <v/>
      </c>
      <c r="G207" s="10" t="str">
        <f t="shared" si="40"/>
        <v/>
      </c>
      <c r="H207" s="10" t="str">
        <f t="shared" si="41"/>
        <v/>
      </c>
      <c r="I207" s="11"/>
      <c r="J207" s="10" t="str">
        <f t="shared" si="42"/>
        <v/>
      </c>
      <c r="K207" s="10" t="str">
        <f t="shared" si="43"/>
        <v/>
      </c>
      <c r="L207" s="10" t="str">
        <f>IF(D207="","",SUM($F$19:F207))</f>
        <v/>
      </c>
      <c r="M207" s="10" t="str">
        <f t="shared" si="44"/>
        <v/>
      </c>
      <c r="N207" s="10">
        <f t="shared" si="45"/>
        <v>86179.543272269118</v>
      </c>
      <c r="O207" s="10">
        <f t="shared" si="46"/>
        <v>272.90188702885223</v>
      </c>
      <c r="P207" s="10">
        <f t="shared" si="47"/>
        <v>698.34811297114777</v>
      </c>
      <c r="Q207" s="10">
        <f t="shared" si="48"/>
        <v>85481.195159297975</v>
      </c>
      <c r="R207" s="10">
        <f>IF(N207="","",SUM($O$19:O207))</f>
        <v>84047.445159298106</v>
      </c>
      <c r="S207" s="14" t="e">
        <f t="shared" si="49"/>
        <v>#VALUE!</v>
      </c>
      <c r="T207" s="8" t="e">
        <f t="shared" si="50"/>
        <v>#VALUE!</v>
      </c>
    </row>
    <row r="208" spans="1:20" x14ac:dyDescent="0.25">
      <c r="A208" s="12">
        <f t="shared" si="34"/>
        <v>190</v>
      </c>
      <c r="B208" s="13">
        <f t="shared" si="35"/>
        <v>51806</v>
      </c>
      <c r="C208" s="12">
        <f t="shared" si="36"/>
        <v>2041</v>
      </c>
      <c r="D208" s="10" t="str">
        <f t="shared" si="37"/>
        <v/>
      </c>
      <c r="E208" s="10" t="str">
        <f t="shared" si="38"/>
        <v/>
      </c>
      <c r="F208" s="10" t="str">
        <f t="shared" si="39"/>
        <v/>
      </c>
      <c r="G208" s="10" t="str">
        <f t="shared" si="40"/>
        <v/>
      </c>
      <c r="H208" s="10" t="str">
        <f t="shared" si="41"/>
        <v/>
      </c>
      <c r="I208" s="11"/>
      <c r="J208" s="10" t="str">
        <f t="shared" si="42"/>
        <v/>
      </c>
      <c r="K208" s="10" t="str">
        <f t="shared" si="43"/>
        <v/>
      </c>
      <c r="L208" s="10" t="str">
        <f>IF(D208="","",SUM($F$19:F208))</f>
        <v/>
      </c>
      <c r="M208" s="10" t="str">
        <f t="shared" si="44"/>
        <v/>
      </c>
      <c r="N208" s="10">
        <f t="shared" si="45"/>
        <v>85481.195159297975</v>
      </c>
      <c r="O208" s="10">
        <f t="shared" si="46"/>
        <v>270.69045133777689</v>
      </c>
      <c r="P208" s="10">
        <f t="shared" si="47"/>
        <v>700.55954866222305</v>
      </c>
      <c r="Q208" s="10">
        <f t="shared" si="48"/>
        <v>84780.635610635756</v>
      </c>
      <c r="R208" s="10">
        <f>IF(N208="","",SUM($O$19:O208))</f>
        <v>84318.135610635887</v>
      </c>
      <c r="S208" s="14" t="e">
        <f t="shared" si="49"/>
        <v>#VALUE!</v>
      </c>
      <c r="T208" s="8" t="e">
        <f t="shared" si="50"/>
        <v>#VALUE!</v>
      </c>
    </row>
    <row r="209" spans="1:20" x14ac:dyDescent="0.25">
      <c r="A209" s="12">
        <f t="shared" si="34"/>
        <v>191</v>
      </c>
      <c r="B209" s="13">
        <f t="shared" si="35"/>
        <v>51836</v>
      </c>
      <c r="C209" s="12">
        <f t="shared" si="36"/>
        <v>2041</v>
      </c>
      <c r="D209" s="10" t="str">
        <f t="shared" si="37"/>
        <v/>
      </c>
      <c r="E209" s="10" t="str">
        <f t="shared" si="38"/>
        <v/>
      </c>
      <c r="F209" s="10" t="str">
        <f t="shared" si="39"/>
        <v/>
      </c>
      <c r="G209" s="10" t="str">
        <f t="shared" si="40"/>
        <v/>
      </c>
      <c r="H209" s="10" t="str">
        <f t="shared" si="41"/>
        <v/>
      </c>
      <c r="I209" s="11"/>
      <c r="J209" s="10" t="str">
        <f t="shared" si="42"/>
        <v/>
      </c>
      <c r="K209" s="10" t="str">
        <f t="shared" si="43"/>
        <v/>
      </c>
      <c r="L209" s="10" t="str">
        <f>IF(D209="","",SUM($F$19:F209))</f>
        <v/>
      </c>
      <c r="M209" s="10" t="str">
        <f t="shared" si="44"/>
        <v/>
      </c>
      <c r="N209" s="10">
        <f t="shared" si="45"/>
        <v>84780.635610635756</v>
      </c>
      <c r="O209" s="10">
        <f t="shared" si="46"/>
        <v>268.47201276701321</v>
      </c>
      <c r="P209" s="10">
        <f t="shared" si="47"/>
        <v>702.77798723298679</v>
      </c>
      <c r="Q209" s="10">
        <f t="shared" si="48"/>
        <v>84077.857623402771</v>
      </c>
      <c r="R209" s="10">
        <f>IF(N209="","",SUM($O$19:O209))</f>
        <v>84586.607623402902</v>
      </c>
      <c r="S209" s="14" t="e">
        <f t="shared" si="49"/>
        <v>#VALUE!</v>
      </c>
      <c r="T209" s="8" t="e">
        <f t="shared" si="50"/>
        <v>#VALUE!</v>
      </c>
    </row>
    <row r="210" spans="1:20" x14ac:dyDescent="0.25">
      <c r="A210" s="12">
        <f t="shared" si="34"/>
        <v>192</v>
      </c>
      <c r="B210" s="13">
        <f t="shared" si="35"/>
        <v>51867</v>
      </c>
      <c r="C210" s="12">
        <f t="shared" si="36"/>
        <v>2042</v>
      </c>
      <c r="D210" s="10" t="str">
        <f t="shared" si="37"/>
        <v/>
      </c>
      <c r="E210" s="10" t="str">
        <f t="shared" si="38"/>
        <v/>
      </c>
      <c r="F210" s="10" t="str">
        <f t="shared" si="39"/>
        <v/>
      </c>
      <c r="G210" s="10" t="str">
        <f t="shared" si="40"/>
        <v/>
      </c>
      <c r="H210" s="10" t="str">
        <f t="shared" si="41"/>
        <v/>
      </c>
      <c r="I210" s="11"/>
      <c r="J210" s="10" t="str">
        <f t="shared" si="42"/>
        <v/>
      </c>
      <c r="K210" s="10" t="str">
        <f t="shared" si="43"/>
        <v/>
      </c>
      <c r="L210" s="10" t="str">
        <f>IF(D210="","",SUM($F$19:F210))</f>
        <v/>
      </c>
      <c r="M210" s="10" t="str">
        <f t="shared" si="44"/>
        <v/>
      </c>
      <c r="N210" s="10">
        <f t="shared" si="45"/>
        <v>84077.857623402771</v>
      </c>
      <c r="O210" s="10">
        <f t="shared" si="46"/>
        <v>266.24654914077541</v>
      </c>
      <c r="P210" s="10">
        <f t="shared" si="47"/>
        <v>705.00345085922459</v>
      </c>
      <c r="Q210" s="10">
        <f t="shared" si="48"/>
        <v>83372.85417254355</v>
      </c>
      <c r="R210" s="10">
        <f>IF(N210="","",SUM($O$19:O210))</f>
        <v>84852.854172543681</v>
      </c>
      <c r="S210" s="14" t="e">
        <f t="shared" si="49"/>
        <v>#VALUE!</v>
      </c>
      <c r="T210" s="8" t="e">
        <f t="shared" si="50"/>
        <v>#VALUE!</v>
      </c>
    </row>
    <row r="211" spans="1:20" x14ac:dyDescent="0.25">
      <c r="A211" s="12">
        <f t="shared" ref="A211:A274" si="51">IF(ROW()=19,1,IF(OR(K210&gt;0,Q210&gt;0),A210+1,""))</f>
        <v>193</v>
      </c>
      <c r="B211" s="13">
        <f t="shared" ref="B211:B274" si="52">IF(A211="","",EDATE($B$6,(A211-1)*(12/$E$4)))</f>
        <v>51898</v>
      </c>
      <c r="C211" s="12">
        <f t="shared" ref="C211:C274" si="53">IF(A211="","",YEAR(B211))</f>
        <v>2042</v>
      </c>
      <c r="D211" s="10" t="str">
        <f t="shared" ref="D211:D274" si="54">IF(A211="","",IF(A211=1,$B$7,IF(K210&gt;0,K210,"")))</f>
        <v/>
      </c>
      <c r="E211" s="10" t="str">
        <f t="shared" ref="E211:E274" si="55">IF(D211="","",MIN($E$6,D211+F211))</f>
        <v/>
      </c>
      <c r="F211" s="10" t="str">
        <f t="shared" ref="F211:F274" si="56">IF(D211="","",D211*$E$5)</f>
        <v/>
      </c>
      <c r="G211" s="10" t="str">
        <f t="shared" ref="G211:G274" si="57">IF(D211="","",MAX(0,E211-F211))</f>
        <v/>
      </c>
      <c r="H211" s="10" t="str">
        <f t="shared" ref="H211:H274" si="58">IF(D211="","",IF(MONTH(B211)=$B$12,MIN($B$11,MAX(0,D211-G211)),0))</f>
        <v/>
      </c>
      <c r="I211" s="11"/>
      <c r="J211" s="10" t="str">
        <f t="shared" ref="J211:J274" si="59">IF(D211="","",E211+H211+I211)</f>
        <v/>
      </c>
      <c r="K211" s="10" t="str">
        <f t="shared" ref="K211:K274" si="60">IF(D211="","",MAX(0,D211-G211-H211-I211))</f>
        <v/>
      </c>
      <c r="L211" s="10" t="str">
        <f>IF(D211="","",SUM($F$19:F211))</f>
        <v/>
      </c>
      <c r="M211" s="10" t="str">
        <f t="shared" ref="M211:M274" si="61">IF(D211="","",$B$7-K211)</f>
        <v/>
      </c>
      <c r="N211" s="10">
        <f t="shared" ref="N211:N274" si="62">IF(A211="","",IF(A211=1,$B$7,IF(Q210&gt;0,Q210,"")))</f>
        <v>83372.85417254355</v>
      </c>
      <c r="O211" s="10">
        <f t="shared" ref="O211:O274" si="63">IF(N211="","",N211*$E$5)</f>
        <v>264.01403821305456</v>
      </c>
      <c r="P211" s="10">
        <f t="shared" ref="P211:P274" si="64">IF(N211="","",MAX(0,MIN($E$6,N211+O211)-O211))</f>
        <v>707.23596178694538</v>
      </c>
      <c r="Q211" s="10">
        <f t="shared" ref="Q211:Q274" si="65">IF(N211="","",MAX(0,N211-P211))</f>
        <v>82665.618210756598</v>
      </c>
      <c r="R211" s="10">
        <f>IF(N211="","",SUM($O$19:O211))</f>
        <v>85116.868210756729</v>
      </c>
      <c r="S211" s="14" t="e">
        <f t="shared" ref="S211:S274" si="66">IF(A211="","",IF(AND(K211=0,Q211=0),"beide getilgt",IF(K211=0,"mit Sondertilgung getilgt",IF((H211+I211)&gt;0,"Sondertilgung","laufend"))))</f>
        <v>#VALUE!</v>
      </c>
      <c r="T211" s="8" t="e">
        <f t="shared" ref="T211:T274" si="67">IF(A211="","",H211+I211)</f>
        <v>#VALUE!</v>
      </c>
    </row>
    <row r="212" spans="1:20" x14ac:dyDescent="0.25">
      <c r="A212" s="12">
        <f t="shared" si="51"/>
        <v>194</v>
      </c>
      <c r="B212" s="13">
        <f t="shared" si="52"/>
        <v>51926</v>
      </c>
      <c r="C212" s="12">
        <f t="shared" si="53"/>
        <v>2042</v>
      </c>
      <c r="D212" s="10" t="str">
        <f t="shared" si="54"/>
        <v/>
      </c>
      <c r="E212" s="10" t="str">
        <f t="shared" si="55"/>
        <v/>
      </c>
      <c r="F212" s="10" t="str">
        <f t="shared" si="56"/>
        <v/>
      </c>
      <c r="G212" s="10" t="str">
        <f t="shared" si="57"/>
        <v/>
      </c>
      <c r="H212" s="10" t="str">
        <f t="shared" si="58"/>
        <v/>
      </c>
      <c r="I212" s="11"/>
      <c r="J212" s="10" t="str">
        <f t="shared" si="59"/>
        <v/>
      </c>
      <c r="K212" s="10" t="str">
        <f t="shared" si="60"/>
        <v/>
      </c>
      <c r="L212" s="10" t="str">
        <f>IF(D212="","",SUM($F$19:F212))</f>
        <v/>
      </c>
      <c r="M212" s="10" t="str">
        <f t="shared" si="61"/>
        <v/>
      </c>
      <c r="N212" s="10">
        <f t="shared" si="62"/>
        <v>82665.618210756598</v>
      </c>
      <c r="O212" s="10">
        <f t="shared" si="63"/>
        <v>261.77445766739589</v>
      </c>
      <c r="P212" s="10">
        <f t="shared" si="64"/>
        <v>709.47554233260416</v>
      </c>
      <c r="Q212" s="10">
        <f t="shared" si="65"/>
        <v>81956.142668424</v>
      </c>
      <c r="R212" s="10">
        <f>IF(N212="","",SUM($O$19:O212))</f>
        <v>85378.642668424131</v>
      </c>
      <c r="S212" s="14" t="e">
        <f t="shared" si="66"/>
        <v>#VALUE!</v>
      </c>
      <c r="T212" s="8" t="e">
        <f t="shared" si="67"/>
        <v>#VALUE!</v>
      </c>
    </row>
    <row r="213" spans="1:20" x14ac:dyDescent="0.25">
      <c r="A213" s="12">
        <f t="shared" si="51"/>
        <v>195</v>
      </c>
      <c r="B213" s="13">
        <f t="shared" si="52"/>
        <v>51957</v>
      </c>
      <c r="C213" s="12">
        <f t="shared" si="53"/>
        <v>2042</v>
      </c>
      <c r="D213" s="10" t="str">
        <f t="shared" si="54"/>
        <v/>
      </c>
      <c r="E213" s="10" t="str">
        <f t="shared" si="55"/>
        <v/>
      </c>
      <c r="F213" s="10" t="str">
        <f t="shared" si="56"/>
        <v/>
      </c>
      <c r="G213" s="10" t="str">
        <f t="shared" si="57"/>
        <v/>
      </c>
      <c r="H213" s="10" t="str">
        <f t="shared" si="58"/>
        <v/>
      </c>
      <c r="I213" s="11"/>
      <c r="J213" s="10" t="str">
        <f t="shared" si="59"/>
        <v/>
      </c>
      <c r="K213" s="10" t="str">
        <f t="shared" si="60"/>
        <v/>
      </c>
      <c r="L213" s="10" t="str">
        <f>IF(D213="","",SUM($F$19:F213))</f>
        <v/>
      </c>
      <c r="M213" s="10" t="str">
        <f t="shared" si="61"/>
        <v/>
      </c>
      <c r="N213" s="10">
        <f t="shared" si="62"/>
        <v>81956.142668424</v>
      </c>
      <c r="O213" s="10">
        <f t="shared" si="63"/>
        <v>259.527785116676</v>
      </c>
      <c r="P213" s="10">
        <f t="shared" si="64"/>
        <v>711.722214883324</v>
      </c>
      <c r="Q213" s="10">
        <f t="shared" si="65"/>
        <v>81244.420453540675</v>
      </c>
      <c r="R213" s="10">
        <f>IF(N213="","",SUM($O$19:O213))</f>
        <v>85638.170453540806</v>
      </c>
      <c r="S213" s="14" t="e">
        <f t="shared" si="66"/>
        <v>#VALUE!</v>
      </c>
      <c r="T213" s="8" t="e">
        <f t="shared" si="67"/>
        <v>#VALUE!</v>
      </c>
    </row>
    <row r="214" spans="1:20" x14ac:dyDescent="0.25">
      <c r="A214" s="12">
        <f t="shared" si="51"/>
        <v>196</v>
      </c>
      <c r="B214" s="13">
        <f t="shared" si="52"/>
        <v>51987</v>
      </c>
      <c r="C214" s="12">
        <f t="shared" si="53"/>
        <v>2042</v>
      </c>
      <c r="D214" s="10" t="str">
        <f t="shared" si="54"/>
        <v/>
      </c>
      <c r="E214" s="10" t="str">
        <f t="shared" si="55"/>
        <v/>
      </c>
      <c r="F214" s="10" t="str">
        <f t="shared" si="56"/>
        <v/>
      </c>
      <c r="G214" s="10" t="str">
        <f t="shared" si="57"/>
        <v/>
      </c>
      <c r="H214" s="10" t="str">
        <f t="shared" si="58"/>
        <v/>
      </c>
      <c r="I214" s="11"/>
      <c r="J214" s="10" t="str">
        <f t="shared" si="59"/>
        <v/>
      </c>
      <c r="K214" s="10" t="str">
        <f t="shared" si="60"/>
        <v/>
      </c>
      <c r="L214" s="10" t="str">
        <f>IF(D214="","",SUM($F$19:F214))</f>
        <v/>
      </c>
      <c r="M214" s="10" t="str">
        <f t="shared" si="61"/>
        <v/>
      </c>
      <c r="N214" s="10">
        <f t="shared" si="62"/>
        <v>81244.420453540675</v>
      </c>
      <c r="O214" s="10">
        <f t="shared" si="63"/>
        <v>257.27399810287881</v>
      </c>
      <c r="P214" s="10">
        <f t="shared" si="64"/>
        <v>713.97600189712125</v>
      </c>
      <c r="Q214" s="10">
        <f t="shared" si="65"/>
        <v>80530.444451643547</v>
      </c>
      <c r="R214" s="10">
        <f>IF(N214="","",SUM($O$19:O214))</f>
        <v>85895.444451643678</v>
      </c>
      <c r="S214" s="14" t="e">
        <f t="shared" si="66"/>
        <v>#VALUE!</v>
      </c>
      <c r="T214" s="8" t="e">
        <f t="shared" si="67"/>
        <v>#VALUE!</v>
      </c>
    </row>
    <row r="215" spans="1:20" x14ac:dyDescent="0.25">
      <c r="A215" s="12">
        <f t="shared" si="51"/>
        <v>197</v>
      </c>
      <c r="B215" s="13">
        <f t="shared" si="52"/>
        <v>52018</v>
      </c>
      <c r="C215" s="12">
        <f t="shared" si="53"/>
        <v>2042</v>
      </c>
      <c r="D215" s="10" t="str">
        <f t="shared" si="54"/>
        <v/>
      </c>
      <c r="E215" s="10" t="str">
        <f t="shared" si="55"/>
        <v/>
      </c>
      <c r="F215" s="10" t="str">
        <f t="shared" si="56"/>
        <v/>
      </c>
      <c r="G215" s="10" t="str">
        <f t="shared" si="57"/>
        <v/>
      </c>
      <c r="H215" s="10" t="str">
        <f t="shared" si="58"/>
        <v/>
      </c>
      <c r="I215" s="11"/>
      <c r="J215" s="10" t="str">
        <f t="shared" si="59"/>
        <v/>
      </c>
      <c r="K215" s="10" t="str">
        <f t="shared" si="60"/>
        <v/>
      </c>
      <c r="L215" s="10" t="str">
        <f>IF(D215="","",SUM($F$19:F215))</f>
        <v/>
      </c>
      <c r="M215" s="10" t="str">
        <f t="shared" si="61"/>
        <v/>
      </c>
      <c r="N215" s="10">
        <f t="shared" si="62"/>
        <v>80530.444451643547</v>
      </c>
      <c r="O215" s="10">
        <f t="shared" si="63"/>
        <v>255.01307409687124</v>
      </c>
      <c r="P215" s="10">
        <f t="shared" si="64"/>
        <v>716.23692590312874</v>
      </c>
      <c r="Q215" s="10">
        <f t="shared" si="65"/>
        <v>79814.207525740421</v>
      </c>
      <c r="R215" s="10">
        <f>IF(N215="","",SUM($O$19:O215))</f>
        <v>86150.457525740552</v>
      </c>
      <c r="S215" s="14" t="e">
        <f t="shared" si="66"/>
        <v>#VALUE!</v>
      </c>
      <c r="T215" s="8" t="e">
        <f t="shared" si="67"/>
        <v>#VALUE!</v>
      </c>
    </row>
    <row r="216" spans="1:20" x14ac:dyDescent="0.25">
      <c r="A216" s="12">
        <f t="shared" si="51"/>
        <v>198</v>
      </c>
      <c r="B216" s="13">
        <f t="shared" si="52"/>
        <v>52048</v>
      </c>
      <c r="C216" s="12">
        <f t="shared" si="53"/>
        <v>2042</v>
      </c>
      <c r="D216" s="10" t="str">
        <f t="shared" si="54"/>
        <v/>
      </c>
      <c r="E216" s="10" t="str">
        <f t="shared" si="55"/>
        <v/>
      </c>
      <c r="F216" s="10" t="str">
        <f t="shared" si="56"/>
        <v/>
      </c>
      <c r="G216" s="10" t="str">
        <f t="shared" si="57"/>
        <v/>
      </c>
      <c r="H216" s="10" t="str">
        <f t="shared" si="58"/>
        <v/>
      </c>
      <c r="I216" s="11"/>
      <c r="J216" s="10" t="str">
        <f t="shared" si="59"/>
        <v/>
      </c>
      <c r="K216" s="10" t="str">
        <f t="shared" si="60"/>
        <v/>
      </c>
      <c r="L216" s="10" t="str">
        <f>IF(D216="","",SUM($F$19:F216))</f>
        <v/>
      </c>
      <c r="M216" s="10" t="str">
        <f t="shared" si="61"/>
        <v/>
      </c>
      <c r="N216" s="10">
        <f t="shared" si="62"/>
        <v>79814.207525740421</v>
      </c>
      <c r="O216" s="10">
        <f t="shared" si="63"/>
        <v>252.744990498178</v>
      </c>
      <c r="P216" s="10">
        <f t="shared" si="64"/>
        <v>718.50500950182197</v>
      </c>
      <c r="Q216" s="10">
        <f t="shared" si="65"/>
        <v>79095.702516238598</v>
      </c>
      <c r="R216" s="10">
        <f>IF(N216="","",SUM($O$19:O216))</f>
        <v>86403.202516238729</v>
      </c>
      <c r="S216" s="14" t="e">
        <f t="shared" si="66"/>
        <v>#VALUE!</v>
      </c>
      <c r="T216" s="8" t="e">
        <f t="shared" si="67"/>
        <v>#VALUE!</v>
      </c>
    </row>
    <row r="217" spans="1:20" x14ac:dyDescent="0.25">
      <c r="A217" s="12">
        <f t="shared" si="51"/>
        <v>199</v>
      </c>
      <c r="B217" s="13">
        <f t="shared" si="52"/>
        <v>52079</v>
      </c>
      <c r="C217" s="12">
        <f t="shared" si="53"/>
        <v>2042</v>
      </c>
      <c r="D217" s="10" t="str">
        <f t="shared" si="54"/>
        <v/>
      </c>
      <c r="E217" s="10" t="str">
        <f t="shared" si="55"/>
        <v/>
      </c>
      <c r="F217" s="10" t="str">
        <f t="shared" si="56"/>
        <v/>
      </c>
      <c r="G217" s="10" t="str">
        <f t="shared" si="57"/>
        <v/>
      </c>
      <c r="H217" s="10" t="str">
        <f t="shared" si="58"/>
        <v/>
      </c>
      <c r="I217" s="11"/>
      <c r="J217" s="10" t="str">
        <f t="shared" si="59"/>
        <v/>
      </c>
      <c r="K217" s="10" t="str">
        <f t="shared" si="60"/>
        <v/>
      </c>
      <c r="L217" s="10" t="str">
        <f>IF(D217="","",SUM($F$19:F217))</f>
        <v/>
      </c>
      <c r="M217" s="10" t="str">
        <f t="shared" si="61"/>
        <v/>
      </c>
      <c r="N217" s="10">
        <f t="shared" si="62"/>
        <v>79095.702516238598</v>
      </c>
      <c r="O217" s="10">
        <f t="shared" si="63"/>
        <v>250.46972463475555</v>
      </c>
      <c r="P217" s="10">
        <f t="shared" si="64"/>
        <v>720.78027536524451</v>
      </c>
      <c r="Q217" s="10">
        <f t="shared" si="65"/>
        <v>78374.922240873348</v>
      </c>
      <c r="R217" s="10">
        <f>IF(N217="","",SUM($O$19:O217))</f>
        <v>86653.672240873479</v>
      </c>
      <c r="S217" s="14" t="e">
        <f t="shared" si="66"/>
        <v>#VALUE!</v>
      </c>
      <c r="T217" s="8" t="e">
        <f t="shared" si="67"/>
        <v>#VALUE!</v>
      </c>
    </row>
    <row r="218" spans="1:20" x14ac:dyDescent="0.25">
      <c r="A218" s="12">
        <f t="shared" si="51"/>
        <v>200</v>
      </c>
      <c r="B218" s="13">
        <f t="shared" si="52"/>
        <v>52110</v>
      </c>
      <c r="C218" s="12">
        <f t="shared" si="53"/>
        <v>2042</v>
      </c>
      <c r="D218" s="10" t="str">
        <f t="shared" si="54"/>
        <v/>
      </c>
      <c r="E218" s="10" t="str">
        <f t="shared" si="55"/>
        <v/>
      </c>
      <c r="F218" s="10" t="str">
        <f t="shared" si="56"/>
        <v/>
      </c>
      <c r="G218" s="10" t="str">
        <f t="shared" si="57"/>
        <v/>
      </c>
      <c r="H218" s="10" t="str">
        <f t="shared" si="58"/>
        <v/>
      </c>
      <c r="I218" s="11"/>
      <c r="J218" s="10" t="str">
        <f t="shared" si="59"/>
        <v/>
      </c>
      <c r="K218" s="10" t="str">
        <f t="shared" si="60"/>
        <v/>
      </c>
      <c r="L218" s="10" t="str">
        <f>IF(D218="","",SUM($F$19:F218))</f>
        <v/>
      </c>
      <c r="M218" s="10" t="str">
        <f t="shared" si="61"/>
        <v/>
      </c>
      <c r="N218" s="10">
        <f t="shared" si="62"/>
        <v>78374.922240873348</v>
      </c>
      <c r="O218" s="10">
        <f t="shared" si="63"/>
        <v>248.18725376276561</v>
      </c>
      <c r="P218" s="10">
        <f t="shared" si="64"/>
        <v>723.06274623723436</v>
      </c>
      <c r="Q218" s="10">
        <f t="shared" si="65"/>
        <v>77651.859494636112</v>
      </c>
      <c r="R218" s="10">
        <f>IF(N218="","",SUM($O$19:O218))</f>
        <v>86901.859494636243</v>
      </c>
      <c r="S218" s="14" t="e">
        <f t="shared" si="66"/>
        <v>#VALUE!</v>
      </c>
      <c r="T218" s="8" t="e">
        <f t="shared" si="67"/>
        <v>#VALUE!</v>
      </c>
    </row>
    <row r="219" spans="1:20" x14ac:dyDescent="0.25">
      <c r="A219" s="12">
        <f t="shared" si="51"/>
        <v>201</v>
      </c>
      <c r="B219" s="13">
        <f t="shared" si="52"/>
        <v>52140</v>
      </c>
      <c r="C219" s="12">
        <f t="shared" si="53"/>
        <v>2042</v>
      </c>
      <c r="D219" s="10" t="str">
        <f t="shared" si="54"/>
        <v/>
      </c>
      <c r="E219" s="10" t="str">
        <f t="shared" si="55"/>
        <v/>
      </c>
      <c r="F219" s="10" t="str">
        <f t="shared" si="56"/>
        <v/>
      </c>
      <c r="G219" s="10" t="str">
        <f t="shared" si="57"/>
        <v/>
      </c>
      <c r="H219" s="10" t="str">
        <f t="shared" si="58"/>
        <v/>
      </c>
      <c r="I219" s="11"/>
      <c r="J219" s="10" t="str">
        <f t="shared" si="59"/>
        <v/>
      </c>
      <c r="K219" s="10" t="str">
        <f t="shared" si="60"/>
        <v/>
      </c>
      <c r="L219" s="10" t="str">
        <f>IF(D219="","",SUM($F$19:F219))</f>
        <v/>
      </c>
      <c r="M219" s="10" t="str">
        <f t="shared" si="61"/>
        <v/>
      </c>
      <c r="N219" s="10">
        <f t="shared" si="62"/>
        <v>77651.859494636112</v>
      </c>
      <c r="O219" s="10">
        <f t="shared" si="63"/>
        <v>245.89755506634768</v>
      </c>
      <c r="P219" s="10">
        <f t="shared" si="64"/>
        <v>725.35244493365235</v>
      </c>
      <c r="Q219" s="10">
        <f t="shared" si="65"/>
        <v>76926.507049702457</v>
      </c>
      <c r="R219" s="10">
        <f>IF(N219="","",SUM($O$19:O219))</f>
        <v>87147.757049702588</v>
      </c>
      <c r="S219" s="14" t="e">
        <f t="shared" si="66"/>
        <v>#VALUE!</v>
      </c>
      <c r="T219" s="8" t="e">
        <f t="shared" si="67"/>
        <v>#VALUE!</v>
      </c>
    </row>
    <row r="220" spans="1:20" x14ac:dyDescent="0.25">
      <c r="A220" s="12">
        <f t="shared" si="51"/>
        <v>202</v>
      </c>
      <c r="B220" s="13">
        <f t="shared" si="52"/>
        <v>52171</v>
      </c>
      <c r="C220" s="12">
        <f t="shared" si="53"/>
        <v>2042</v>
      </c>
      <c r="D220" s="10" t="str">
        <f t="shared" si="54"/>
        <v/>
      </c>
      <c r="E220" s="10" t="str">
        <f t="shared" si="55"/>
        <v/>
      </c>
      <c r="F220" s="10" t="str">
        <f t="shared" si="56"/>
        <v/>
      </c>
      <c r="G220" s="10" t="str">
        <f t="shared" si="57"/>
        <v/>
      </c>
      <c r="H220" s="10" t="str">
        <f t="shared" si="58"/>
        <v/>
      </c>
      <c r="I220" s="11"/>
      <c r="J220" s="10" t="str">
        <f t="shared" si="59"/>
        <v/>
      </c>
      <c r="K220" s="10" t="str">
        <f t="shared" si="60"/>
        <v/>
      </c>
      <c r="L220" s="10" t="str">
        <f>IF(D220="","",SUM($F$19:F220))</f>
        <v/>
      </c>
      <c r="M220" s="10" t="str">
        <f t="shared" si="61"/>
        <v/>
      </c>
      <c r="N220" s="10">
        <f t="shared" si="62"/>
        <v>76926.507049702457</v>
      </c>
      <c r="O220" s="10">
        <f t="shared" si="63"/>
        <v>243.6006056573911</v>
      </c>
      <c r="P220" s="10">
        <f t="shared" si="64"/>
        <v>727.64939434260896</v>
      </c>
      <c r="Q220" s="10">
        <f t="shared" si="65"/>
        <v>76198.857655359854</v>
      </c>
      <c r="R220" s="10">
        <f>IF(N220="","",SUM($O$19:O220))</f>
        <v>87391.357655359985</v>
      </c>
      <c r="S220" s="14" t="e">
        <f t="shared" si="66"/>
        <v>#VALUE!</v>
      </c>
      <c r="T220" s="8" t="e">
        <f t="shared" si="67"/>
        <v>#VALUE!</v>
      </c>
    </row>
    <row r="221" spans="1:20" x14ac:dyDescent="0.25">
      <c r="A221" s="12">
        <f t="shared" si="51"/>
        <v>203</v>
      </c>
      <c r="B221" s="13">
        <f t="shared" si="52"/>
        <v>52201</v>
      </c>
      <c r="C221" s="12">
        <f t="shared" si="53"/>
        <v>2042</v>
      </c>
      <c r="D221" s="10" t="str">
        <f t="shared" si="54"/>
        <v/>
      </c>
      <c r="E221" s="10" t="str">
        <f t="shared" si="55"/>
        <v/>
      </c>
      <c r="F221" s="10" t="str">
        <f t="shared" si="56"/>
        <v/>
      </c>
      <c r="G221" s="10" t="str">
        <f t="shared" si="57"/>
        <v/>
      </c>
      <c r="H221" s="10" t="str">
        <f t="shared" si="58"/>
        <v/>
      </c>
      <c r="I221" s="11"/>
      <c r="J221" s="10" t="str">
        <f t="shared" si="59"/>
        <v/>
      </c>
      <c r="K221" s="10" t="str">
        <f t="shared" si="60"/>
        <v/>
      </c>
      <c r="L221" s="10" t="str">
        <f>IF(D221="","",SUM($F$19:F221))</f>
        <v/>
      </c>
      <c r="M221" s="10" t="str">
        <f t="shared" si="61"/>
        <v/>
      </c>
      <c r="N221" s="10">
        <f t="shared" si="62"/>
        <v>76198.857655359854</v>
      </c>
      <c r="O221" s="10">
        <f t="shared" si="63"/>
        <v>241.29638257530621</v>
      </c>
      <c r="P221" s="10">
        <f t="shared" si="64"/>
        <v>729.95361742469379</v>
      </c>
      <c r="Q221" s="10">
        <f t="shared" si="65"/>
        <v>75468.904037935165</v>
      </c>
      <c r="R221" s="10">
        <f>IF(N221="","",SUM($O$19:O221))</f>
        <v>87632.654037935295</v>
      </c>
      <c r="S221" s="14" t="e">
        <f t="shared" si="66"/>
        <v>#VALUE!</v>
      </c>
      <c r="T221" s="8" t="e">
        <f t="shared" si="67"/>
        <v>#VALUE!</v>
      </c>
    </row>
    <row r="222" spans="1:20" x14ac:dyDescent="0.25">
      <c r="A222" s="12">
        <f t="shared" si="51"/>
        <v>204</v>
      </c>
      <c r="B222" s="13">
        <f t="shared" si="52"/>
        <v>52232</v>
      </c>
      <c r="C222" s="12">
        <f t="shared" si="53"/>
        <v>2043</v>
      </c>
      <c r="D222" s="10" t="str">
        <f t="shared" si="54"/>
        <v/>
      </c>
      <c r="E222" s="10" t="str">
        <f t="shared" si="55"/>
        <v/>
      </c>
      <c r="F222" s="10" t="str">
        <f t="shared" si="56"/>
        <v/>
      </c>
      <c r="G222" s="10" t="str">
        <f t="shared" si="57"/>
        <v/>
      </c>
      <c r="H222" s="10" t="str">
        <f t="shared" si="58"/>
        <v/>
      </c>
      <c r="I222" s="11"/>
      <c r="J222" s="10" t="str">
        <f t="shared" si="59"/>
        <v/>
      </c>
      <c r="K222" s="10" t="str">
        <f t="shared" si="60"/>
        <v/>
      </c>
      <c r="L222" s="10" t="str">
        <f>IF(D222="","",SUM($F$19:F222))</f>
        <v/>
      </c>
      <c r="M222" s="10" t="str">
        <f t="shared" si="61"/>
        <v/>
      </c>
      <c r="N222" s="10">
        <f t="shared" si="62"/>
        <v>75468.904037935165</v>
      </c>
      <c r="O222" s="10">
        <f t="shared" si="63"/>
        <v>238.98486278679468</v>
      </c>
      <c r="P222" s="10">
        <f t="shared" si="64"/>
        <v>732.26513721320532</v>
      </c>
      <c r="Q222" s="10">
        <f t="shared" si="65"/>
        <v>74736.638900721955</v>
      </c>
      <c r="R222" s="10">
        <f>IF(N222="","",SUM($O$19:O222))</f>
        <v>87871.638900722086</v>
      </c>
      <c r="S222" s="14" t="e">
        <f t="shared" si="66"/>
        <v>#VALUE!</v>
      </c>
      <c r="T222" s="8" t="e">
        <f t="shared" si="67"/>
        <v>#VALUE!</v>
      </c>
    </row>
    <row r="223" spans="1:20" x14ac:dyDescent="0.25">
      <c r="A223" s="12">
        <f t="shared" si="51"/>
        <v>205</v>
      </c>
      <c r="B223" s="13">
        <f t="shared" si="52"/>
        <v>52263</v>
      </c>
      <c r="C223" s="12">
        <f t="shared" si="53"/>
        <v>2043</v>
      </c>
      <c r="D223" s="10" t="str">
        <f t="shared" si="54"/>
        <v/>
      </c>
      <c r="E223" s="10" t="str">
        <f t="shared" si="55"/>
        <v/>
      </c>
      <c r="F223" s="10" t="str">
        <f t="shared" si="56"/>
        <v/>
      </c>
      <c r="G223" s="10" t="str">
        <f t="shared" si="57"/>
        <v/>
      </c>
      <c r="H223" s="10" t="str">
        <f t="shared" si="58"/>
        <v/>
      </c>
      <c r="I223" s="11"/>
      <c r="J223" s="10" t="str">
        <f t="shared" si="59"/>
        <v/>
      </c>
      <c r="K223" s="10" t="str">
        <f t="shared" si="60"/>
        <v/>
      </c>
      <c r="L223" s="10" t="str">
        <f>IF(D223="","",SUM($F$19:F223))</f>
        <v/>
      </c>
      <c r="M223" s="10" t="str">
        <f t="shared" si="61"/>
        <v/>
      </c>
      <c r="N223" s="10">
        <f t="shared" si="62"/>
        <v>74736.638900721955</v>
      </c>
      <c r="O223" s="10">
        <f t="shared" si="63"/>
        <v>236.66602318561951</v>
      </c>
      <c r="P223" s="10">
        <f t="shared" si="64"/>
        <v>734.58397681438055</v>
      </c>
      <c r="Q223" s="10">
        <f t="shared" si="65"/>
        <v>74002.054923907577</v>
      </c>
      <c r="R223" s="10">
        <f>IF(N223="","",SUM($O$19:O223))</f>
        <v>88108.304923907708</v>
      </c>
      <c r="S223" s="14" t="e">
        <f t="shared" si="66"/>
        <v>#VALUE!</v>
      </c>
      <c r="T223" s="8" t="e">
        <f t="shared" si="67"/>
        <v>#VALUE!</v>
      </c>
    </row>
    <row r="224" spans="1:20" x14ac:dyDescent="0.25">
      <c r="A224" s="12">
        <f t="shared" si="51"/>
        <v>206</v>
      </c>
      <c r="B224" s="13">
        <f t="shared" si="52"/>
        <v>52291</v>
      </c>
      <c r="C224" s="12">
        <f t="shared" si="53"/>
        <v>2043</v>
      </c>
      <c r="D224" s="10" t="str">
        <f t="shared" si="54"/>
        <v/>
      </c>
      <c r="E224" s="10" t="str">
        <f t="shared" si="55"/>
        <v/>
      </c>
      <c r="F224" s="10" t="str">
        <f t="shared" si="56"/>
        <v/>
      </c>
      <c r="G224" s="10" t="str">
        <f t="shared" si="57"/>
        <v/>
      </c>
      <c r="H224" s="10" t="str">
        <f t="shared" si="58"/>
        <v/>
      </c>
      <c r="I224" s="11"/>
      <c r="J224" s="10" t="str">
        <f t="shared" si="59"/>
        <v/>
      </c>
      <c r="K224" s="10" t="str">
        <f t="shared" si="60"/>
        <v/>
      </c>
      <c r="L224" s="10" t="str">
        <f>IF(D224="","",SUM($F$19:F224))</f>
        <v/>
      </c>
      <c r="M224" s="10" t="str">
        <f t="shared" si="61"/>
        <v/>
      </c>
      <c r="N224" s="10">
        <f t="shared" si="62"/>
        <v>74002.054923907577</v>
      </c>
      <c r="O224" s="10">
        <f t="shared" si="63"/>
        <v>234.33984059237397</v>
      </c>
      <c r="P224" s="10">
        <f t="shared" si="64"/>
        <v>736.910159407626</v>
      </c>
      <c r="Q224" s="10">
        <f t="shared" si="65"/>
        <v>73265.144764499957</v>
      </c>
      <c r="R224" s="10">
        <f>IF(N224="","",SUM($O$19:O224))</f>
        <v>88342.644764500088</v>
      </c>
      <c r="S224" s="14" t="e">
        <f t="shared" si="66"/>
        <v>#VALUE!</v>
      </c>
      <c r="T224" s="8" t="e">
        <f t="shared" si="67"/>
        <v>#VALUE!</v>
      </c>
    </row>
    <row r="225" spans="1:20" x14ac:dyDescent="0.25">
      <c r="A225" s="12">
        <f t="shared" si="51"/>
        <v>207</v>
      </c>
      <c r="B225" s="13">
        <f t="shared" si="52"/>
        <v>52322</v>
      </c>
      <c r="C225" s="12">
        <f t="shared" si="53"/>
        <v>2043</v>
      </c>
      <c r="D225" s="10" t="str">
        <f t="shared" si="54"/>
        <v/>
      </c>
      <c r="E225" s="10" t="str">
        <f t="shared" si="55"/>
        <v/>
      </c>
      <c r="F225" s="10" t="str">
        <f t="shared" si="56"/>
        <v/>
      </c>
      <c r="G225" s="10" t="str">
        <f t="shared" si="57"/>
        <v/>
      </c>
      <c r="H225" s="10" t="str">
        <f t="shared" si="58"/>
        <v/>
      </c>
      <c r="I225" s="11"/>
      <c r="J225" s="10" t="str">
        <f t="shared" si="59"/>
        <v/>
      </c>
      <c r="K225" s="10" t="str">
        <f t="shared" si="60"/>
        <v/>
      </c>
      <c r="L225" s="10" t="str">
        <f>IF(D225="","",SUM($F$19:F225))</f>
        <v/>
      </c>
      <c r="M225" s="10" t="str">
        <f t="shared" si="61"/>
        <v/>
      </c>
      <c r="N225" s="10">
        <f t="shared" si="62"/>
        <v>73265.144764499957</v>
      </c>
      <c r="O225" s="10">
        <f t="shared" si="63"/>
        <v>232.00629175424987</v>
      </c>
      <c r="P225" s="10">
        <f t="shared" si="64"/>
        <v>739.2437082457501</v>
      </c>
      <c r="Q225" s="10">
        <f t="shared" si="65"/>
        <v>72525.90105625421</v>
      </c>
      <c r="R225" s="10">
        <f>IF(N225="","",SUM($O$19:O225))</f>
        <v>88574.651056254341</v>
      </c>
      <c r="S225" s="14" t="e">
        <f t="shared" si="66"/>
        <v>#VALUE!</v>
      </c>
      <c r="T225" s="8" t="e">
        <f t="shared" si="67"/>
        <v>#VALUE!</v>
      </c>
    </row>
    <row r="226" spans="1:20" x14ac:dyDescent="0.25">
      <c r="A226" s="12">
        <f t="shared" si="51"/>
        <v>208</v>
      </c>
      <c r="B226" s="13">
        <f t="shared" si="52"/>
        <v>52352</v>
      </c>
      <c r="C226" s="12">
        <f t="shared" si="53"/>
        <v>2043</v>
      </c>
      <c r="D226" s="10" t="str">
        <f t="shared" si="54"/>
        <v/>
      </c>
      <c r="E226" s="10" t="str">
        <f t="shared" si="55"/>
        <v/>
      </c>
      <c r="F226" s="10" t="str">
        <f t="shared" si="56"/>
        <v/>
      </c>
      <c r="G226" s="10" t="str">
        <f t="shared" si="57"/>
        <v/>
      </c>
      <c r="H226" s="10" t="str">
        <f t="shared" si="58"/>
        <v/>
      </c>
      <c r="I226" s="11"/>
      <c r="J226" s="10" t="str">
        <f t="shared" si="59"/>
        <v/>
      </c>
      <c r="K226" s="10" t="str">
        <f t="shared" si="60"/>
        <v/>
      </c>
      <c r="L226" s="10" t="str">
        <f>IF(D226="","",SUM($F$19:F226))</f>
        <v/>
      </c>
      <c r="M226" s="10" t="str">
        <f t="shared" si="61"/>
        <v/>
      </c>
      <c r="N226" s="10">
        <f t="shared" si="62"/>
        <v>72525.90105625421</v>
      </c>
      <c r="O226" s="10">
        <f t="shared" si="63"/>
        <v>229.665353344805</v>
      </c>
      <c r="P226" s="10">
        <f t="shared" si="64"/>
        <v>741.584646655195</v>
      </c>
      <c r="Q226" s="10">
        <f t="shared" si="65"/>
        <v>71784.316409599021</v>
      </c>
      <c r="R226" s="10">
        <f>IF(N226="","",SUM($O$19:O226))</f>
        <v>88804.316409599152</v>
      </c>
      <c r="S226" s="14" t="e">
        <f t="shared" si="66"/>
        <v>#VALUE!</v>
      </c>
      <c r="T226" s="8" t="e">
        <f t="shared" si="67"/>
        <v>#VALUE!</v>
      </c>
    </row>
    <row r="227" spans="1:20" x14ac:dyDescent="0.25">
      <c r="A227" s="12">
        <f t="shared" si="51"/>
        <v>209</v>
      </c>
      <c r="B227" s="13">
        <f t="shared" si="52"/>
        <v>52383</v>
      </c>
      <c r="C227" s="12">
        <f t="shared" si="53"/>
        <v>2043</v>
      </c>
      <c r="D227" s="10" t="str">
        <f t="shared" si="54"/>
        <v/>
      </c>
      <c r="E227" s="10" t="str">
        <f t="shared" si="55"/>
        <v/>
      </c>
      <c r="F227" s="10" t="str">
        <f t="shared" si="56"/>
        <v/>
      </c>
      <c r="G227" s="10" t="str">
        <f t="shared" si="57"/>
        <v/>
      </c>
      <c r="H227" s="10" t="str">
        <f t="shared" si="58"/>
        <v/>
      </c>
      <c r="I227" s="11"/>
      <c r="J227" s="10" t="str">
        <f t="shared" si="59"/>
        <v/>
      </c>
      <c r="K227" s="10" t="str">
        <f t="shared" si="60"/>
        <v/>
      </c>
      <c r="L227" s="10" t="str">
        <f>IF(D227="","",SUM($F$19:F227))</f>
        <v/>
      </c>
      <c r="M227" s="10" t="str">
        <f t="shared" si="61"/>
        <v/>
      </c>
      <c r="N227" s="10">
        <f t="shared" si="62"/>
        <v>71784.316409599021</v>
      </c>
      <c r="O227" s="10">
        <f t="shared" si="63"/>
        <v>227.31700196373023</v>
      </c>
      <c r="P227" s="10">
        <f t="shared" si="64"/>
        <v>743.93299803626974</v>
      </c>
      <c r="Q227" s="10">
        <f t="shared" si="65"/>
        <v>71040.383411562754</v>
      </c>
      <c r="R227" s="10">
        <f>IF(N227="","",SUM($O$19:O227))</f>
        <v>89031.633411562885</v>
      </c>
      <c r="S227" s="14" t="e">
        <f t="shared" si="66"/>
        <v>#VALUE!</v>
      </c>
      <c r="T227" s="8" t="e">
        <f t="shared" si="67"/>
        <v>#VALUE!</v>
      </c>
    </row>
    <row r="228" spans="1:20" x14ac:dyDescent="0.25">
      <c r="A228" s="12">
        <f t="shared" si="51"/>
        <v>210</v>
      </c>
      <c r="B228" s="13">
        <f t="shared" si="52"/>
        <v>52413</v>
      </c>
      <c r="C228" s="12">
        <f t="shared" si="53"/>
        <v>2043</v>
      </c>
      <c r="D228" s="10" t="str">
        <f t="shared" si="54"/>
        <v/>
      </c>
      <c r="E228" s="10" t="str">
        <f t="shared" si="55"/>
        <v/>
      </c>
      <c r="F228" s="10" t="str">
        <f t="shared" si="56"/>
        <v/>
      </c>
      <c r="G228" s="10" t="str">
        <f t="shared" si="57"/>
        <v/>
      </c>
      <c r="H228" s="10" t="str">
        <f t="shared" si="58"/>
        <v/>
      </c>
      <c r="I228" s="11"/>
      <c r="J228" s="10" t="str">
        <f t="shared" si="59"/>
        <v/>
      </c>
      <c r="K228" s="10" t="str">
        <f t="shared" si="60"/>
        <v/>
      </c>
      <c r="L228" s="10" t="str">
        <f>IF(D228="","",SUM($F$19:F228))</f>
        <v/>
      </c>
      <c r="M228" s="10" t="str">
        <f t="shared" si="61"/>
        <v/>
      </c>
      <c r="N228" s="10">
        <f t="shared" si="62"/>
        <v>71040.383411562754</v>
      </c>
      <c r="O228" s="10">
        <f t="shared" si="63"/>
        <v>224.96121413661538</v>
      </c>
      <c r="P228" s="10">
        <f t="shared" si="64"/>
        <v>746.28878586338465</v>
      </c>
      <c r="Q228" s="10">
        <f t="shared" si="65"/>
        <v>70294.094625699363</v>
      </c>
      <c r="R228" s="10">
        <f>IF(N228="","",SUM($O$19:O228))</f>
        <v>89256.594625699494</v>
      </c>
      <c r="S228" s="14" t="e">
        <f t="shared" si="66"/>
        <v>#VALUE!</v>
      </c>
      <c r="T228" s="8" t="e">
        <f t="shared" si="67"/>
        <v>#VALUE!</v>
      </c>
    </row>
    <row r="229" spans="1:20" x14ac:dyDescent="0.25">
      <c r="A229" s="12">
        <f t="shared" si="51"/>
        <v>211</v>
      </c>
      <c r="B229" s="13">
        <f t="shared" si="52"/>
        <v>52444</v>
      </c>
      <c r="C229" s="12">
        <f t="shared" si="53"/>
        <v>2043</v>
      </c>
      <c r="D229" s="10" t="str">
        <f t="shared" si="54"/>
        <v/>
      </c>
      <c r="E229" s="10" t="str">
        <f t="shared" si="55"/>
        <v/>
      </c>
      <c r="F229" s="10" t="str">
        <f t="shared" si="56"/>
        <v/>
      </c>
      <c r="G229" s="10" t="str">
        <f t="shared" si="57"/>
        <v/>
      </c>
      <c r="H229" s="10" t="str">
        <f t="shared" si="58"/>
        <v/>
      </c>
      <c r="I229" s="11"/>
      <c r="J229" s="10" t="str">
        <f t="shared" si="59"/>
        <v/>
      </c>
      <c r="K229" s="10" t="str">
        <f t="shared" si="60"/>
        <v/>
      </c>
      <c r="L229" s="10" t="str">
        <f>IF(D229="","",SUM($F$19:F229))</f>
        <v/>
      </c>
      <c r="M229" s="10" t="str">
        <f t="shared" si="61"/>
        <v/>
      </c>
      <c r="N229" s="10">
        <f t="shared" si="62"/>
        <v>70294.094625699363</v>
      </c>
      <c r="O229" s="10">
        <f t="shared" si="63"/>
        <v>222.59796631471465</v>
      </c>
      <c r="P229" s="10">
        <f t="shared" si="64"/>
        <v>748.65203368528535</v>
      </c>
      <c r="Q229" s="10">
        <f t="shared" si="65"/>
        <v>69545.442592014078</v>
      </c>
      <c r="R229" s="10">
        <f>IF(N229="","",SUM($O$19:O229))</f>
        <v>89479.192592014209</v>
      </c>
      <c r="S229" s="14" t="e">
        <f t="shared" si="66"/>
        <v>#VALUE!</v>
      </c>
      <c r="T229" s="8" t="e">
        <f t="shared" si="67"/>
        <v>#VALUE!</v>
      </c>
    </row>
    <row r="230" spans="1:20" x14ac:dyDescent="0.25">
      <c r="A230" s="12">
        <f t="shared" si="51"/>
        <v>212</v>
      </c>
      <c r="B230" s="13">
        <f t="shared" si="52"/>
        <v>52475</v>
      </c>
      <c r="C230" s="12">
        <f t="shared" si="53"/>
        <v>2043</v>
      </c>
      <c r="D230" s="10" t="str">
        <f t="shared" si="54"/>
        <v/>
      </c>
      <c r="E230" s="10" t="str">
        <f t="shared" si="55"/>
        <v/>
      </c>
      <c r="F230" s="10" t="str">
        <f t="shared" si="56"/>
        <v/>
      </c>
      <c r="G230" s="10" t="str">
        <f t="shared" si="57"/>
        <v/>
      </c>
      <c r="H230" s="10" t="str">
        <f t="shared" si="58"/>
        <v/>
      </c>
      <c r="I230" s="11"/>
      <c r="J230" s="10" t="str">
        <f t="shared" si="59"/>
        <v/>
      </c>
      <c r="K230" s="10" t="str">
        <f t="shared" si="60"/>
        <v/>
      </c>
      <c r="L230" s="10" t="str">
        <f>IF(D230="","",SUM($F$19:F230))</f>
        <v/>
      </c>
      <c r="M230" s="10" t="str">
        <f t="shared" si="61"/>
        <v/>
      </c>
      <c r="N230" s="10">
        <f t="shared" si="62"/>
        <v>69545.442592014078</v>
      </c>
      <c r="O230" s="10">
        <f t="shared" si="63"/>
        <v>220.22723487471123</v>
      </c>
      <c r="P230" s="10">
        <f t="shared" si="64"/>
        <v>751.02276512528874</v>
      </c>
      <c r="Q230" s="10">
        <f t="shared" si="65"/>
        <v>68794.419826888785</v>
      </c>
      <c r="R230" s="10">
        <f>IF(N230="","",SUM($O$19:O230))</f>
        <v>89699.419826888916</v>
      </c>
      <c r="S230" s="14" t="e">
        <f t="shared" si="66"/>
        <v>#VALUE!</v>
      </c>
      <c r="T230" s="8" t="e">
        <f t="shared" si="67"/>
        <v>#VALUE!</v>
      </c>
    </row>
    <row r="231" spans="1:20" x14ac:dyDescent="0.25">
      <c r="A231" s="12">
        <f t="shared" si="51"/>
        <v>213</v>
      </c>
      <c r="B231" s="13">
        <f t="shared" si="52"/>
        <v>52505</v>
      </c>
      <c r="C231" s="12">
        <f t="shared" si="53"/>
        <v>2043</v>
      </c>
      <c r="D231" s="10" t="str">
        <f t="shared" si="54"/>
        <v/>
      </c>
      <c r="E231" s="10" t="str">
        <f t="shared" si="55"/>
        <v/>
      </c>
      <c r="F231" s="10" t="str">
        <f t="shared" si="56"/>
        <v/>
      </c>
      <c r="G231" s="10" t="str">
        <f t="shared" si="57"/>
        <v/>
      </c>
      <c r="H231" s="10" t="str">
        <f t="shared" si="58"/>
        <v/>
      </c>
      <c r="I231" s="11"/>
      <c r="J231" s="10" t="str">
        <f t="shared" si="59"/>
        <v/>
      </c>
      <c r="K231" s="10" t="str">
        <f t="shared" si="60"/>
        <v/>
      </c>
      <c r="L231" s="10" t="str">
        <f>IF(D231="","",SUM($F$19:F231))</f>
        <v/>
      </c>
      <c r="M231" s="10" t="str">
        <f t="shared" si="61"/>
        <v/>
      </c>
      <c r="N231" s="10">
        <f t="shared" si="62"/>
        <v>68794.419826888785</v>
      </c>
      <c r="O231" s="10">
        <f t="shared" si="63"/>
        <v>217.84899611848115</v>
      </c>
      <c r="P231" s="10">
        <f t="shared" si="64"/>
        <v>753.40100388151882</v>
      </c>
      <c r="Q231" s="10">
        <f t="shared" si="65"/>
        <v>68041.018823007267</v>
      </c>
      <c r="R231" s="10">
        <f>IF(N231="","",SUM($O$19:O231))</f>
        <v>89917.268823007398</v>
      </c>
      <c r="S231" s="14" t="e">
        <f t="shared" si="66"/>
        <v>#VALUE!</v>
      </c>
      <c r="T231" s="8" t="e">
        <f t="shared" si="67"/>
        <v>#VALUE!</v>
      </c>
    </row>
    <row r="232" spans="1:20" x14ac:dyDescent="0.25">
      <c r="A232" s="12">
        <f t="shared" si="51"/>
        <v>214</v>
      </c>
      <c r="B232" s="13">
        <f t="shared" si="52"/>
        <v>52536</v>
      </c>
      <c r="C232" s="12">
        <f t="shared" si="53"/>
        <v>2043</v>
      </c>
      <c r="D232" s="10" t="str">
        <f t="shared" si="54"/>
        <v/>
      </c>
      <c r="E232" s="10" t="str">
        <f t="shared" si="55"/>
        <v/>
      </c>
      <c r="F232" s="10" t="str">
        <f t="shared" si="56"/>
        <v/>
      </c>
      <c r="G232" s="10" t="str">
        <f t="shared" si="57"/>
        <v/>
      </c>
      <c r="H232" s="10" t="str">
        <f t="shared" si="58"/>
        <v/>
      </c>
      <c r="I232" s="11"/>
      <c r="J232" s="10" t="str">
        <f t="shared" si="59"/>
        <v/>
      </c>
      <c r="K232" s="10" t="str">
        <f t="shared" si="60"/>
        <v/>
      </c>
      <c r="L232" s="10" t="str">
        <f>IF(D232="","",SUM($F$19:F232))</f>
        <v/>
      </c>
      <c r="M232" s="10" t="str">
        <f t="shared" si="61"/>
        <v/>
      </c>
      <c r="N232" s="10">
        <f t="shared" si="62"/>
        <v>68041.018823007267</v>
      </c>
      <c r="O232" s="10">
        <f t="shared" si="63"/>
        <v>215.46322627285633</v>
      </c>
      <c r="P232" s="10">
        <f t="shared" si="64"/>
        <v>755.78677372714367</v>
      </c>
      <c r="Q232" s="10">
        <f t="shared" si="65"/>
        <v>67285.232049280123</v>
      </c>
      <c r="R232" s="10">
        <f>IF(N232="","",SUM($O$19:O232))</f>
        <v>90132.732049280254</v>
      </c>
      <c r="S232" s="14" t="e">
        <f t="shared" si="66"/>
        <v>#VALUE!</v>
      </c>
      <c r="T232" s="8" t="e">
        <f t="shared" si="67"/>
        <v>#VALUE!</v>
      </c>
    </row>
    <row r="233" spans="1:20" x14ac:dyDescent="0.25">
      <c r="A233" s="12">
        <f t="shared" si="51"/>
        <v>215</v>
      </c>
      <c r="B233" s="13">
        <f t="shared" si="52"/>
        <v>52566</v>
      </c>
      <c r="C233" s="12">
        <f t="shared" si="53"/>
        <v>2043</v>
      </c>
      <c r="D233" s="10" t="str">
        <f t="shared" si="54"/>
        <v/>
      </c>
      <c r="E233" s="10" t="str">
        <f t="shared" si="55"/>
        <v/>
      </c>
      <c r="F233" s="10" t="str">
        <f t="shared" si="56"/>
        <v/>
      </c>
      <c r="G233" s="10" t="str">
        <f t="shared" si="57"/>
        <v/>
      </c>
      <c r="H233" s="10" t="str">
        <f t="shared" si="58"/>
        <v/>
      </c>
      <c r="I233" s="11"/>
      <c r="J233" s="10" t="str">
        <f t="shared" si="59"/>
        <v/>
      </c>
      <c r="K233" s="10" t="str">
        <f t="shared" si="60"/>
        <v/>
      </c>
      <c r="L233" s="10" t="str">
        <f>IF(D233="","",SUM($F$19:F233))</f>
        <v/>
      </c>
      <c r="M233" s="10" t="str">
        <f t="shared" si="61"/>
        <v/>
      </c>
      <c r="N233" s="10">
        <f t="shared" si="62"/>
        <v>67285.232049280123</v>
      </c>
      <c r="O233" s="10">
        <f t="shared" si="63"/>
        <v>213.06990148938706</v>
      </c>
      <c r="P233" s="10">
        <f t="shared" si="64"/>
        <v>758.18009851061288</v>
      </c>
      <c r="Q233" s="10">
        <f t="shared" si="65"/>
        <v>66527.051950769513</v>
      </c>
      <c r="R233" s="10">
        <f>IF(N233="","",SUM($O$19:O233))</f>
        <v>90345.801950769644</v>
      </c>
      <c r="S233" s="14" t="e">
        <f t="shared" si="66"/>
        <v>#VALUE!</v>
      </c>
      <c r="T233" s="8" t="e">
        <f t="shared" si="67"/>
        <v>#VALUE!</v>
      </c>
    </row>
    <row r="234" spans="1:20" x14ac:dyDescent="0.25">
      <c r="A234" s="12">
        <f t="shared" si="51"/>
        <v>216</v>
      </c>
      <c r="B234" s="13">
        <f t="shared" si="52"/>
        <v>52597</v>
      </c>
      <c r="C234" s="12">
        <f t="shared" si="53"/>
        <v>2044</v>
      </c>
      <c r="D234" s="10" t="str">
        <f t="shared" si="54"/>
        <v/>
      </c>
      <c r="E234" s="10" t="str">
        <f t="shared" si="55"/>
        <v/>
      </c>
      <c r="F234" s="10" t="str">
        <f t="shared" si="56"/>
        <v/>
      </c>
      <c r="G234" s="10" t="str">
        <f t="shared" si="57"/>
        <v/>
      </c>
      <c r="H234" s="10" t="str">
        <f t="shared" si="58"/>
        <v/>
      </c>
      <c r="I234" s="11"/>
      <c r="J234" s="10" t="str">
        <f t="shared" si="59"/>
        <v/>
      </c>
      <c r="K234" s="10" t="str">
        <f t="shared" si="60"/>
        <v/>
      </c>
      <c r="L234" s="10" t="str">
        <f>IF(D234="","",SUM($F$19:F234))</f>
        <v/>
      </c>
      <c r="M234" s="10" t="str">
        <f t="shared" si="61"/>
        <v/>
      </c>
      <c r="N234" s="10">
        <f t="shared" si="62"/>
        <v>66527.051950769513</v>
      </c>
      <c r="O234" s="10">
        <f t="shared" si="63"/>
        <v>210.66899784410344</v>
      </c>
      <c r="P234" s="10">
        <f t="shared" si="64"/>
        <v>760.58100215589661</v>
      </c>
      <c r="Q234" s="10">
        <f t="shared" si="65"/>
        <v>65766.470948613613</v>
      </c>
      <c r="R234" s="10">
        <f>IF(N234="","",SUM($O$19:O234))</f>
        <v>90556.470948613744</v>
      </c>
      <c r="S234" s="14" t="e">
        <f t="shared" si="66"/>
        <v>#VALUE!</v>
      </c>
      <c r="T234" s="8" t="e">
        <f t="shared" si="67"/>
        <v>#VALUE!</v>
      </c>
    </row>
    <row r="235" spans="1:20" x14ac:dyDescent="0.25">
      <c r="A235" s="12">
        <f t="shared" si="51"/>
        <v>217</v>
      </c>
      <c r="B235" s="13">
        <f t="shared" si="52"/>
        <v>52628</v>
      </c>
      <c r="C235" s="12">
        <f t="shared" si="53"/>
        <v>2044</v>
      </c>
      <c r="D235" s="10" t="str">
        <f t="shared" si="54"/>
        <v/>
      </c>
      <c r="E235" s="10" t="str">
        <f t="shared" si="55"/>
        <v/>
      </c>
      <c r="F235" s="10" t="str">
        <f t="shared" si="56"/>
        <v/>
      </c>
      <c r="G235" s="10" t="str">
        <f t="shared" si="57"/>
        <v/>
      </c>
      <c r="H235" s="10" t="str">
        <f t="shared" si="58"/>
        <v/>
      </c>
      <c r="I235" s="11"/>
      <c r="J235" s="10" t="str">
        <f t="shared" si="59"/>
        <v/>
      </c>
      <c r="K235" s="10" t="str">
        <f t="shared" si="60"/>
        <v/>
      </c>
      <c r="L235" s="10" t="str">
        <f>IF(D235="","",SUM($F$19:F235))</f>
        <v/>
      </c>
      <c r="M235" s="10" t="str">
        <f t="shared" si="61"/>
        <v/>
      </c>
      <c r="N235" s="10">
        <f t="shared" si="62"/>
        <v>65766.470948613613</v>
      </c>
      <c r="O235" s="10">
        <f t="shared" si="63"/>
        <v>208.26049133727645</v>
      </c>
      <c r="P235" s="10">
        <f t="shared" si="64"/>
        <v>762.98950866272355</v>
      </c>
      <c r="Q235" s="10">
        <f t="shared" si="65"/>
        <v>65003.48143995089</v>
      </c>
      <c r="R235" s="10">
        <f>IF(N235="","",SUM($O$19:O235))</f>
        <v>90764.731439951021</v>
      </c>
      <c r="S235" s="14" t="e">
        <f t="shared" si="66"/>
        <v>#VALUE!</v>
      </c>
      <c r="T235" s="8" t="e">
        <f t="shared" si="67"/>
        <v>#VALUE!</v>
      </c>
    </row>
    <row r="236" spans="1:20" x14ac:dyDescent="0.25">
      <c r="A236" s="12">
        <f t="shared" si="51"/>
        <v>218</v>
      </c>
      <c r="B236" s="13">
        <f t="shared" si="52"/>
        <v>52657</v>
      </c>
      <c r="C236" s="12">
        <f t="shared" si="53"/>
        <v>2044</v>
      </c>
      <c r="D236" s="10" t="str">
        <f t="shared" si="54"/>
        <v/>
      </c>
      <c r="E236" s="10" t="str">
        <f t="shared" si="55"/>
        <v/>
      </c>
      <c r="F236" s="10" t="str">
        <f t="shared" si="56"/>
        <v/>
      </c>
      <c r="G236" s="10" t="str">
        <f t="shared" si="57"/>
        <v/>
      </c>
      <c r="H236" s="10" t="str">
        <f t="shared" si="58"/>
        <v/>
      </c>
      <c r="I236" s="11"/>
      <c r="J236" s="10" t="str">
        <f t="shared" si="59"/>
        <v/>
      </c>
      <c r="K236" s="10" t="str">
        <f t="shared" si="60"/>
        <v/>
      </c>
      <c r="L236" s="10" t="str">
        <f>IF(D236="","",SUM($F$19:F236))</f>
        <v/>
      </c>
      <c r="M236" s="10" t="str">
        <f t="shared" si="61"/>
        <v/>
      </c>
      <c r="N236" s="10">
        <f t="shared" si="62"/>
        <v>65003.48143995089</v>
      </c>
      <c r="O236" s="10">
        <f t="shared" si="63"/>
        <v>205.8443578931778</v>
      </c>
      <c r="P236" s="10">
        <f t="shared" si="64"/>
        <v>765.40564210682214</v>
      </c>
      <c r="Q236" s="10">
        <f t="shared" si="65"/>
        <v>64238.075797844067</v>
      </c>
      <c r="R236" s="10">
        <f>IF(N236="","",SUM($O$19:O236))</f>
        <v>90970.575797844198</v>
      </c>
      <c r="S236" s="14" t="e">
        <f t="shared" si="66"/>
        <v>#VALUE!</v>
      </c>
      <c r="T236" s="8" t="e">
        <f t="shared" si="67"/>
        <v>#VALUE!</v>
      </c>
    </row>
    <row r="237" spans="1:20" x14ac:dyDescent="0.25">
      <c r="A237" s="12">
        <f t="shared" si="51"/>
        <v>219</v>
      </c>
      <c r="B237" s="13">
        <f t="shared" si="52"/>
        <v>52688</v>
      </c>
      <c r="C237" s="12">
        <f t="shared" si="53"/>
        <v>2044</v>
      </c>
      <c r="D237" s="10" t="str">
        <f t="shared" si="54"/>
        <v/>
      </c>
      <c r="E237" s="10" t="str">
        <f t="shared" si="55"/>
        <v/>
      </c>
      <c r="F237" s="10" t="str">
        <f t="shared" si="56"/>
        <v/>
      </c>
      <c r="G237" s="10" t="str">
        <f t="shared" si="57"/>
        <v/>
      </c>
      <c r="H237" s="10" t="str">
        <f t="shared" si="58"/>
        <v/>
      </c>
      <c r="I237" s="11"/>
      <c r="J237" s="10" t="str">
        <f t="shared" si="59"/>
        <v/>
      </c>
      <c r="K237" s="10" t="str">
        <f t="shared" si="60"/>
        <v/>
      </c>
      <c r="L237" s="10" t="str">
        <f>IF(D237="","",SUM($F$19:F237))</f>
        <v/>
      </c>
      <c r="M237" s="10" t="str">
        <f t="shared" si="61"/>
        <v/>
      </c>
      <c r="N237" s="10">
        <f t="shared" si="62"/>
        <v>64238.075797844067</v>
      </c>
      <c r="O237" s="10">
        <f t="shared" si="63"/>
        <v>203.42057335983955</v>
      </c>
      <c r="P237" s="10">
        <f t="shared" si="64"/>
        <v>767.82942664016048</v>
      </c>
      <c r="Q237" s="10">
        <f t="shared" si="65"/>
        <v>63470.24637120391</v>
      </c>
      <c r="R237" s="10">
        <f>IF(N237="","",SUM($O$19:O237))</f>
        <v>91173.996371204033</v>
      </c>
      <c r="S237" s="14" t="e">
        <f t="shared" si="66"/>
        <v>#VALUE!</v>
      </c>
      <c r="T237" s="8" t="e">
        <f t="shared" si="67"/>
        <v>#VALUE!</v>
      </c>
    </row>
    <row r="238" spans="1:20" x14ac:dyDescent="0.25">
      <c r="A238" s="12">
        <f t="shared" si="51"/>
        <v>220</v>
      </c>
      <c r="B238" s="13">
        <f t="shared" si="52"/>
        <v>52718</v>
      </c>
      <c r="C238" s="12">
        <f t="shared" si="53"/>
        <v>2044</v>
      </c>
      <c r="D238" s="10" t="str">
        <f t="shared" si="54"/>
        <v/>
      </c>
      <c r="E238" s="10" t="str">
        <f t="shared" si="55"/>
        <v/>
      </c>
      <c r="F238" s="10" t="str">
        <f t="shared" si="56"/>
        <v/>
      </c>
      <c r="G238" s="10" t="str">
        <f t="shared" si="57"/>
        <v/>
      </c>
      <c r="H238" s="10" t="str">
        <f t="shared" si="58"/>
        <v/>
      </c>
      <c r="I238" s="11"/>
      <c r="J238" s="10" t="str">
        <f t="shared" si="59"/>
        <v/>
      </c>
      <c r="K238" s="10" t="str">
        <f t="shared" si="60"/>
        <v/>
      </c>
      <c r="L238" s="10" t="str">
        <f>IF(D238="","",SUM($F$19:F238))</f>
        <v/>
      </c>
      <c r="M238" s="10" t="str">
        <f t="shared" si="61"/>
        <v/>
      </c>
      <c r="N238" s="10">
        <f t="shared" si="62"/>
        <v>63470.24637120391</v>
      </c>
      <c r="O238" s="10">
        <f t="shared" si="63"/>
        <v>200.98911350881238</v>
      </c>
      <c r="P238" s="10">
        <f t="shared" si="64"/>
        <v>770.26088649118765</v>
      </c>
      <c r="Q238" s="10">
        <f t="shared" si="65"/>
        <v>62699.985484712721</v>
      </c>
      <c r="R238" s="10">
        <f>IF(N238="","",SUM($O$19:O238))</f>
        <v>91374.985484712844</v>
      </c>
      <c r="S238" s="14" t="e">
        <f t="shared" si="66"/>
        <v>#VALUE!</v>
      </c>
      <c r="T238" s="8" t="e">
        <f t="shared" si="67"/>
        <v>#VALUE!</v>
      </c>
    </row>
    <row r="239" spans="1:20" x14ac:dyDescent="0.25">
      <c r="A239" s="12">
        <f t="shared" si="51"/>
        <v>221</v>
      </c>
      <c r="B239" s="13">
        <f t="shared" si="52"/>
        <v>52749</v>
      </c>
      <c r="C239" s="12">
        <f t="shared" si="53"/>
        <v>2044</v>
      </c>
      <c r="D239" s="10" t="str">
        <f t="shared" si="54"/>
        <v/>
      </c>
      <c r="E239" s="10" t="str">
        <f t="shared" si="55"/>
        <v/>
      </c>
      <c r="F239" s="10" t="str">
        <f t="shared" si="56"/>
        <v/>
      </c>
      <c r="G239" s="10" t="str">
        <f t="shared" si="57"/>
        <v/>
      </c>
      <c r="H239" s="10" t="str">
        <f t="shared" si="58"/>
        <v/>
      </c>
      <c r="I239" s="11"/>
      <c r="J239" s="10" t="str">
        <f t="shared" si="59"/>
        <v/>
      </c>
      <c r="K239" s="10" t="str">
        <f t="shared" si="60"/>
        <v/>
      </c>
      <c r="L239" s="10" t="str">
        <f>IF(D239="","",SUM($F$19:F239))</f>
        <v/>
      </c>
      <c r="M239" s="10" t="str">
        <f t="shared" si="61"/>
        <v/>
      </c>
      <c r="N239" s="10">
        <f t="shared" si="62"/>
        <v>62699.985484712721</v>
      </c>
      <c r="O239" s="10">
        <f t="shared" si="63"/>
        <v>198.54995403492362</v>
      </c>
      <c r="P239" s="10">
        <f t="shared" si="64"/>
        <v>772.70004596507636</v>
      </c>
      <c r="Q239" s="10">
        <f t="shared" si="65"/>
        <v>61927.285438747647</v>
      </c>
      <c r="R239" s="10">
        <f>IF(N239="","",SUM($O$19:O239))</f>
        <v>91573.535438747771</v>
      </c>
      <c r="S239" s="14" t="e">
        <f t="shared" si="66"/>
        <v>#VALUE!</v>
      </c>
      <c r="T239" s="8" t="e">
        <f t="shared" si="67"/>
        <v>#VALUE!</v>
      </c>
    </row>
    <row r="240" spans="1:20" x14ac:dyDescent="0.25">
      <c r="A240" s="12">
        <f t="shared" si="51"/>
        <v>222</v>
      </c>
      <c r="B240" s="13">
        <f t="shared" si="52"/>
        <v>52779</v>
      </c>
      <c r="C240" s="12">
        <f t="shared" si="53"/>
        <v>2044</v>
      </c>
      <c r="D240" s="10" t="str">
        <f t="shared" si="54"/>
        <v/>
      </c>
      <c r="E240" s="10" t="str">
        <f t="shared" si="55"/>
        <v/>
      </c>
      <c r="F240" s="10" t="str">
        <f t="shared" si="56"/>
        <v/>
      </c>
      <c r="G240" s="10" t="str">
        <f t="shared" si="57"/>
        <v/>
      </c>
      <c r="H240" s="10" t="str">
        <f t="shared" si="58"/>
        <v/>
      </c>
      <c r="I240" s="11"/>
      <c r="J240" s="10" t="str">
        <f t="shared" si="59"/>
        <v/>
      </c>
      <c r="K240" s="10" t="str">
        <f t="shared" si="60"/>
        <v/>
      </c>
      <c r="L240" s="10" t="str">
        <f>IF(D240="","",SUM($F$19:F240))</f>
        <v/>
      </c>
      <c r="M240" s="10" t="str">
        <f t="shared" si="61"/>
        <v/>
      </c>
      <c r="N240" s="10">
        <f t="shared" si="62"/>
        <v>61927.285438747647</v>
      </c>
      <c r="O240" s="10">
        <f t="shared" si="63"/>
        <v>196.10307055603423</v>
      </c>
      <c r="P240" s="10">
        <f t="shared" si="64"/>
        <v>775.14692944396575</v>
      </c>
      <c r="Q240" s="10">
        <f t="shared" si="65"/>
        <v>61152.138509303681</v>
      </c>
      <c r="R240" s="10">
        <f>IF(N240="","",SUM($O$19:O240))</f>
        <v>91769.638509303812</v>
      </c>
      <c r="S240" s="14" t="e">
        <f t="shared" si="66"/>
        <v>#VALUE!</v>
      </c>
      <c r="T240" s="8" t="e">
        <f t="shared" si="67"/>
        <v>#VALUE!</v>
      </c>
    </row>
    <row r="241" spans="1:20" x14ac:dyDescent="0.25">
      <c r="A241" s="12">
        <f t="shared" si="51"/>
        <v>223</v>
      </c>
      <c r="B241" s="13">
        <f t="shared" si="52"/>
        <v>52810</v>
      </c>
      <c r="C241" s="12">
        <f t="shared" si="53"/>
        <v>2044</v>
      </c>
      <c r="D241" s="10" t="str">
        <f t="shared" si="54"/>
        <v/>
      </c>
      <c r="E241" s="10" t="str">
        <f t="shared" si="55"/>
        <v/>
      </c>
      <c r="F241" s="10" t="str">
        <f t="shared" si="56"/>
        <v/>
      </c>
      <c r="G241" s="10" t="str">
        <f t="shared" si="57"/>
        <v/>
      </c>
      <c r="H241" s="10" t="str">
        <f t="shared" si="58"/>
        <v/>
      </c>
      <c r="I241" s="11"/>
      <c r="J241" s="10" t="str">
        <f t="shared" si="59"/>
        <v/>
      </c>
      <c r="K241" s="10" t="str">
        <f t="shared" si="60"/>
        <v/>
      </c>
      <c r="L241" s="10" t="str">
        <f>IF(D241="","",SUM($F$19:F241))</f>
        <v/>
      </c>
      <c r="M241" s="10" t="str">
        <f t="shared" si="61"/>
        <v/>
      </c>
      <c r="N241" s="10">
        <f t="shared" si="62"/>
        <v>61152.138509303681</v>
      </c>
      <c r="O241" s="10">
        <f t="shared" si="63"/>
        <v>193.64843861279499</v>
      </c>
      <c r="P241" s="10">
        <f t="shared" si="64"/>
        <v>777.60156138720504</v>
      </c>
      <c r="Q241" s="10">
        <f t="shared" si="65"/>
        <v>60374.536947916473</v>
      </c>
      <c r="R241" s="10">
        <f>IF(N241="","",SUM($O$19:O241))</f>
        <v>91963.286947916611</v>
      </c>
      <c r="S241" s="14" t="e">
        <f t="shared" si="66"/>
        <v>#VALUE!</v>
      </c>
      <c r="T241" s="8" t="e">
        <f t="shared" si="67"/>
        <v>#VALUE!</v>
      </c>
    </row>
    <row r="242" spans="1:20" x14ac:dyDescent="0.25">
      <c r="A242" s="12">
        <f t="shared" si="51"/>
        <v>224</v>
      </c>
      <c r="B242" s="13">
        <f t="shared" si="52"/>
        <v>52841</v>
      </c>
      <c r="C242" s="12">
        <f t="shared" si="53"/>
        <v>2044</v>
      </c>
      <c r="D242" s="10" t="str">
        <f t="shared" si="54"/>
        <v/>
      </c>
      <c r="E242" s="10" t="str">
        <f t="shared" si="55"/>
        <v/>
      </c>
      <c r="F242" s="10" t="str">
        <f t="shared" si="56"/>
        <v/>
      </c>
      <c r="G242" s="10" t="str">
        <f t="shared" si="57"/>
        <v/>
      </c>
      <c r="H242" s="10" t="str">
        <f t="shared" si="58"/>
        <v/>
      </c>
      <c r="I242" s="11"/>
      <c r="J242" s="10" t="str">
        <f t="shared" si="59"/>
        <v/>
      </c>
      <c r="K242" s="10" t="str">
        <f t="shared" si="60"/>
        <v/>
      </c>
      <c r="L242" s="10" t="str">
        <f>IF(D242="","",SUM($F$19:F242))</f>
        <v/>
      </c>
      <c r="M242" s="10" t="str">
        <f t="shared" si="61"/>
        <v/>
      </c>
      <c r="N242" s="10">
        <f t="shared" si="62"/>
        <v>60374.536947916473</v>
      </c>
      <c r="O242" s="10">
        <f t="shared" si="63"/>
        <v>191.18603366840216</v>
      </c>
      <c r="P242" s="10">
        <f t="shared" si="64"/>
        <v>780.06396633159784</v>
      </c>
      <c r="Q242" s="10">
        <f t="shared" si="65"/>
        <v>59594.472981584877</v>
      </c>
      <c r="R242" s="10">
        <f>IF(N242="","",SUM($O$19:O242))</f>
        <v>92154.472981585015</v>
      </c>
      <c r="S242" s="14" t="e">
        <f t="shared" si="66"/>
        <v>#VALUE!</v>
      </c>
      <c r="T242" s="8" t="e">
        <f t="shared" si="67"/>
        <v>#VALUE!</v>
      </c>
    </row>
    <row r="243" spans="1:20" x14ac:dyDescent="0.25">
      <c r="A243" s="12">
        <f t="shared" si="51"/>
        <v>225</v>
      </c>
      <c r="B243" s="13">
        <f t="shared" si="52"/>
        <v>52871</v>
      </c>
      <c r="C243" s="12">
        <f t="shared" si="53"/>
        <v>2044</v>
      </c>
      <c r="D243" s="10" t="str">
        <f t="shared" si="54"/>
        <v/>
      </c>
      <c r="E243" s="10" t="str">
        <f t="shared" si="55"/>
        <v/>
      </c>
      <c r="F243" s="10" t="str">
        <f t="shared" si="56"/>
        <v/>
      </c>
      <c r="G243" s="10" t="str">
        <f t="shared" si="57"/>
        <v/>
      </c>
      <c r="H243" s="10" t="str">
        <f t="shared" si="58"/>
        <v/>
      </c>
      <c r="I243" s="11"/>
      <c r="J243" s="10" t="str">
        <f t="shared" si="59"/>
        <v/>
      </c>
      <c r="K243" s="10" t="str">
        <f t="shared" si="60"/>
        <v/>
      </c>
      <c r="L243" s="10" t="str">
        <f>IF(D243="","",SUM($F$19:F243))</f>
        <v/>
      </c>
      <c r="M243" s="10" t="str">
        <f t="shared" si="61"/>
        <v/>
      </c>
      <c r="N243" s="10">
        <f t="shared" si="62"/>
        <v>59594.472981584877</v>
      </c>
      <c r="O243" s="10">
        <f t="shared" si="63"/>
        <v>188.71583110835209</v>
      </c>
      <c r="P243" s="10">
        <f t="shared" si="64"/>
        <v>782.53416889164794</v>
      </c>
      <c r="Q243" s="10">
        <f t="shared" si="65"/>
        <v>58811.938812693232</v>
      </c>
      <c r="R243" s="10">
        <f>IF(N243="","",SUM($O$19:O243))</f>
        <v>92343.188812693363</v>
      </c>
      <c r="S243" s="14" t="e">
        <f t="shared" si="66"/>
        <v>#VALUE!</v>
      </c>
      <c r="T243" s="8" t="e">
        <f t="shared" si="67"/>
        <v>#VALUE!</v>
      </c>
    </row>
    <row r="244" spans="1:20" x14ac:dyDescent="0.25">
      <c r="A244" s="12">
        <f t="shared" si="51"/>
        <v>226</v>
      </c>
      <c r="B244" s="13">
        <f t="shared" si="52"/>
        <v>52902</v>
      </c>
      <c r="C244" s="12">
        <f t="shared" si="53"/>
        <v>2044</v>
      </c>
      <c r="D244" s="10" t="str">
        <f t="shared" si="54"/>
        <v/>
      </c>
      <c r="E244" s="10" t="str">
        <f t="shared" si="55"/>
        <v/>
      </c>
      <c r="F244" s="10" t="str">
        <f t="shared" si="56"/>
        <v/>
      </c>
      <c r="G244" s="10" t="str">
        <f t="shared" si="57"/>
        <v/>
      </c>
      <c r="H244" s="10" t="str">
        <f t="shared" si="58"/>
        <v/>
      </c>
      <c r="I244" s="11"/>
      <c r="J244" s="10" t="str">
        <f t="shared" si="59"/>
        <v/>
      </c>
      <c r="K244" s="10" t="str">
        <f t="shared" si="60"/>
        <v/>
      </c>
      <c r="L244" s="10" t="str">
        <f>IF(D244="","",SUM($F$19:F244))</f>
        <v/>
      </c>
      <c r="M244" s="10" t="str">
        <f t="shared" si="61"/>
        <v/>
      </c>
      <c r="N244" s="10">
        <f t="shared" si="62"/>
        <v>58811.938812693232</v>
      </c>
      <c r="O244" s="10">
        <f t="shared" si="63"/>
        <v>186.23780624019523</v>
      </c>
      <c r="P244" s="10">
        <f t="shared" si="64"/>
        <v>785.01219375980475</v>
      </c>
      <c r="Q244" s="10">
        <f t="shared" si="65"/>
        <v>58026.92661893343</v>
      </c>
      <c r="R244" s="10">
        <f>IF(N244="","",SUM($O$19:O244))</f>
        <v>92529.426618933561</v>
      </c>
      <c r="S244" s="14" t="e">
        <f t="shared" si="66"/>
        <v>#VALUE!</v>
      </c>
      <c r="T244" s="8" t="e">
        <f t="shared" si="67"/>
        <v>#VALUE!</v>
      </c>
    </row>
    <row r="245" spans="1:20" x14ac:dyDescent="0.25">
      <c r="A245" s="12">
        <f t="shared" si="51"/>
        <v>227</v>
      </c>
      <c r="B245" s="13">
        <f t="shared" si="52"/>
        <v>52932</v>
      </c>
      <c r="C245" s="12">
        <f t="shared" si="53"/>
        <v>2044</v>
      </c>
      <c r="D245" s="10" t="str">
        <f t="shared" si="54"/>
        <v/>
      </c>
      <c r="E245" s="10" t="str">
        <f t="shared" si="55"/>
        <v/>
      </c>
      <c r="F245" s="10" t="str">
        <f t="shared" si="56"/>
        <v/>
      </c>
      <c r="G245" s="10" t="str">
        <f t="shared" si="57"/>
        <v/>
      </c>
      <c r="H245" s="10" t="str">
        <f t="shared" si="58"/>
        <v/>
      </c>
      <c r="I245" s="11"/>
      <c r="J245" s="10" t="str">
        <f t="shared" si="59"/>
        <v/>
      </c>
      <c r="K245" s="10" t="str">
        <f t="shared" si="60"/>
        <v/>
      </c>
      <c r="L245" s="10" t="str">
        <f>IF(D245="","",SUM($F$19:F245))</f>
        <v/>
      </c>
      <c r="M245" s="10" t="str">
        <f t="shared" si="61"/>
        <v/>
      </c>
      <c r="N245" s="10">
        <f t="shared" si="62"/>
        <v>58026.92661893343</v>
      </c>
      <c r="O245" s="10">
        <f t="shared" si="63"/>
        <v>183.7519342932892</v>
      </c>
      <c r="P245" s="10">
        <f t="shared" si="64"/>
        <v>787.4980657067108</v>
      </c>
      <c r="Q245" s="10">
        <f t="shared" si="65"/>
        <v>57239.428553226717</v>
      </c>
      <c r="R245" s="10">
        <f>IF(N245="","",SUM($O$19:O245))</f>
        <v>92713.178553226855</v>
      </c>
      <c r="S245" s="14" t="e">
        <f t="shared" si="66"/>
        <v>#VALUE!</v>
      </c>
      <c r="T245" s="8" t="e">
        <f t="shared" si="67"/>
        <v>#VALUE!</v>
      </c>
    </row>
    <row r="246" spans="1:20" x14ac:dyDescent="0.25">
      <c r="A246" s="12">
        <f t="shared" si="51"/>
        <v>228</v>
      </c>
      <c r="B246" s="13">
        <f t="shared" si="52"/>
        <v>52963</v>
      </c>
      <c r="C246" s="12">
        <f t="shared" si="53"/>
        <v>2045</v>
      </c>
      <c r="D246" s="10" t="str">
        <f t="shared" si="54"/>
        <v/>
      </c>
      <c r="E246" s="10" t="str">
        <f t="shared" si="55"/>
        <v/>
      </c>
      <c r="F246" s="10" t="str">
        <f t="shared" si="56"/>
        <v/>
      </c>
      <c r="G246" s="10" t="str">
        <f t="shared" si="57"/>
        <v/>
      </c>
      <c r="H246" s="10" t="str">
        <f t="shared" si="58"/>
        <v/>
      </c>
      <c r="I246" s="11"/>
      <c r="J246" s="10" t="str">
        <f t="shared" si="59"/>
        <v/>
      </c>
      <c r="K246" s="10" t="str">
        <f t="shared" si="60"/>
        <v/>
      </c>
      <c r="L246" s="10" t="str">
        <f>IF(D246="","",SUM($F$19:F246))</f>
        <v/>
      </c>
      <c r="M246" s="10" t="str">
        <f t="shared" si="61"/>
        <v/>
      </c>
      <c r="N246" s="10">
        <f t="shared" si="62"/>
        <v>57239.428553226717</v>
      </c>
      <c r="O246" s="10">
        <f t="shared" si="63"/>
        <v>181.25819041855127</v>
      </c>
      <c r="P246" s="10">
        <f t="shared" si="64"/>
        <v>789.99180958144871</v>
      </c>
      <c r="Q246" s="10">
        <f t="shared" si="65"/>
        <v>56449.436743645267</v>
      </c>
      <c r="R246" s="10">
        <f>IF(N246="","",SUM($O$19:O246))</f>
        <v>92894.436743645405</v>
      </c>
      <c r="S246" s="14" t="e">
        <f t="shared" si="66"/>
        <v>#VALUE!</v>
      </c>
      <c r="T246" s="8" t="e">
        <f t="shared" si="67"/>
        <v>#VALUE!</v>
      </c>
    </row>
    <row r="247" spans="1:20" x14ac:dyDescent="0.25">
      <c r="A247" s="12">
        <f t="shared" si="51"/>
        <v>229</v>
      </c>
      <c r="B247" s="13">
        <f t="shared" si="52"/>
        <v>52994</v>
      </c>
      <c r="C247" s="12">
        <f t="shared" si="53"/>
        <v>2045</v>
      </c>
      <c r="D247" s="10" t="str">
        <f t="shared" si="54"/>
        <v/>
      </c>
      <c r="E247" s="10" t="str">
        <f t="shared" si="55"/>
        <v/>
      </c>
      <c r="F247" s="10" t="str">
        <f t="shared" si="56"/>
        <v/>
      </c>
      <c r="G247" s="10" t="str">
        <f t="shared" si="57"/>
        <v/>
      </c>
      <c r="H247" s="10" t="str">
        <f t="shared" si="58"/>
        <v/>
      </c>
      <c r="I247" s="11"/>
      <c r="J247" s="10" t="str">
        <f t="shared" si="59"/>
        <v/>
      </c>
      <c r="K247" s="10" t="str">
        <f t="shared" si="60"/>
        <v/>
      </c>
      <c r="L247" s="10" t="str">
        <f>IF(D247="","",SUM($F$19:F247))</f>
        <v/>
      </c>
      <c r="M247" s="10" t="str">
        <f t="shared" si="61"/>
        <v/>
      </c>
      <c r="N247" s="10">
        <f t="shared" si="62"/>
        <v>56449.436743645267</v>
      </c>
      <c r="O247" s="10">
        <f t="shared" si="63"/>
        <v>178.75654968821001</v>
      </c>
      <c r="P247" s="10">
        <f t="shared" si="64"/>
        <v>792.49345031178996</v>
      </c>
      <c r="Q247" s="10">
        <f t="shared" si="65"/>
        <v>55656.943293333476</v>
      </c>
      <c r="R247" s="10">
        <f>IF(N247="","",SUM($O$19:O247))</f>
        <v>93073.193293333621</v>
      </c>
      <c r="S247" s="14" t="e">
        <f t="shared" si="66"/>
        <v>#VALUE!</v>
      </c>
      <c r="T247" s="8" t="e">
        <f t="shared" si="67"/>
        <v>#VALUE!</v>
      </c>
    </row>
    <row r="248" spans="1:20" x14ac:dyDescent="0.25">
      <c r="A248" s="12">
        <f t="shared" si="51"/>
        <v>230</v>
      </c>
      <c r="B248" s="13">
        <f t="shared" si="52"/>
        <v>53022</v>
      </c>
      <c r="C248" s="12">
        <f t="shared" si="53"/>
        <v>2045</v>
      </c>
      <c r="D248" s="10" t="str">
        <f t="shared" si="54"/>
        <v/>
      </c>
      <c r="E248" s="10" t="str">
        <f t="shared" si="55"/>
        <v/>
      </c>
      <c r="F248" s="10" t="str">
        <f t="shared" si="56"/>
        <v/>
      </c>
      <c r="G248" s="10" t="str">
        <f t="shared" si="57"/>
        <v/>
      </c>
      <c r="H248" s="10" t="str">
        <f t="shared" si="58"/>
        <v/>
      </c>
      <c r="I248" s="11"/>
      <c r="J248" s="10" t="str">
        <f t="shared" si="59"/>
        <v/>
      </c>
      <c r="K248" s="10" t="str">
        <f t="shared" si="60"/>
        <v/>
      </c>
      <c r="L248" s="10" t="str">
        <f>IF(D248="","",SUM($F$19:F248))</f>
        <v/>
      </c>
      <c r="M248" s="10" t="str">
        <f t="shared" si="61"/>
        <v/>
      </c>
      <c r="N248" s="10">
        <f t="shared" si="62"/>
        <v>55656.943293333476</v>
      </c>
      <c r="O248" s="10">
        <f t="shared" si="63"/>
        <v>176.24698709555599</v>
      </c>
      <c r="P248" s="10">
        <f t="shared" si="64"/>
        <v>795.00301290444395</v>
      </c>
      <c r="Q248" s="10">
        <f t="shared" si="65"/>
        <v>54861.940280429029</v>
      </c>
      <c r="R248" s="10">
        <f>IF(N248="","",SUM($O$19:O248))</f>
        <v>93249.440280429175</v>
      </c>
      <c r="S248" s="14" t="e">
        <f t="shared" si="66"/>
        <v>#VALUE!</v>
      </c>
      <c r="T248" s="8" t="e">
        <f t="shared" si="67"/>
        <v>#VALUE!</v>
      </c>
    </row>
    <row r="249" spans="1:20" x14ac:dyDescent="0.25">
      <c r="A249" s="12">
        <f t="shared" si="51"/>
        <v>231</v>
      </c>
      <c r="B249" s="13">
        <f t="shared" si="52"/>
        <v>53053</v>
      </c>
      <c r="C249" s="12">
        <f t="shared" si="53"/>
        <v>2045</v>
      </c>
      <c r="D249" s="10" t="str">
        <f t="shared" si="54"/>
        <v/>
      </c>
      <c r="E249" s="10" t="str">
        <f t="shared" si="55"/>
        <v/>
      </c>
      <c r="F249" s="10" t="str">
        <f t="shared" si="56"/>
        <v/>
      </c>
      <c r="G249" s="10" t="str">
        <f t="shared" si="57"/>
        <v/>
      </c>
      <c r="H249" s="10" t="str">
        <f t="shared" si="58"/>
        <v/>
      </c>
      <c r="I249" s="11"/>
      <c r="J249" s="10" t="str">
        <f t="shared" si="59"/>
        <v/>
      </c>
      <c r="K249" s="10" t="str">
        <f t="shared" si="60"/>
        <v/>
      </c>
      <c r="L249" s="10" t="str">
        <f>IF(D249="","",SUM($F$19:F249))</f>
        <v/>
      </c>
      <c r="M249" s="10" t="str">
        <f t="shared" si="61"/>
        <v/>
      </c>
      <c r="N249" s="10">
        <f t="shared" si="62"/>
        <v>54861.940280429029</v>
      </c>
      <c r="O249" s="10">
        <f t="shared" si="63"/>
        <v>173.72947755469193</v>
      </c>
      <c r="P249" s="10">
        <f t="shared" si="64"/>
        <v>797.52052244530807</v>
      </c>
      <c r="Q249" s="10">
        <f t="shared" si="65"/>
        <v>54064.41975798372</v>
      </c>
      <c r="R249" s="10">
        <f>IF(N249="","",SUM($O$19:O249))</f>
        <v>93423.169757983866</v>
      </c>
      <c r="S249" s="14" t="e">
        <f t="shared" si="66"/>
        <v>#VALUE!</v>
      </c>
      <c r="T249" s="8" t="e">
        <f t="shared" si="67"/>
        <v>#VALUE!</v>
      </c>
    </row>
    <row r="250" spans="1:20" x14ac:dyDescent="0.25">
      <c r="A250" s="12">
        <f t="shared" si="51"/>
        <v>232</v>
      </c>
      <c r="B250" s="13">
        <f t="shared" si="52"/>
        <v>53083</v>
      </c>
      <c r="C250" s="12">
        <f t="shared" si="53"/>
        <v>2045</v>
      </c>
      <c r="D250" s="10" t="str">
        <f t="shared" si="54"/>
        <v/>
      </c>
      <c r="E250" s="10" t="str">
        <f t="shared" si="55"/>
        <v/>
      </c>
      <c r="F250" s="10" t="str">
        <f t="shared" si="56"/>
        <v/>
      </c>
      <c r="G250" s="10" t="str">
        <f t="shared" si="57"/>
        <v/>
      </c>
      <c r="H250" s="10" t="str">
        <f t="shared" si="58"/>
        <v/>
      </c>
      <c r="I250" s="11"/>
      <c r="J250" s="10" t="str">
        <f t="shared" si="59"/>
        <v/>
      </c>
      <c r="K250" s="10" t="str">
        <f t="shared" si="60"/>
        <v/>
      </c>
      <c r="L250" s="10" t="str">
        <f>IF(D250="","",SUM($F$19:F250))</f>
        <v/>
      </c>
      <c r="M250" s="10" t="str">
        <f t="shared" si="61"/>
        <v/>
      </c>
      <c r="N250" s="10">
        <f t="shared" si="62"/>
        <v>54064.41975798372</v>
      </c>
      <c r="O250" s="10">
        <f t="shared" si="63"/>
        <v>171.20399590028177</v>
      </c>
      <c r="P250" s="10">
        <f t="shared" si="64"/>
        <v>800.04600409971817</v>
      </c>
      <c r="Q250" s="10">
        <f t="shared" si="65"/>
        <v>53264.373753884</v>
      </c>
      <c r="R250" s="10">
        <f>IF(N250="","",SUM($O$19:O250))</f>
        <v>93594.373753884152</v>
      </c>
      <c r="S250" s="14" t="e">
        <f t="shared" si="66"/>
        <v>#VALUE!</v>
      </c>
      <c r="T250" s="8" t="e">
        <f t="shared" si="67"/>
        <v>#VALUE!</v>
      </c>
    </row>
    <row r="251" spans="1:20" x14ac:dyDescent="0.25">
      <c r="A251" s="12">
        <f t="shared" si="51"/>
        <v>233</v>
      </c>
      <c r="B251" s="13">
        <f t="shared" si="52"/>
        <v>53114</v>
      </c>
      <c r="C251" s="12">
        <f t="shared" si="53"/>
        <v>2045</v>
      </c>
      <c r="D251" s="10" t="str">
        <f t="shared" si="54"/>
        <v/>
      </c>
      <c r="E251" s="10" t="str">
        <f t="shared" si="55"/>
        <v/>
      </c>
      <c r="F251" s="10" t="str">
        <f t="shared" si="56"/>
        <v/>
      </c>
      <c r="G251" s="10" t="str">
        <f t="shared" si="57"/>
        <v/>
      </c>
      <c r="H251" s="10" t="str">
        <f t="shared" si="58"/>
        <v/>
      </c>
      <c r="I251" s="11"/>
      <c r="J251" s="10" t="str">
        <f t="shared" si="59"/>
        <v/>
      </c>
      <c r="K251" s="10" t="str">
        <f t="shared" si="60"/>
        <v/>
      </c>
      <c r="L251" s="10" t="str">
        <f>IF(D251="","",SUM($F$19:F251))</f>
        <v/>
      </c>
      <c r="M251" s="10" t="str">
        <f t="shared" si="61"/>
        <v/>
      </c>
      <c r="N251" s="10">
        <f t="shared" si="62"/>
        <v>53264.373753884</v>
      </c>
      <c r="O251" s="10">
        <f t="shared" si="63"/>
        <v>168.67051688729933</v>
      </c>
      <c r="P251" s="10">
        <f t="shared" si="64"/>
        <v>802.5794831127007</v>
      </c>
      <c r="Q251" s="10">
        <f t="shared" si="65"/>
        <v>52461.794270771301</v>
      </c>
      <c r="R251" s="10">
        <f>IF(N251="","",SUM($O$19:O251))</f>
        <v>93763.044270771454</v>
      </c>
      <c r="S251" s="14" t="e">
        <f t="shared" si="66"/>
        <v>#VALUE!</v>
      </c>
      <c r="T251" s="8" t="e">
        <f t="shared" si="67"/>
        <v>#VALUE!</v>
      </c>
    </row>
    <row r="252" spans="1:20" x14ac:dyDescent="0.25">
      <c r="A252" s="12">
        <f t="shared" si="51"/>
        <v>234</v>
      </c>
      <c r="B252" s="13">
        <f t="shared" si="52"/>
        <v>53144</v>
      </c>
      <c r="C252" s="12">
        <f t="shared" si="53"/>
        <v>2045</v>
      </c>
      <c r="D252" s="10" t="str">
        <f t="shared" si="54"/>
        <v/>
      </c>
      <c r="E252" s="10" t="str">
        <f t="shared" si="55"/>
        <v/>
      </c>
      <c r="F252" s="10" t="str">
        <f t="shared" si="56"/>
        <v/>
      </c>
      <c r="G252" s="10" t="str">
        <f t="shared" si="57"/>
        <v/>
      </c>
      <c r="H252" s="10" t="str">
        <f t="shared" si="58"/>
        <v/>
      </c>
      <c r="I252" s="11"/>
      <c r="J252" s="10" t="str">
        <f t="shared" si="59"/>
        <v/>
      </c>
      <c r="K252" s="10" t="str">
        <f t="shared" si="60"/>
        <v/>
      </c>
      <c r="L252" s="10" t="str">
        <f>IF(D252="","",SUM($F$19:F252))</f>
        <v/>
      </c>
      <c r="M252" s="10" t="str">
        <f t="shared" si="61"/>
        <v/>
      </c>
      <c r="N252" s="10">
        <f t="shared" si="62"/>
        <v>52461.794270771301</v>
      </c>
      <c r="O252" s="10">
        <f t="shared" si="63"/>
        <v>166.12901519077579</v>
      </c>
      <c r="P252" s="10">
        <f t="shared" si="64"/>
        <v>805.12098480922418</v>
      </c>
      <c r="Q252" s="10">
        <f t="shared" si="65"/>
        <v>51656.673285962075</v>
      </c>
      <c r="R252" s="10">
        <f>IF(N252="","",SUM($O$19:O252))</f>
        <v>93929.173285962228</v>
      </c>
      <c r="S252" s="14" t="e">
        <f t="shared" si="66"/>
        <v>#VALUE!</v>
      </c>
      <c r="T252" s="8" t="e">
        <f t="shared" si="67"/>
        <v>#VALUE!</v>
      </c>
    </row>
    <row r="253" spans="1:20" x14ac:dyDescent="0.25">
      <c r="A253" s="12">
        <f t="shared" si="51"/>
        <v>235</v>
      </c>
      <c r="B253" s="13">
        <f t="shared" si="52"/>
        <v>53175</v>
      </c>
      <c r="C253" s="12">
        <f t="shared" si="53"/>
        <v>2045</v>
      </c>
      <c r="D253" s="10" t="str">
        <f t="shared" si="54"/>
        <v/>
      </c>
      <c r="E253" s="10" t="str">
        <f t="shared" si="55"/>
        <v/>
      </c>
      <c r="F253" s="10" t="str">
        <f t="shared" si="56"/>
        <v/>
      </c>
      <c r="G253" s="10" t="str">
        <f t="shared" si="57"/>
        <v/>
      </c>
      <c r="H253" s="10" t="str">
        <f t="shared" si="58"/>
        <v/>
      </c>
      <c r="I253" s="11"/>
      <c r="J253" s="10" t="str">
        <f t="shared" si="59"/>
        <v/>
      </c>
      <c r="K253" s="10" t="str">
        <f t="shared" si="60"/>
        <v/>
      </c>
      <c r="L253" s="10" t="str">
        <f>IF(D253="","",SUM($F$19:F253))</f>
        <v/>
      </c>
      <c r="M253" s="10" t="str">
        <f t="shared" si="61"/>
        <v/>
      </c>
      <c r="N253" s="10">
        <f t="shared" si="62"/>
        <v>51656.673285962075</v>
      </c>
      <c r="O253" s="10">
        <f t="shared" si="63"/>
        <v>163.57946540554656</v>
      </c>
      <c r="P253" s="10">
        <f t="shared" si="64"/>
        <v>807.67053459445344</v>
      </c>
      <c r="Q253" s="10">
        <f t="shared" si="65"/>
        <v>50849.002751367625</v>
      </c>
      <c r="R253" s="10">
        <f>IF(N253="","",SUM($O$19:O253))</f>
        <v>94092.752751367778</v>
      </c>
      <c r="S253" s="14" t="e">
        <f t="shared" si="66"/>
        <v>#VALUE!</v>
      </c>
      <c r="T253" s="8" t="e">
        <f t="shared" si="67"/>
        <v>#VALUE!</v>
      </c>
    </row>
    <row r="254" spans="1:20" x14ac:dyDescent="0.25">
      <c r="A254" s="12">
        <f t="shared" si="51"/>
        <v>236</v>
      </c>
      <c r="B254" s="13">
        <f t="shared" si="52"/>
        <v>53206</v>
      </c>
      <c r="C254" s="12">
        <f t="shared" si="53"/>
        <v>2045</v>
      </c>
      <c r="D254" s="10" t="str">
        <f t="shared" si="54"/>
        <v/>
      </c>
      <c r="E254" s="10" t="str">
        <f t="shared" si="55"/>
        <v/>
      </c>
      <c r="F254" s="10" t="str">
        <f t="shared" si="56"/>
        <v/>
      </c>
      <c r="G254" s="10" t="str">
        <f t="shared" si="57"/>
        <v/>
      </c>
      <c r="H254" s="10" t="str">
        <f t="shared" si="58"/>
        <v/>
      </c>
      <c r="I254" s="11"/>
      <c r="J254" s="10" t="str">
        <f t="shared" si="59"/>
        <v/>
      </c>
      <c r="K254" s="10" t="str">
        <f t="shared" si="60"/>
        <v/>
      </c>
      <c r="L254" s="10" t="str">
        <f>IF(D254="","",SUM($F$19:F254))</f>
        <v/>
      </c>
      <c r="M254" s="10" t="str">
        <f t="shared" si="61"/>
        <v/>
      </c>
      <c r="N254" s="10">
        <f t="shared" si="62"/>
        <v>50849.002751367625</v>
      </c>
      <c r="O254" s="10">
        <f t="shared" si="63"/>
        <v>161.02184204599749</v>
      </c>
      <c r="P254" s="10">
        <f t="shared" si="64"/>
        <v>810.22815795400254</v>
      </c>
      <c r="Q254" s="10">
        <f t="shared" si="65"/>
        <v>50038.774593413626</v>
      </c>
      <c r="R254" s="10">
        <f>IF(N254="","",SUM($O$19:O254))</f>
        <v>94253.774593413778</v>
      </c>
      <c r="S254" s="14" t="e">
        <f t="shared" si="66"/>
        <v>#VALUE!</v>
      </c>
      <c r="T254" s="8" t="e">
        <f t="shared" si="67"/>
        <v>#VALUE!</v>
      </c>
    </row>
    <row r="255" spans="1:20" x14ac:dyDescent="0.25">
      <c r="A255" s="12">
        <f t="shared" si="51"/>
        <v>237</v>
      </c>
      <c r="B255" s="13">
        <f t="shared" si="52"/>
        <v>53236</v>
      </c>
      <c r="C255" s="12">
        <f t="shared" si="53"/>
        <v>2045</v>
      </c>
      <c r="D255" s="10" t="str">
        <f t="shared" si="54"/>
        <v/>
      </c>
      <c r="E255" s="10" t="str">
        <f t="shared" si="55"/>
        <v/>
      </c>
      <c r="F255" s="10" t="str">
        <f t="shared" si="56"/>
        <v/>
      </c>
      <c r="G255" s="10" t="str">
        <f t="shared" si="57"/>
        <v/>
      </c>
      <c r="H255" s="10" t="str">
        <f t="shared" si="58"/>
        <v/>
      </c>
      <c r="I255" s="11"/>
      <c r="J255" s="10" t="str">
        <f t="shared" si="59"/>
        <v/>
      </c>
      <c r="K255" s="10" t="str">
        <f t="shared" si="60"/>
        <v/>
      </c>
      <c r="L255" s="10" t="str">
        <f>IF(D255="","",SUM($F$19:F255))</f>
        <v/>
      </c>
      <c r="M255" s="10" t="str">
        <f t="shared" si="61"/>
        <v/>
      </c>
      <c r="N255" s="10">
        <f t="shared" si="62"/>
        <v>50038.774593413626</v>
      </c>
      <c r="O255" s="10">
        <f t="shared" si="63"/>
        <v>158.4561195458098</v>
      </c>
      <c r="P255" s="10">
        <f t="shared" si="64"/>
        <v>812.79388045419023</v>
      </c>
      <c r="Q255" s="10">
        <f t="shared" si="65"/>
        <v>49225.980712959434</v>
      </c>
      <c r="R255" s="10">
        <f>IF(N255="","",SUM($O$19:O255))</f>
        <v>94412.230712959587</v>
      </c>
      <c r="S255" s="14" t="e">
        <f t="shared" si="66"/>
        <v>#VALUE!</v>
      </c>
      <c r="T255" s="8" t="e">
        <f t="shared" si="67"/>
        <v>#VALUE!</v>
      </c>
    </row>
    <row r="256" spans="1:20" x14ac:dyDescent="0.25">
      <c r="A256" s="12">
        <f t="shared" si="51"/>
        <v>238</v>
      </c>
      <c r="B256" s="13">
        <f t="shared" si="52"/>
        <v>53267</v>
      </c>
      <c r="C256" s="12">
        <f t="shared" si="53"/>
        <v>2045</v>
      </c>
      <c r="D256" s="10" t="str">
        <f t="shared" si="54"/>
        <v/>
      </c>
      <c r="E256" s="10" t="str">
        <f t="shared" si="55"/>
        <v/>
      </c>
      <c r="F256" s="10" t="str">
        <f t="shared" si="56"/>
        <v/>
      </c>
      <c r="G256" s="10" t="str">
        <f t="shared" si="57"/>
        <v/>
      </c>
      <c r="H256" s="10" t="str">
        <f t="shared" si="58"/>
        <v/>
      </c>
      <c r="I256" s="11"/>
      <c r="J256" s="10" t="str">
        <f t="shared" si="59"/>
        <v/>
      </c>
      <c r="K256" s="10" t="str">
        <f t="shared" si="60"/>
        <v/>
      </c>
      <c r="L256" s="10" t="str">
        <f>IF(D256="","",SUM($F$19:F256))</f>
        <v/>
      </c>
      <c r="M256" s="10" t="str">
        <f t="shared" si="61"/>
        <v/>
      </c>
      <c r="N256" s="10">
        <f t="shared" si="62"/>
        <v>49225.980712959434</v>
      </c>
      <c r="O256" s="10">
        <f t="shared" si="63"/>
        <v>155.88227225770487</v>
      </c>
      <c r="P256" s="10">
        <f t="shared" si="64"/>
        <v>815.36772774229507</v>
      </c>
      <c r="Q256" s="10">
        <f t="shared" si="65"/>
        <v>48410.612985217136</v>
      </c>
      <c r="R256" s="10">
        <f>IF(N256="","",SUM($O$19:O256))</f>
        <v>94568.112985217289</v>
      </c>
      <c r="S256" s="14" t="e">
        <f t="shared" si="66"/>
        <v>#VALUE!</v>
      </c>
      <c r="T256" s="8" t="e">
        <f t="shared" si="67"/>
        <v>#VALUE!</v>
      </c>
    </row>
    <row r="257" spans="1:20" x14ac:dyDescent="0.25">
      <c r="A257" s="12">
        <f t="shared" si="51"/>
        <v>239</v>
      </c>
      <c r="B257" s="13">
        <f t="shared" si="52"/>
        <v>53297</v>
      </c>
      <c r="C257" s="12">
        <f t="shared" si="53"/>
        <v>2045</v>
      </c>
      <c r="D257" s="10" t="str">
        <f t="shared" si="54"/>
        <v/>
      </c>
      <c r="E257" s="10" t="str">
        <f t="shared" si="55"/>
        <v/>
      </c>
      <c r="F257" s="10" t="str">
        <f t="shared" si="56"/>
        <v/>
      </c>
      <c r="G257" s="10" t="str">
        <f t="shared" si="57"/>
        <v/>
      </c>
      <c r="H257" s="10" t="str">
        <f t="shared" si="58"/>
        <v/>
      </c>
      <c r="I257" s="11"/>
      <c r="J257" s="10" t="str">
        <f t="shared" si="59"/>
        <v/>
      </c>
      <c r="K257" s="10" t="str">
        <f t="shared" si="60"/>
        <v/>
      </c>
      <c r="L257" s="10" t="str">
        <f>IF(D257="","",SUM($F$19:F257))</f>
        <v/>
      </c>
      <c r="M257" s="10" t="str">
        <f t="shared" si="61"/>
        <v/>
      </c>
      <c r="N257" s="10">
        <f t="shared" si="62"/>
        <v>48410.612985217136</v>
      </c>
      <c r="O257" s="10">
        <f t="shared" si="63"/>
        <v>153.3002744531876</v>
      </c>
      <c r="P257" s="10">
        <f t="shared" si="64"/>
        <v>817.94972554681237</v>
      </c>
      <c r="Q257" s="10">
        <f t="shared" si="65"/>
        <v>47592.66325967032</v>
      </c>
      <c r="R257" s="10">
        <f>IF(N257="","",SUM($O$19:O257))</f>
        <v>94721.413259670473</v>
      </c>
      <c r="S257" s="14" t="e">
        <f t="shared" si="66"/>
        <v>#VALUE!</v>
      </c>
      <c r="T257" s="8" t="e">
        <f t="shared" si="67"/>
        <v>#VALUE!</v>
      </c>
    </row>
    <row r="258" spans="1:20" x14ac:dyDescent="0.25">
      <c r="A258" s="12">
        <f t="shared" si="51"/>
        <v>240</v>
      </c>
      <c r="B258" s="13">
        <f t="shared" si="52"/>
        <v>53328</v>
      </c>
      <c r="C258" s="12">
        <f t="shared" si="53"/>
        <v>2046</v>
      </c>
      <c r="D258" s="10" t="str">
        <f t="shared" si="54"/>
        <v/>
      </c>
      <c r="E258" s="10" t="str">
        <f t="shared" si="55"/>
        <v/>
      </c>
      <c r="F258" s="10" t="str">
        <f t="shared" si="56"/>
        <v/>
      </c>
      <c r="G258" s="10" t="str">
        <f t="shared" si="57"/>
        <v/>
      </c>
      <c r="H258" s="10" t="str">
        <f t="shared" si="58"/>
        <v/>
      </c>
      <c r="I258" s="11"/>
      <c r="J258" s="10" t="str">
        <f t="shared" si="59"/>
        <v/>
      </c>
      <c r="K258" s="10" t="str">
        <f t="shared" si="60"/>
        <v/>
      </c>
      <c r="L258" s="10" t="str">
        <f>IF(D258="","",SUM($F$19:F258))</f>
        <v/>
      </c>
      <c r="M258" s="10" t="str">
        <f t="shared" si="61"/>
        <v/>
      </c>
      <c r="N258" s="10">
        <f t="shared" si="62"/>
        <v>47592.66325967032</v>
      </c>
      <c r="O258" s="10">
        <f t="shared" si="63"/>
        <v>150.71010032228935</v>
      </c>
      <c r="P258" s="10">
        <f t="shared" si="64"/>
        <v>820.53989967771065</v>
      </c>
      <c r="Q258" s="10">
        <f t="shared" si="65"/>
        <v>46772.123359992613</v>
      </c>
      <c r="R258" s="10">
        <f>IF(N258="","",SUM($O$19:O258))</f>
        <v>94872.123359992765</v>
      </c>
      <c r="S258" s="14" t="e">
        <f t="shared" si="66"/>
        <v>#VALUE!</v>
      </c>
      <c r="T258" s="8" t="e">
        <f t="shared" si="67"/>
        <v>#VALUE!</v>
      </c>
    </row>
    <row r="259" spans="1:20" x14ac:dyDescent="0.25">
      <c r="A259" s="12">
        <f t="shared" si="51"/>
        <v>241</v>
      </c>
      <c r="B259" s="13">
        <f t="shared" si="52"/>
        <v>53359</v>
      </c>
      <c r="C259" s="12">
        <f t="shared" si="53"/>
        <v>2046</v>
      </c>
      <c r="D259" s="10" t="str">
        <f t="shared" si="54"/>
        <v/>
      </c>
      <c r="E259" s="10" t="str">
        <f t="shared" si="55"/>
        <v/>
      </c>
      <c r="F259" s="10" t="str">
        <f t="shared" si="56"/>
        <v/>
      </c>
      <c r="G259" s="10" t="str">
        <f t="shared" si="57"/>
        <v/>
      </c>
      <c r="H259" s="10" t="str">
        <f t="shared" si="58"/>
        <v/>
      </c>
      <c r="I259" s="11"/>
      <c r="J259" s="10" t="str">
        <f t="shared" si="59"/>
        <v/>
      </c>
      <c r="K259" s="10" t="str">
        <f t="shared" si="60"/>
        <v/>
      </c>
      <c r="L259" s="10" t="str">
        <f>IF(D259="","",SUM($F$19:F259))</f>
        <v/>
      </c>
      <c r="M259" s="10" t="str">
        <f t="shared" si="61"/>
        <v/>
      </c>
      <c r="N259" s="10">
        <f t="shared" si="62"/>
        <v>46772.123359992613</v>
      </c>
      <c r="O259" s="10">
        <f t="shared" si="63"/>
        <v>148.11172397330995</v>
      </c>
      <c r="P259" s="10">
        <f t="shared" si="64"/>
        <v>823.13827602669005</v>
      </c>
      <c r="Q259" s="10">
        <f t="shared" si="65"/>
        <v>45948.985083965919</v>
      </c>
      <c r="R259" s="10">
        <f>IF(N259="","",SUM($O$19:O259))</f>
        <v>95020.235083966079</v>
      </c>
      <c r="S259" s="14" t="e">
        <f t="shared" si="66"/>
        <v>#VALUE!</v>
      </c>
      <c r="T259" s="8" t="e">
        <f t="shared" si="67"/>
        <v>#VALUE!</v>
      </c>
    </row>
    <row r="260" spans="1:20" x14ac:dyDescent="0.25">
      <c r="A260" s="12">
        <f t="shared" si="51"/>
        <v>242</v>
      </c>
      <c r="B260" s="13">
        <f t="shared" si="52"/>
        <v>53387</v>
      </c>
      <c r="C260" s="12">
        <f t="shared" si="53"/>
        <v>2046</v>
      </c>
      <c r="D260" s="10" t="str">
        <f t="shared" si="54"/>
        <v/>
      </c>
      <c r="E260" s="10" t="str">
        <f t="shared" si="55"/>
        <v/>
      </c>
      <c r="F260" s="10" t="str">
        <f t="shared" si="56"/>
        <v/>
      </c>
      <c r="G260" s="10" t="str">
        <f t="shared" si="57"/>
        <v/>
      </c>
      <c r="H260" s="10" t="str">
        <f t="shared" si="58"/>
        <v/>
      </c>
      <c r="I260" s="11"/>
      <c r="J260" s="10" t="str">
        <f t="shared" si="59"/>
        <v/>
      </c>
      <c r="K260" s="10" t="str">
        <f t="shared" si="60"/>
        <v/>
      </c>
      <c r="L260" s="10" t="str">
        <f>IF(D260="","",SUM($F$19:F260))</f>
        <v/>
      </c>
      <c r="M260" s="10" t="str">
        <f t="shared" si="61"/>
        <v/>
      </c>
      <c r="N260" s="10">
        <f t="shared" si="62"/>
        <v>45948.985083965919</v>
      </c>
      <c r="O260" s="10">
        <f t="shared" si="63"/>
        <v>145.50511943255873</v>
      </c>
      <c r="P260" s="10">
        <f t="shared" si="64"/>
        <v>825.74488056744121</v>
      </c>
      <c r="Q260" s="10">
        <f t="shared" si="65"/>
        <v>45123.240203398476</v>
      </c>
      <c r="R260" s="10">
        <f>IF(N260="","",SUM($O$19:O260))</f>
        <v>95165.740203398644</v>
      </c>
      <c r="S260" s="14" t="e">
        <f t="shared" si="66"/>
        <v>#VALUE!</v>
      </c>
      <c r="T260" s="8" t="e">
        <f t="shared" si="67"/>
        <v>#VALUE!</v>
      </c>
    </row>
    <row r="261" spans="1:20" x14ac:dyDescent="0.25">
      <c r="A261" s="12">
        <f t="shared" si="51"/>
        <v>243</v>
      </c>
      <c r="B261" s="13">
        <f t="shared" si="52"/>
        <v>53418</v>
      </c>
      <c r="C261" s="12">
        <f t="shared" si="53"/>
        <v>2046</v>
      </c>
      <c r="D261" s="10" t="str">
        <f t="shared" si="54"/>
        <v/>
      </c>
      <c r="E261" s="10" t="str">
        <f t="shared" si="55"/>
        <v/>
      </c>
      <c r="F261" s="10" t="str">
        <f t="shared" si="56"/>
        <v/>
      </c>
      <c r="G261" s="10" t="str">
        <f t="shared" si="57"/>
        <v/>
      </c>
      <c r="H261" s="10" t="str">
        <f t="shared" si="58"/>
        <v/>
      </c>
      <c r="I261" s="11"/>
      <c r="J261" s="10" t="str">
        <f t="shared" si="59"/>
        <v/>
      </c>
      <c r="K261" s="10" t="str">
        <f t="shared" si="60"/>
        <v/>
      </c>
      <c r="L261" s="10" t="str">
        <f>IF(D261="","",SUM($F$19:F261))</f>
        <v/>
      </c>
      <c r="M261" s="10" t="str">
        <f t="shared" si="61"/>
        <v/>
      </c>
      <c r="N261" s="10">
        <f t="shared" si="62"/>
        <v>45123.240203398476</v>
      </c>
      <c r="O261" s="10">
        <f t="shared" si="63"/>
        <v>142.89026064409518</v>
      </c>
      <c r="P261" s="10">
        <f t="shared" si="64"/>
        <v>828.35973935590482</v>
      </c>
      <c r="Q261" s="10">
        <f t="shared" si="65"/>
        <v>44294.880464042573</v>
      </c>
      <c r="R261" s="10">
        <f>IF(N261="","",SUM($O$19:O261))</f>
        <v>95308.630464042741</v>
      </c>
      <c r="S261" s="14" t="e">
        <f t="shared" si="66"/>
        <v>#VALUE!</v>
      </c>
      <c r="T261" s="8" t="e">
        <f t="shared" si="67"/>
        <v>#VALUE!</v>
      </c>
    </row>
    <row r="262" spans="1:20" x14ac:dyDescent="0.25">
      <c r="A262" s="12">
        <f t="shared" si="51"/>
        <v>244</v>
      </c>
      <c r="B262" s="13">
        <f t="shared" si="52"/>
        <v>53448</v>
      </c>
      <c r="C262" s="12">
        <f t="shared" si="53"/>
        <v>2046</v>
      </c>
      <c r="D262" s="10" t="str">
        <f t="shared" si="54"/>
        <v/>
      </c>
      <c r="E262" s="10" t="str">
        <f t="shared" si="55"/>
        <v/>
      </c>
      <c r="F262" s="10" t="str">
        <f t="shared" si="56"/>
        <v/>
      </c>
      <c r="G262" s="10" t="str">
        <f t="shared" si="57"/>
        <v/>
      </c>
      <c r="H262" s="10" t="str">
        <f t="shared" si="58"/>
        <v/>
      </c>
      <c r="I262" s="11"/>
      <c r="J262" s="10" t="str">
        <f t="shared" si="59"/>
        <v/>
      </c>
      <c r="K262" s="10" t="str">
        <f t="shared" si="60"/>
        <v/>
      </c>
      <c r="L262" s="10" t="str">
        <f>IF(D262="","",SUM($F$19:F262))</f>
        <v/>
      </c>
      <c r="M262" s="10" t="str">
        <f t="shared" si="61"/>
        <v/>
      </c>
      <c r="N262" s="10">
        <f t="shared" si="62"/>
        <v>44294.880464042573</v>
      </c>
      <c r="O262" s="10">
        <f t="shared" si="63"/>
        <v>140.26712146946815</v>
      </c>
      <c r="P262" s="10">
        <f t="shared" si="64"/>
        <v>830.98287853053182</v>
      </c>
      <c r="Q262" s="10">
        <f t="shared" si="65"/>
        <v>43463.897585512044</v>
      </c>
      <c r="R262" s="10">
        <f>IF(N262="","",SUM($O$19:O262))</f>
        <v>95448.897585512212</v>
      </c>
      <c r="S262" s="14" t="e">
        <f t="shared" si="66"/>
        <v>#VALUE!</v>
      </c>
      <c r="T262" s="8" t="e">
        <f t="shared" si="67"/>
        <v>#VALUE!</v>
      </c>
    </row>
    <row r="263" spans="1:20" x14ac:dyDescent="0.25">
      <c r="A263" s="12">
        <f t="shared" si="51"/>
        <v>245</v>
      </c>
      <c r="B263" s="13">
        <f t="shared" si="52"/>
        <v>53479</v>
      </c>
      <c r="C263" s="12">
        <f t="shared" si="53"/>
        <v>2046</v>
      </c>
      <c r="D263" s="10" t="str">
        <f t="shared" si="54"/>
        <v/>
      </c>
      <c r="E263" s="10" t="str">
        <f t="shared" si="55"/>
        <v/>
      </c>
      <c r="F263" s="10" t="str">
        <f t="shared" si="56"/>
        <v/>
      </c>
      <c r="G263" s="10" t="str">
        <f t="shared" si="57"/>
        <v/>
      </c>
      <c r="H263" s="10" t="str">
        <f t="shared" si="58"/>
        <v/>
      </c>
      <c r="I263" s="11"/>
      <c r="J263" s="10" t="str">
        <f t="shared" si="59"/>
        <v/>
      </c>
      <c r="K263" s="10" t="str">
        <f t="shared" si="60"/>
        <v/>
      </c>
      <c r="L263" s="10" t="str">
        <f>IF(D263="","",SUM($F$19:F263))</f>
        <v/>
      </c>
      <c r="M263" s="10" t="str">
        <f t="shared" si="61"/>
        <v/>
      </c>
      <c r="N263" s="10">
        <f t="shared" si="62"/>
        <v>43463.897585512044</v>
      </c>
      <c r="O263" s="10">
        <f t="shared" si="63"/>
        <v>137.63567568745481</v>
      </c>
      <c r="P263" s="10">
        <f t="shared" si="64"/>
        <v>833.61432431254525</v>
      </c>
      <c r="Q263" s="10">
        <f t="shared" si="65"/>
        <v>42630.283261199496</v>
      </c>
      <c r="R263" s="10">
        <f>IF(N263="","",SUM($O$19:O263))</f>
        <v>95586.533261199671</v>
      </c>
      <c r="S263" s="14" t="e">
        <f t="shared" si="66"/>
        <v>#VALUE!</v>
      </c>
      <c r="T263" s="8" t="e">
        <f t="shared" si="67"/>
        <v>#VALUE!</v>
      </c>
    </row>
    <row r="264" spans="1:20" x14ac:dyDescent="0.25">
      <c r="A264" s="12">
        <f t="shared" si="51"/>
        <v>246</v>
      </c>
      <c r="B264" s="13">
        <f t="shared" si="52"/>
        <v>53509</v>
      </c>
      <c r="C264" s="12">
        <f t="shared" si="53"/>
        <v>2046</v>
      </c>
      <c r="D264" s="10" t="str">
        <f t="shared" si="54"/>
        <v/>
      </c>
      <c r="E264" s="10" t="str">
        <f t="shared" si="55"/>
        <v/>
      </c>
      <c r="F264" s="10" t="str">
        <f t="shared" si="56"/>
        <v/>
      </c>
      <c r="G264" s="10" t="str">
        <f t="shared" si="57"/>
        <v/>
      </c>
      <c r="H264" s="10" t="str">
        <f t="shared" si="58"/>
        <v/>
      </c>
      <c r="I264" s="11"/>
      <c r="J264" s="10" t="str">
        <f t="shared" si="59"/>
        <v/>
      </c>
      <c r="K264" s="10" t="str">
        <f t="shared" si="60"/>
        <v/>
      </c>
      <c r="L264" s="10" t="str">
        <f>IF(D264="","",SUM($F$19:F264))</f>
        <v/>
      </c>
      <c r="M264" s="10" t="str">
        <f t="shared" si="61"/>
        <v/>
      </c>
      <c r="N264" s="10">
        <f t="shared" si="62"/>
        <v>42630.283261199496</v>
      </c>
      <c r="O264" s="10">
        <f t="shared" si="63"/>
        <v>134.9958969937984</v>
      </c>
      <c r="P264" s="10">
        <f t="shared" si="64"/>
        <v>836.2541030062016</v>
      </c>
      <c r="Q264" s="10">
        <f t="shared" si="65"/>
        <v>41794.029158193298</v>
      </c>
      <c r="R264" s="10">
        <f>IF(N264="","",SUM($O$19:O264))</f>
        <v>95721.529158193473</v>
      </c>
      <c r="S264" s="14" t="e">
        <f t="shared" si="66"/>
        <v>#VALUE!</v>
      </c>
      <c r="T264" s="8" t="e">
        <f t="shared" si="67"/>
        <v>#VALUE!</v>
      </c>
    </row>
    <row r="265" spans="1:20" x14ac:dyDescent="0.25">
      <c r="A265" s="12">
        <f t="shared" si="51"/>
        <v>247</v>
      </c>
      <c r="B265" s="13">
        <f t="shared" si="52"/>
        <v>53540</v>
      </c>
      <c r="C265" s="12">
        <f t="shared" si="53"/>
        <v>2046</v>
      </c>
      <c r="D265" s="10" t="str">
        <f t="shared" si="54"/>
        <v/>
      </c>
      <c r="E265" s="10" t="str">
        <f t="shared" si="55"/>
        <v/>
      </c>
      <c r="F265" s="10" t="str">
        <f t="shared" si="56"/>
        <v/>
      </c>
      <c r="G265" s="10" t="str">
        <f t="shared" si="57"/>
        <v/>
      </c>
      <c r="H265" s="10" t="str">
        <f t="shared" si="58"/>
        <v/>
      </c>
      <c r="I265" s="11"/>
      <c r="J265" s="10" t="str">
        <f t="shared" si="59"/>
        <v/>
      </c>
      <c r="K265" s="10" t="str">
        <f t="shared" si="60"/>
        <v/>
      </c>
      <c r="L265" s="10" t="str">
        <f>IF(D265="","",SUM($F$19:F265))</f>
        <v/>
      </c>
      <c r="M265" s="10" t="str">
        <f t="shared" si="61"/>
        <v/>
      </c>
      <c r="N265" s="10">
        <f t="shared" si="62"/>
        <v>41794.029158193298</v>
      </c>
      <c r="O265" s="10">
        <f t="shared" si="63"/>
        <v>132.34775900094544</v>
      </c>
      <c r="P265" s="10">
        <f t="shared" si="64"/>
        <v>838.90224099905458</v>
      </c>
      <c r="Q265" s="10">
        <f t="shared" si="65"/>
        <v>40955.12691719424</v>
      </c>
      <c r="R265" s="10">
        <f>IF(N265="","",SUM($O$19:O265))</f>
        <v>95853.876917194415</v>
      </c>
      <c r="S265" s="14" t="e">
        <f t="shared" si="66"/>
        <v>#VALUE!</v>
      </c>
      <c r="T265" s="8" t="e">
        <f t="shared" si="67"/>
        <v>#VALUE!</v>
      </c>
    </row>
    <row r="266" spans="1:20" x14ac:dyDescent="0.25">
      <c r="A266" s="12">
        <f t="shared" si="51"/>
        <v>248</v>
      </c>
      <c r="B266" s="13">
        <f t="shared" si="52"/>
        <v>53571</v>
      </c>
      <c r="C266" s="12">
        <f t="shared" si="53"/>
        <v>2046</v>
      </c>
      <c r="D266" s="10" t="str">
        <f t="shared" si="54"/>
        <v/>
      </c>
      <c r="E266" s="10" t="str">
        <f t="shared" si="55"/>
        <v/>
      </c>
      <c r="F266" s="10" t="str">
        <f t="shared" si="56"/>
        <v/>
      </c>
      <c r="G266" s="10" t="str">
        <f t="shared" si="57"/>
        <v/>
      </c>
      <c r="H266" s="10" t="str">
        <f t="shared" si="58"/>
        <v/>
      </c>
      <c r="I266" s="11"/>
      <c r="J266" s="10" t="str">
        <f t="shared" si="59"/>
        <v/>
      </c>
      <c r="K266" s="10" t="str">
        <f t="shared" si="60"/>
        <v/>
      </c>
      <c r="L266" s="10" t="str">
        <f>IF(D266="","",SUM($F$19:F266))</f>
        <v/>
      </c>
      <c r="M266" s="10" t="str">
        <f t="shared" si="61"/>
        <v/>
      </c>
      <c r="N266" s="10">
        <f t="shared" si="62"/>
        <v>40955.12691719424</v>
      </c>
      <c r="O266" s="10">
        <f t="shared" si="63"/>
        <v>129.69123523778177</v>
      </c>
      <c r="P266" s="10">
        <f t="shared" si="64"/>
        <v>841.55876476221829</v>
      </c>
      <c r="Q266" s="10">
        <f t="shared" si="65"/>
        <v>40113.568152432024</v>
      </c>
      <c r="R266" s="10">
        <f>IF(N266="","",SUM($O$19:O266))</f>
        <v>95983.568152432199</v>
      </c>
      <c r="S266" s="14" t="e">
        <f t="shared" si="66"/>
        <v>#VALUE!</v>
      </c>
      <c r="T266" s="8" t="e">
        <f t="shared" si="67"/>
        <v>#VALUE!</v>
      </c>
    </row>
    <row r="267" spans="1:20" x14ac:dyDescent="0.25">
      <c r="A267" s="12">
        <f t="shared" si="51"/>
        <v>249</v>
      </c>
      <c r="B267" s="13">
        <f t="shared" si="52"/>
        <v>53601</v>
      </c>
      <c r="C267" s="12">
        <f t="shared" si="53"/>
        <v>2046</v>
      </c>
      <c r="D267" s="10" t="str">
        <f t="shared" si="54"/>
        <v/>
      </c>
      <c r="E267" s="10" t="str">
        <f t="shared" si="55"/>
        <v/>
      </c>
      <c r="F267" s="10" t="str">
        <f t="shared" si="56"/>
        <v/>
      </c>
      <c r="G267" s="10" t="str">
        <f t="shared" si="57"/>
        <v/>
      </c>
      <c r="H267" s="10" t="str">
        <f t="shared" si="58"/>
        <v/>
      </c>
      <c r="I267" s="11"/>
      <c r="J267" s="10" t="str">
        <f t="shared" si="59"/>
        <v/>
      </c>
      <c r="K267" s="10" t="str">
        <f t="shared" si="60"/>
        <v/>
      </c>
      <c r="L267" s="10" t="str">
        <f>IF(D267="","",SUM($F$19:F267))</f>
        <v/>
      </c>
      <c r="M267" s="10" t="str">
        <f t="shared" si="61"/>
        <v/>
      </c>
      <c r="N267" s="10">
        <f t="shared" si="62"/>
        <v>40113.568152432024</v>
      </c>
      <c r="O267" s="10">
        <f t="shared" si="63"/>
        <v>127.02629914936807</v>
      </c>
      <c r="P267" s="10">
        <f t="shared" si="64"/>
        <v>844.22370085063199</v>
      </c>
      <c r="Q267" s="10">
        <f t="shared" si="65"/>
        <v>39269.34445158139</v>
      </c>
      <c r="R267" s="10">
        <f>IF(N267="","",SUM($O$19:O267))</f>
        <v>96110.594451581564</v>
      </c>
      <c r="S267" s="14" t="e">
        <f t="shared" si="66"/>
        <v>#VALUE!</v>
      </c>
      <c r="T267" s="8" t="e">
        <f t="shared" si="67"/>
        <v>#VALUE!</v>
      </c>
    </row>
    <row r="268" spans="1:20" x14ac:dyDescent="0.25">
      <c r="A268" s="12">
        <f t="shared" si="51"/>
        <v>250</v>
      </c>
      <c r="B268" s="13">
        <f t="shared" si="52"/>
        <v>53632</v>
      </c>
      <c r="C268" s="12">
        <f t="shared" si="53"/>
        <v>2046</v>
      </c>
      <c r="D268" s="10" t="str">
        <f t="shared" si="54"/>
        <v/>
      </c>
      <c r="E268" s="10" t="str">
        <f t="shared" si="55"/>
        <v/>
      </c>
      <c r="F268" s="10" t="str">
        <f t="shared" si="56"/>
        <v/>
      </c>
      <c r="G268" s="10" t="str">
        <f t="shared" si="57"/>
        <v/>
      </c>
      <c r="H268" s="10" t="str">
        <f t="shared" si="58"/>
        <v/>
      </c>
      <c r="I268" s="11"/>
      <c r="J268" s="10" t="str">
        <f t="shared" si="59"/>
        <v/>
      </c>
      <c r="K268" s="10" t="str">
        <f t="shared" si="60"/>
        <v/>
      </c>
      <c r="L268" s="10" t="str">
        <f>IF(D268="","",SUM($F$19:F268))</f>
        <v/>
      </c>
      <c r="M268" s="10" t="str">
        <f t="shared" si="61"/>
        <v/>
      </c>
      <c r="N268" s="10">
        <f t="shared" si="62"/>
        <v>39269.34445158139</v>
      </c>
      <c r="O268" s="10">
        <f t="shared" si="63"/>
        <v>124.3529240966744</v>
      </c>
      <c r="P268" s="10">
        <f t="shared" si="64"/>
        <v>846.89707590332557</v>
      </c>
      <c r="Q268" s="10">
        <f t="shared" si="65"/>
        <v>38422.447375678064</v>
      </c>
      <c r="R268" s="10">
        <f>IF(N268="","",SUM($O$19:O268))</f>
        <v>96234.947375678239</v>
      </c>
      <c r="S268" s="14" t="e">
        <f t="shared" si="66"/>
        <v>#VALUE!</v>
      </c>
      <c r="T268" s="8" t="e">
        <f t="shared" si="67"/>
        <v>#VALUE!</v>
      </c>
    </row>
    <row r="269" spans="1:20" x14ac:dyDescent="0.25">
      <c r="A269" s="12">
        <f t="shared" si="51"/>
        <v>251</v>
      </c>
      <c r="B269" s="13">
        <f t="shared" si="52"/>
        <v>53662</v>
      </c>
      <c r="C269" s="12">
        <f t="shared" si="53"/>
        <v>2046</v>
      </c>
      <c r="D269" s="10" t="str">
        <f t="shared" si="54"/>
        <v/>
      </c>
      <c r="E269" s="10" t="str">
        <f t="shared" si="55"/>
        <v/>
      </c>
      <c r="F269" s="10" t="str">
        <f t="shared" si="56"/>
        <v/>
      </c>
      <c r="G269" s="10" t="str">
        <f t="shared" si="57"/>
        <v/>
      </c>
      <c r="H269" s="10" t="str">
        <f t="shared" si="58"/>
        <v/>
      </c>
      <c r="I269" s="11"/>
      <c r="J269" s="10" t="str">
        <f t="shared" si="59"/>
        <v/>
      </c>
      <c r="K269" s="10" t="str">
        <f t="shared" si="60"/>
        <v/>
      </c>
      <c r="L269" s="10" t="str">
        <f>IF(D269="","",SUM($F$19:F269))</f>
        <v/>
      </c>
      <c r="M269" s="10" t="str">
        <f t="shared" si="61"/>
        <v/>
      </c>
      <c r="N269" s="10">
        <f t="shared" si="62"/>
        <v>38422.447375678064</v>
      </c>
      <c r="O269" s="10">
        <f t="shared" si="63"/>
        <v>121.67108335631387</v>
      </c>
      <c r="P269" s="10">
        <f t="shared" si="64"/>
        <v>849.57891664368617</v>
      </c>
      <c r="Q269" s="10">
        <f t="shared" si="65"/>
        <v>37572.868459034376</v>
      </c>
      <c r="R269" s="10">
        <f>IF(N269="","",SUM($O$19:O269))</f>
        <v>96356.618459034551</v>
      </c>
      <c r="S269" s="14" t="e">
        <f t="shared" si="66"/>
        <v>#VALUE!</v>
      </c>
      <c r="T269" s="8" t="e">
        <f t="shared" si="67"/>
        <v>#VALUE!</v>
      </c>
    </row>
    <row r="270" spans="1:20" x14ac:dyDescent="0.25">
      <c r="A270" s="12">
        <f t="shared" si="51"/>
        <v>252</v>
      </c>
      <c r="B270" s="13">
        <f t="shared" si="52"/>
        <v>53693</v>
      </c>
      <c r="C270" s="12">
        <f t="shared" si="53"/>
        <v>2047</v>
      </c>
      <c r="D270" s="10" t="str">
        <f t="shared" si="54"/>
        <v/>
      </c>
      <c r="E270" s="10" t="str">
        <f t="shared" si="55"/>
        <v/>
      </c>
      <c r="F270" s="10" t="str">
        <f t="shared" si="56"/>
        <v/>
      </c>
      <c r="G270" s="10" t="str">
        <f t="shared" si="57"/>
        <v/>
      </c>
      <c r="H270" s="10" t="str">
        <f t="shared" si="58"/>
        <v/>
      </c>
      <c r="I270" s="11"/>
      <c r="J270" s="10" t="str">
        <f t="shared" si="59"/>
        <v/>
      </c>
      <c r="K270" s="10" t="str">
        <f t="shared" si="60"/>
        <v/>
      </c>
      <c r="L270" s="10" t="str">
        <f>IF(D270="","",SUM($F$19:F270))</f>
        <v/>
      </c>
      <c r="M270" s="10" t="str">
        <f t="shared" si="61"/>
        <v/>
      </c>
      <c r="N270" s="10">
        <f t="shared" si="62"/>
        <v>37572.868459034376</v>
      </c>
      <c r="O270" s="10">
        <f t="shared" si="63"/>
        <v>118.98075012027552</v>
      </c>
      <c r="P270" s="10">
        <f t="shared" si="64"/>
        <v>852.2692498797245</v>
      </c>
      <c r="Q270" s="10">
        <f t="shared" si="65"/>
        <v>36720.59920915465</v>
      </c>
      <c r="R270" s="10">
        <f>IF(N270="","",SUM($O$19:O270))</f>
        <v>96475.599209154825</v>
      </c>
      <c r="S270" s="14" t="e">
        <f t="shared" si="66"/>
        <v>#VALUE!</v>
      </c>
      <c r="T270" s="8" t="e">
        <f t="shared" si="67"/>
        <v>#VALUE!</v>
      </c>
    </row>
    <row r="271" spans="1:20" x14ac:dyDescent="0.25">
      <c r="A271" s="12">
        <f t="shared" si="51"/>
        <v>253</v>
      </c>
      <c r="B271" s="13">
        <f t="shared" si="52"/>
        <v>53724</v>
      </c>
      <c r="C271" s="12">
        <f t="shared" si="53"/>
        <v>2047</v>
      </c>
      <c r="D271" s="10" t="str">
        <f t="shared" si="54"/>
        <v/>
      </c>
      <c r="E271" s="10" t="str">
        <f t="shared" si="55"/>
        <v/>
      </c>
      <c r="F271" s="10" t="str">
        <f t="shared" si="56"/>
        <v/>
      </c>
      <c r="G271" s="10" t="str">
        <f t="shared" si="57"/>
        <v/>
      </c>
      <c r="H271" s="10" t="str">
        <f t="shared" si="58"/>
        <v/>
      </c>
      <c r="I271" s="11"/>
      <c r="J271" s="10" t="str">
        <f t="shared" si="59"/>
        <v/>
      </c>
      <c r="K271" s="10" t="str">
        <f t="shared" si="60"/>
        <v/>
      </c>
      <c r="L271" s="10" t="str">
        <f>IF(D271="","",SUM($F$19:F271))</f>
        <v/>
      </c>
      <c r="M271" s="10" t="str">
        <f t="shared" si="61"/>
        <v/>
      </c>
      <c r="N271" s="10">
        <f t="shared" si="62"/>
        <v>36720.59920915465</v>
      </c>
      <c r="O271" s="10">
        <f t="shared" si="63"/>
        <v>116.28189749565639</v>
      </c>
      <c r="P271" s="10">
        <f t="shared" si="64"/>
        <v>854.96810250434362</v>
      </c>
      <c r="Q271" s="10">
        <f t="shared" si="65"/>
        <v>35865.631106650304</v>
      </c>
      <c r="R271" s="10">
        <f>IF(N271="","",SUM($O$19:O271))</f>
        <v>96591.881106650486</v>
      </c>
      <c r="S271" s="14" t="e">
        <f t="shared" si="66"/>
        <v>#VALUE!</v>
      </c>
      <c r="T271" s="8" t="e">
        <f t="shared" si="67"/>
        <v>#VALUE!</v>
      </c>
    </row>
    <row r="272" spans="1:20" x14ac:dyDescent="0.25">
      <c r="A272" s="12">
        <f t="shared" si="51"/>
        <v>254</v>
      </c>
      <c r="B272" s="13">
        <f t="shared" si="52"/>
        <v>53752</v>
      </c>
      <c r="C272" s="12">
        <f t="shared" si="53"/>
        <v>2047</v>
      </c>
      <c r="D272" s="10" t="str">
        <f t="shared" si="54"/>
        <v/>
      </c>
      <c r="E272" s="10" t="str">
        <f t="shared" si="55"/>
        <v/>
      </c>
      <c r="F272" s="10" t="str">
        <f t="shared" si="56"/>
        <v/>
      </c>
      <c r="G272" s="10" t="str">
        <f t="shared" si="57"/>
        <v/>
      </c>
      <c r="H272" s="10" t="str">
        <f t="shared" si="58"/>
        <v/>
      </c>
      <c r="I272" s="11"/>
      <c r="J272" s="10" t="str">
        <f t="shared" si="59"/>
        <v/>
      </c>
      <c r="K272" s="10" t="str">
        <f t="shared" si="60"/>
        <v/>
      </c>
      <c r="L272" s="10" t="str">
        <f>IF(D272="","",SUM($F$19:F272))</f>
        <v/>
      </c>
      <c r="M272" s="10" t="str">
        <f t="shared" si="61"/>
        <v/>
      </c>
      <c r="N272" s="10">
        <f t="shared" si="62"/>
        <v>35865.631106650304</v>
      </c>
      <c r="O272" s="10">
        <f t="shared" si="63"/>
        <v>113.57449850439262</v>
      </c>
      <c r="P272" s="10">
        <f t="shared" si="64"/>
        <v>857.67550149560736</v>
      </c>
      <c r="Q272" s="10">
        <f t="shared" si="65"/>
        <v>35007.955605154697</v>
      </c>
      <c r="R272" s="10">
        <f>IF(N272="","",SUM($O$19:O272))</f>
        <v>96705.455605154872</v>
      </c>
      <c r="S272" s="14" t="e">
        <f t="shared" si="66"/>
        <v>#VALUE!</v>
      </c>
      <c r="T272" s="8" t="e">
        <f t="shared" si="67"/>
        <v>#VALUE!</v>
      </c>
    </row>
    <row r="273" spans="1:20" x14ac:dyDescent="0.25">
      <c r="A273" s="12">
        <f t="shared" si="51"/>
        <v>255</v>
      </c>
      <c r="B273" s="13">
        <f t="shared" si="52"/>
        <v>53783</v>
      </c>
      <c r="C273" s="12">
        <f t="shared" si="53"/>
        <v>2047</v>
      </c>
      <c r="D273" s="10" t="str">
        <f t="shared" si="54"/>
        <v/>
      </c>
      <c r="E273" s="10" t="str">
        <f t="shared" si="55"/>
        <v/>
      </c>
      <c r="F273" s="10" t="str">
        <f t="shared" si="56"/>
        <v/>
      </c>
      <c r="G273" s="10" t="str">
        <f t="shared" si="57"/>
        <v/>
      </c>
      <c r="H273" s="10" t="str">
        <f t="shared" si="58"/>
        <v/>
      </c>
      <c r="I273" s="11"/>
      <c r="J273" s="10" t="str">
        <f t="shared" si="59"/>
        <v/>
      </c>
      <c r="K273" s="10" t="str">
        <f t="shared" si="60"/>
        <v/>
      </c>
      <c r="L273" s="10" t="str">
        <f>IF(D273="","",SUM($F$19:F273))</f>
        <v/>
      </c>
      <c r="M273" s="10" t="str">
        <f t="shared" si="61"/>
        <v/>
      </c>
      <c r="N273" s="10">
        <f t="shared" si="62"/>
        <v>35007.955605154697</v>
      </c>
      <c r="O273" s="10">
        <f t="shared" si="63"/>
        <v>110.85852608298987</v>
      </c>
      <c r="P273" s="10">
        <f t="shared" si="64"/>
        <v>860.3914739170101</v>
      </c>
      <c r="Q273" s="10">
        <f t="shared" si="65"/>
        <v>34147.56413123769</v>
      </c>
      <c r="R273" s="10">
        <f>IF(N273="","",SUM($O$19:O273))</f>
        <v>96816.314131237858</v>
      </c>
      <c r="S273" s="14" t="e">
        <f t="shared" si="66"/>
        <v>#VALUE!</v>
      </c>
      <c r="T273" s="8" t="e">
        <f t="shared" si="67"/>
        <v>#VALUE!</v>
      </c>
    </row>
    <row r="274" spans="1:20" x14ac:dyDescent="0.25">
      <c r="A274" s="12">
        <f t="shared" si="51"/>
        <v>256</v>
      </c>
      <c r="B274" s="13">
        <f t="shared" si="52"/>
        <v>53813</v>
      </c>
      <c r="C274" s="12">
        <f t="shared" si="53"/>
        <v>2047</v>
      </c>
      <c r="D274" s="10" t="str">
        <f t="shared" si="54"/>
        <v/>
      </c>
      <c r="E274" s="10" t="str">
        <f t="shared" si="55"/>
        <v/>
      </c>
      <c r="F274" s="10" t="str">
        <f t="shared" si="56"/>
        <v/>
      </c>
      <c r="G274" s="10" t="str">
        <f t="shared" si="57"/>
        <v/>
      </c>
      <c r="H274" s="10" t="str">
        <f t="shared" si="58"/>
        <v/>
      </c>
      <c r="I274" s="11"/>
      <c r="J274" s="10" t="str">
        <f t="shared" si="59"/>
        <v/>
      </c>
      <c r="K274" s="10" t="str">
        <f t="shared" si="60"/>
        <v/>
      </c>
      <c r="L274" s="10" t="str">
        <f>IF(D274="","",SUM($F$19:F274))</f>
        <v/>
      </c>
      <c r="M274" s="10" t="str">
        <f t="shared" si="61"/>
        <v/>
      </c>
      <c r="N274" s="10">
        <f t="shared" si="62"/>
        <v>34147.56413123769</v>
      </c>
      <c r="O274" s="10">
        <f t="shared" si="63"/>
        <v>108.13395308225269</v>
      </c>
      <c r="P274" s="10">
        <f t="shared" si="64"/>
        <v>863.11604691774733</v>
      </c>
      <c r="Q274" s="10">
        <f t="shared" si="65"/>
        <v>33284.448084319942</v>
      </c>
      <c r="R274" s="10">
        <f>IF(N274="","",SUM($O$19:O274))</f>
        <v>96924.448084320116</v>
      </c>
      <c r="S274" s="14" t="e">
        <f t="shared" si="66"/>
        <v>#VALUE!</v>
      </c>
      <c r="T274" s="8" t="e">
        <f t="shared" si="67"/>
        <v>#VALUE!</v>
      </c>
    </row>
    <row r="275" spans="1:20" x14ac:dyDescent="0.25">
      <c r="A275" s="12">
        <f t="shared" ref="A275:A338" si="68">IF(ROW()=19,1,IF(OR(K274&gt;0,Q274&gt;0),A274+1,""))</f>
        <v>257</v>
      </c>
      <c r="B275" s="13">
        <f t="shared" ref="B275:B338" si="69">IF(A275="","",EDATE($B$6,(A275-1)*(12/$E$4)))</f>
        <v>53844</v>
      </c>
      <c r="C275" s="12">
        <f t="shared" ref="C275:C338" si="70">IF(A275="","",YEAR(B275))</f>
        <v>2047</v>
      </c>
      <c r="D275" s="10" t="str">
        <f t="shared" ref="D275:D338" si="71">IF(A275="","",IF(A275=1,$B$7,IF(K274&gt;0,K274,"")))</f>
        <v/>
      </c>
      <c r="E275" s="10" t="str">
        <f t="shared" ref="E275:E338" si="72">IF(D275="","",MIN($E$6,D275+F275))</f>
        <v/>
      </c>
      <c r="F275" s="10" t="str">
        <f t="shared" ref="F275:F338" si="73">IF(D275="","",D275*$E$5)</f>
        <v/>
      </c>
      <c r="G275" s="10" t="str">
        <f t="shared" ref="G275:G338" si="74">IF(D275="","",MAX(0,E275-F275))</f>
        <v/>
      </c>
      <c r="H275" s="10" t="str">
        <f t="shared" ref="H275:H338" si="75">IF(D275="","",IF(MONTH(B275)=$B$12,MIN($B$11,MAX(0,D275-G275)),0))</f>
        <v/>
      </c>
      <c r="I275" s="11"/>
      <c r="J275" s="10" t="str">
        <f t="shared" ref="J275:J338" si="76">IF(D275="","",E275+H275+I275)</f>
        <v/>
      </c>
      <c r="K275" s="10" t="str">
        <f t="shared" ref="K275:K338" si="77">IF(D275="","",MAX(0,D275-G275-H275-I275))</f>
        <v/>
      </c>
      <c r="L275" s="10" t="str">
        <f>IF(D275="","",SUM($F$19:F275))</f>
        <v/>
      </c>
      <c r="M275" s="10" t="str">
        <f t="shared" ref="M275:M338" si="78">IF(D275="","",$B$7-K275)</f>
        <v/>
      </c>
      <c r="N275" s="10">
        <f t="shared" ref="N275:N338" si="79">IF(A275="","",IF(A275=1,$B$7,IF(Q274&gt;0,Q274,"")))</f>
        <v>33284.448084319942</v>
      </c>
      <c r="O275" s="10">
        <f t="shared" ref="O275:O338" si="80">IF(N275="","",N275*$E$5)</f>
        <v>105.40075226701315</v>
      </c>
      <c r="P275" s="10">
        <f t="shared" ref="P275:P338" si="81">IF(N275="","",MAX(0,MIN($E$6,N275+O275)-O275))</f>
        <v>865.8492477329869</v>
      </c>
      <c r="Q275" s="10">
        <f t="shared" ref="Q275:Q338" si="82">IF(N275="","",MAX(0,N275-P275))</f>
        <v>32418.598836586956</v>
      </c>
      <c r="R275" s="10">
        <f>IF(N275="","",SUM($O$19:O275))</f>
        <v>97029.848836587131</v>
      </c>
      <c r="S275" s="14" t="e">
        <f t="shared" ref="S275:S338" si="83">IF(A275="","",IF(AND(K275=0,Q275=0),"beide getilgt",IF(K275=0,"mit Sondertilgung getilgt",IF((H275+I275)&gt;0,"Sondertilgung","laufend"))))</f>
        <v>#VALUE!</v>
      </c>
      <c r="T275" s="8" t="e">
        <f t="shared" ref="T275:T338" si="84">IF(A275="","",H275+I275)</f>
        <v>#VALUE!</v>
      </c>
    </row>
    <row r="276" spans="1:20" x14ac:dyDescent="0.25">
      <c r="A276" s="12">
        <f t="shared" si="68"/>
        <v>258</v>
      </c>
      <c r="B276" s="13">
        <f t="shared" si="69"/>
        <v>53874</v>
      </c>
      <c r="C276" s="12">
        <f t="shared" si="70"/>
        <v>2047</v>
      </c>
      <c r="D276" s="10" t="str">
        <f t="shared" si="71"/>
        <v/>
      </c>
      <c r="E276" s="10" t="str">
        <f t="shared" si="72"/>
        <v/>
      </c>
      <c r="F276" s="10" t="str">
        <f t="shared" si="73"/>
        <v/>
      </c>
      <c r="G276" s="10" t="str">
        <f t="shared" si="74"/>
        <v/>
      </c>
      <c r="H276" s="10" t="str">
        <f t="shared" si="75"/>
        <v/>
      </c>
      <c r="I276" s="11"/>
      <c r="J276" s="10" t="str">
        <f t="shared" si="76"/>
        <v/>
      </c>
      <c r="K276" s="10" t="str">
        <f t="shared" si="77"/>
        <v/>
      </c>
      <c r="L276" s="10" t="str">
        <f>IF(D276="","",SUM($F$19:F276))</f>
        <v/>
      </c>
      <c r="M276" s="10" t="str">
        <f t="shared" si="78"/>
        <v/>
      </c>
      <c r="N276" s="10">
        <f t="shared" si="79"/>
        <v>32418.598836586956</v>
      </c>
      <c r="O276" s="10">
        <f t="shared" si="80"/>
        <v>102.6588963158587</v>
      </c>
      <c r="P276" s="10">
        <f t="shared" si="81"/>
        <v>868.59110368414133</v>
      </c>
      <c r="Q276" s="10">
        <f t="shared" si="82"/>
        <v>31550.007732902814</v>
      </c>
      <c r="R276" s="10">
        <f>IF(N276="","",SUM($O$19:O276))</f>
        <v>97132.507732902988</v>
      </c>
      <c r="S276" s="14" t="e">
        <f t="shared" si="83"/>
        <v>#VALUE!</v>
      </c>
      <c r="T276" s="8" t="e">
        <f t="shared" si="84"/>
        <v>#VALUE!</v>
      </c>
    </row>
    <row r="277" spans="1:20" x14ac:dyDescent="0.25">
      <c r="A277" s="12">
        <f t="shared" si="68"/>
        <v>259</v>
      </c>
      <c r="B277" s="13">
        <f t="shared" si="69"/>
        <v>53905</v>
      </c>
      <c r="C277" s="12">
        <f t="shared" si="70"/>
        <v>2047</v>
      </c>
      <c r="D277" s="10" t="str">
        <f t="shared" si="71"/>
        <v/>
      </c>
      <c r="E277" s="10" t="str">
        <f t="shared" si="72"/>
        <v/>
      </c>
      <c r="F277" s="10" t="str">
        <f t="shared" si="73"/>
        <v/>
      </c>
      <c r="G277" s="10" t="str">
        <f t="shared" si="74"/>
        <v/>
      </c>
      <c r="H277" s="10" t="str">
        <f t="shared" si="75"/>
        <v/>
      </c>
      <c r="I277" s="11"/>
      <c r="J277" s="10" t="str">
        <f t="shared" si="76"/>
        <v/>
      </c>
      <c r="K277" s="10" t="str">
        <f t="shared" si="77"/>
        <v/>
      </c>
      <c r="L277" s="10" t="str">
        <f>IF(D277="","",SUM($F$19:F277))</f>
        <v/>
      </c>
      <c r="M277" s="10" t="str">
        <f t="shared" si="78"/>
        <v/>
      </c>
      <c r="N277" s="10">
        <f t="shared" si="79"/>
        <v>31550.007732902814</v>
      </c>
      <c r="O277" s="10">
        <f t="shared" si="80"/>
        <v>99.90835782085891</v>
      </c>
      <c r="P277" s="10">
        <f t="shared" si="81"/>
        <v>871.3416421791411</v>
      </c>
      <c r="Q277" s="10">
        <f t="shared" si="82"/>
        <v>30678.666090723673</v>
      </c>
      <c r="R277" s="10">
        <f>IF(N277="","",SUM($O$19:O277))</f>
        <v>97232.41609072384</v>
      </c>
      <c r="S277" s="14" t="e">
        <f t="shared" si="83"/>
        <v>#VALUE!</v>
      </c>
      <c r="T277" s="8" t="e">
        <f t="shared" si="84"/>
        <v>#VALUE!</v>
      </c>
    </row>
    <row r="278" spans="1:20" x14ac:dyDescent="0.25">
      <c r="A278" s="12">
        <f t="shared" si="68"/>
        <v>260</v>
      </c>
      <c r="B278" s="13">
        <f t="shared" si="69"/>
        <v>53936</v>
      </c>
      <c r="C278" s="12">
        <f t="shared" si="70"/>
        <v>2047</v>
      </c>
      <c r="D278" s="10" t="str">
        <f t="shared" si="71"/>
        <v/>
      </c>
      <c r="E278" s="10" t="str">
        <f t="shared" si="72"/>
        <v/>
      </c>
      <c r="F278" s="10" t="str">
        <f t="shared" si="73"/>
        <v/>
      </c>
      <c r="G278" s="10" t="str">
        <f t="shared" si="74"/>
        <v/>
      </c>
      <c r="H278" s="10" t="str">
        <f t="shared" si="75"/>
        <v/>
      </c>
      <c r="I278" s="11"/>
      <c r="J278" s="10" t="str">
        <f t="shared" si="76"/>
        <v/>
      </c>
      <c r="K278" s="10" t="str">
        <f t="shared" si="77"/>
        <v/>
      </c>
      <c r="L278" s="10" t="str">
        <f>IF(D278="","",SUM($F$19:F278))</f>
        <v/>
      </c>
      <c r="M278" s="10" t="str">
        <f t="shared" si="78"/>
        <v/>
      </c>
      <c r="N278" s="10">
        <f t="shared" si="79"/>
        <v>30678.666090723673</v>
      </c>
      <c r="O278" s="10">
        <f t="shared" si="80"/>
        <v>97.149109287291623</v>
      </c>
      <c r="P278" s="10">
        <f t="shared" si="81"/>
        <v>874.10089071270841</v>
      </c>
      <c r="Q278" s="10">
        <f t="shared" si="82"/>
        <v>29804.565200010966</v>
      </c>
      <c r="R278" s="10">
        <f>IF(N278="","",SUM($O$19:O278))</f>
        <v>97329.565200011129</v>
      </c>
      <c r="S278" s="14" t="e">
        <f t="shared" si="83"/>
        <v>#VALUE!</v>
      </c>
      <c r="T278" s="8" t="e">
        <f t="shared" si="84"/>
        <v>#VALUE!</v>
      </c>
    </row>
    <row r="279" spans="1:20" x14ac:dyDescent="0.25">
      <c r="A279" s="12">
        <f t="shared" si="68"/>
        <v>261</v>
      </c>
      <c r="B279" s="13">
        <f t="shared" si="69"/>
        <v>53966</v>
      </c>
      <c r="C279" s="12">
        <f t="shared" si="70"/>
        <v>2047</v>
      </c>
      <c r="D279" s="10" t="str">
        <f t="shared" si="71"/>
        <v/>
      </c>
      <c r="E279" s="10" t="str">
        <f t="shared" si="72"/>
        <v/>
      </c>
      <c r="F279" s="10" t="str">
        <f t="shared" si="73"/>
        <v/>
      </c>
      <c r="G279" s="10" t="str">
        <f t="shared" si="74"/>
        <v/>
      </c>
      <c r="H279" s="10" t="str">
        <f t="shared" si="75"/>
        <v/>
      </c>
      <c r="I279" s="11"/>
      <c r="J279" s="10" t="str">
        <f t="shared" si="76"/>
        <v/>
      </c>
      <c r="K279" s="10" t="str">
        <f t="shared" si="77"/>
        <v/>
      </c>
      <c r="L279" s="10" t="str">
        <f>IF(D279="","",SUM($F$19:F279))</f>
        <v/>
      </c>
      <c r="M279" s="10" t="str">
        <f t="shared" si="78"/>
        <v/>
      </c>
      <c r="N279" s="10">
        <f t="shared" si="79"/>
        <v>29804.565200010966</v>
      </c>
      <c r="O279" s="10">
        <f t="shared" si="80"/>
        <v>94.38112313336805</v>
      </c>
      <c r="P279" s="10">
        <f t="shared" si="81"/>
        <v>876.86887686663192</v>
      </c>
      <c r="Q279" s="10">
        <f t="shared" si="82"/>
        <v>28927.696323144333</v>
      </c>
      <c r="R279" s="10">
        <f>IF(N279="","",SUM($O$19:O279))</f>
        <v>97423.946323144497</v>
      </c>
      <c r="S279" s="14" t="e">
        <f t="shared" si="83"/>
        <v>#VALUE!</v>
      </c>
      <c r="T279" s="8" t="e">
        <f t="shared" si="84"/>
        <v>#VALUE!</v>
      </c>
    </row>
    <row r="280" spans="1:20" x14ac:dyDescent="0.25">
      <c r="A280" s="12">
        <f t="shared" si="68"/>
        <v>262</v>
      </c>
      <c r="B280" s="13">
        <f t="shared" si="69"/>
        <v>53997</v>
      </c>
      <c r="C280" s="12">
        <f t="shared" si="70"/>
        <v>2047</v>
      </c>
      <c r="D280" s="10" t="str">
        <f t="shared" si="71"/>
        <v/>
      </c>
      <c r="E280" s="10" t="str">
        <f t="shared" si="72"/>
        <v/>
      </c>
      <c r="F280" s="10" t="str">
        <f t="shared" si="73"/>
        <v/>
      </c>
      <c r="G280" s="10" t="str">
        <f t="shared" si="74"/>
        <v/>
      </c>
      <c r="H280" s="10" t="str">
        <f t="shared" si="75"/>
        <v/>
      </c>
      <c r="I280" s="11"/>
      <c r="J280" s="10" t="str">
        <f t="shared" si="76"/>
        <v/>
      </c>
      <c r="K280" s="10" t="str">
        <f t="shared" si="77"/>
        <v/>
      </c>
      <c r="L280" s="10" t="str">
        <f>IF(D280="","",SUM($F$19:F280))</f>
        <v/>
      </c>
      <c r="M280" s="10" t="str">
        <f t="shared" si="78"/>
        <v/>
      </c>
      <c r="N280" s="10">
        <f t="shared" si="79"/>
        <v>28927.696323144333</v>
      </c>
      <c r="O280" s="10">
        <f t="shared" si="80"/>
        <v>91.604371689957048</v>
      </c>
      <c r="P280" s="10">
        <f t="shared" si="81"/>
        <v>879.64562831004298</v>
      </c>
      <c r="Q280" s="10">
        <f t="shared" si="82"/>
        <v>28048.050694834292</v>
      </c>
      <c r="R280" s="10">
        <f>IF(N280="","",SUM($O$19:O280))</f>
        <v>97515.550694834455</v>
      </c>
      <c r="S280" s="14" t="e">
        <f t="shared" si="83"/>
        <v>#VALUE!</v>
      </c>
      <c r="T280" s="8" t="e">
        <f t="shared" si="84"/>
        <v>#VALUE!</v>
      </c>
    </row>
    <row r="281" spans="1:20" x14ac:dyDescent="0.25">
      <c r="A281" s="12">
        <f t="shared" si="68"/>
        <v>263</v>
      </c>
      <c r="B281" s="13">
        <f t="shared" si="69"/>
        <v>54027</v>
      </c>
      <c r="C281" s="12">
        <f t="shared" si="70"/>
        <v>2047</v>
      </c>
      <c r="D281" s="10" t="str">
        <f t="shared" si="71"/>
        <v/>
      </c>
      <c r="E281" s="10" t="str">
        <f t="shared" si="72"/>
        <v/>
      </c>
      <c r="F281" s="10" t="str">
        <f t="shared" si="73"/>
        <v/>
      </c>
      <c r="G281" s="10" t="str">
        <f t="shared" si="74"/>
        <v/>
      </c>
      <c r="H281" s="10" t="str">
        <f t="shared" si="75"/>
        <v/>
      </c>
      <c r="I281" s="11"/>
      <c r="J281" s="10" t="str">
        <f t="shared" si="76"/>
        <v/>
      </c>
      <c r="K281" s="10" t="str">
        <f t="shared" si="77"/>
        <v/>
      </c>
      <c r="L281" s="10" t="str">
        <f>IF(D281="","",SUM($F$19:F281))</f>
        <v/>
      </c>
      <c r="M281" s="10" t="str">
        <f t="shared" si="78"/>
        <v/>
      </c>
      <c r="N281" s="10">
        <f t="shared" si="79"/>
        <v>28048.050694834292</v>
      </c>
      <c r="O281" s="10">
        <f t="shared" si="80"/>
        <v>88.81882720030859</v>
      </c>
      <c r="P281" s="10">
        <f t="shared" si="81"/>
        <v>882.43117279969147</v>
      </c>
      <c r="Q281" s="10">
        <f t="shared" si="82"/>
        <v>27165.619522034602</v>
      </c>
      <c r="R281" s="10">
        <f>IF(N281="","",SUM($O$19:O281))</f>
        <v>97604.369522034758</v>
      </c>
      <c r="S281" s="14" t="e">
        <f t="shared" si="83"/>
        <v>#VALUE!</v>
      </c>
      <c r="T281" s="8" t="e">
        <f t="shared" si="84"/>
        <v>#VALUE!</v>
      </c>
    </row>
    <row r="282" spans="1:20" x14ac:dyDescent="0.25">
      <c r="A282" s="12">
        <f t="shared" si="68"/>
        <v>264</v>
      </c>
      <c r="B282" s="13">
        <f t="shared" si="69"/>
        <v>54058</v>
      </c>
      <c r="C282" s="12">
        <f t="shared" si="70"/>
        <v>2048</v>
      </c>
      <c r="D282" s="10" t="str">
        <f t="shared" si="71"/>
        <v/>
      </c>
      <c r="E282" s="10" t="str">
        <f t="shared" si="72"/>
        <v/>
      </c>
      <c r="F282" s="10" t="str">
        <f t="shared" si="73"/>
        <v/>
      </c>
      <c r="G282" s="10" t="str">
        <f t="shared" si="74"/>
        <v/>
      </c>
      <c r="H282" s="10" t="str">
        <f t="shared" si="75"/>
        <v/>
      </c>
      <c r="I282" s="11"/>
      <c r="J282" s="10" t="str">
        <f t="shared" si="76"/>
        <v/>
      </c>
      <c r="K282" s="10" t="str">
        <f t="shared" si="77"/>
        <v/>
      </c>
      <c r="L282" s="10" t="str">
        <f>IF(D282="","",SUM($F$19:F282))</f>
        <v/>
      </c>
      <c r="M282" s="10" t="str">
        <f t="shared" si="78"/>
        <v/>
      </c>
      <c r="N282" s="10">
        <f t="shared" si="79"/>
        <v>27165.619522034602</v>
      </c>
      <c r="O282" s="10">
        <f t="shared" si="80"/>
        <v>86.024461819776235</v>
      </c>
      <c r="P282" s="10">
        <f t="shared" si="81"/>
        <v>885.22553818022379</v>
      </c>
      <c r="Q282" s="10">
        <f t="shared" si="82"/>
        <v>26280.393983854377</v>
      </c>
      <c r="R282" s="10">
        <f>IF(N282="","",SUM($O$19:O282))</f>
        <v>97690.393983854534</v>
      </c>
      <c r="S282" s="14" t="e">
        <f t="shared" si="83"/>
        <v>#VALUE!</v>
      </c>
      <c r="T282" s="8" t="e">
        <f t="shared" si="84"/>
        <v>#VALUE!</v>
      </c>
    </row>
    <row r="283" spans="1:20" x14ac:dyDescent="0.25">
      <c r="A283" s="12">
        <f t="shared" si="68"/>
        <v>265</v>
      </c>
      <c r="B283" s="13">
        <f t="shared" si="69"/>
        <v>54089</v>
      </c>
      <c r="C283" s="12">
        <f t="shared" si="70"/>
        <v>2048</v>
      </c>
      <c r="D283" s="10" t="str">
        <f t="shared" si="71"/>
        <v/>
      </c>
      <c r="E283" s="10" t="str">
        <f t="shared" si="72"/>
        <v/>
      </c>
      <c r="F283" s="10" t="str">
        <f t="shared" si="73"/>
        <v/>
      </c>
      <c r="G283" s="10" t="str">
        <f t="shared" si="74"/>
        <v/>
      </c>
      <c r="H283" s="10" t="str">
        <f t="shared" si="75"/>
        <v/>
      </c>
      <c r="I283" s="11"/>
      <c r="J283" s="10" t="str">
        <f t="shared" si="76"/>
        <v/>
      </c>
      <c r="K283" s="10" t="str">
        <f t="shared" si="77"/>
        <v/>
      </c>
      <c r="L283" s="10" t="str">
        <f>IF(D283="","",SUM($F$19:F283))</f>
        <v/>
      </c>
      <c r="M283" s="10" t="str">
        <f t="shared" si="78"/>
        <v/>
      </c>
      <c r="N283" s="10">
        <f t="shared" si="79"/>
        <v>26280.393983854377</v>
      </c>
      <c r="O283" s="10">
        <f t="shared" si="80"/>
        <v>83.221247615538857</v>
      </c>
      <c r="P283" s="10">
        <f t="shared" si="81"/>
        <v>888.02875238446109</v>
      </c>
      <c r="Q283" s="10">
        <f t="shared" si="82"/>
        <v>25392.365231469917</v>
      </c>
      <c r="R283" s="10">
        <f>IF(N283="","",SUM($O$19:O283))</f>
        <v>97773.615231470074</v>
      </c>
      <c r="S283" s="14" t="e">
        <f t="shared" si="83"/>
        <v>#VALUE!</v>
      </c>
      <c r="T283" s="8" t="e">
        <f t="shared" si="84"/>
        <v>#VALUE!</v>
      </c>
    </row>
    <row r="284" spans="1:20" x14ac:dyDescent="0.25">
      <c r="A284" s="12">
        <f t="shared" si="68"/>
        <v>266</v>
      </c>
      <c r="B284" s="13">
        <f t="shared" si="69"/>
        <v>54118</v>
      </c>
      <c r="C284" s="12">
        <f t="shared" si="70"/>
        <v>2048</v>
      </c>
      <c r="D284" s="10" t="str">
        <f t="shared" si="71"/>
        <v/>
      </c>
      <c r="E284" s="10" t="str">
        <f t="shared" si="72"/>
        <v/>
      </c>
      <c r="F284" s="10" t="str">
        <f t="shared" si="73"/>
        <v/>
      </c>
      <c r="G284" s="10" t="str">
        <f t="shared" si="74"/>
        <v/>
      </c>
      <c r="H284" s="10" t="str">
        <f t="shared" si="75"/>
        <v/>
      </c>
      <c r="I284" s="11"/>
      <c r="J284" s="10" t="str">
        <f t="shared" si="76"/>
        <v/>
      </c>
      <c r="K284" s="10" t="str">
        <f t="shared" si="77"/>
        <v/>
      </c>
      <c r="L284" s="10" t="str">
        <f>IF(D284="","",SUM($F$19:F284))</f>
        <v/>
      </c>
      <c r="M284" s="10" t="str">
        <f t="shared" si="78"/>
        <v/>
      </c>
      <c r="N284" s="10">
        <f t="shared" si="79"/>
        <v>25392.365231469917</v>
      </c>
      <c r="O284" s="10">
        <f t="shared" si="80"/>
        <v>80.4091565663214</v>
      </c>
      <c r="P284" s="10">
        <f t="shared" si="81"/>
        <v>890.84084343367863</v>
      </c>
      <c r="Q284" s="10">
        <f t="shared" si="82"/>
        <v>24501.52438803624</v>
      </c>
      <c r="R284" s="10">
        <f>IF(N284="","",SUM($O$19:O284))</f>
        <v>97854.0243880364</v>
      </c>
      <c r="S284" s="14" t="e">
        <f t="shared" si="83"/>
        <v>#VALUE!</v>
      </c>
      <c r="T284" s="8" t="e">
        <f t="shared" si="84"/>
        <v>#VALUE!</v>
      </c>
    </row>
    <row r="285" spans="1:20" x14ac:dyDescent="0.25">
      <c r="A285" s="12">
        <f t="shared" si="68"/>
        <v>267</v>
      </c>
      <c r="B285" s="13">
        <f t="shared" si="69"/>
        <v>54149</v>
      </c>
      <c r="C285" s="12">
        <f t="shared" si="70"/>
        <v>2048</v>
      </c>
      <c r="D285" s="10" t="str">
        <f t="shared" si="71"/>
        <v/>
      </c>
      <c r="E285" s="10" t="str">
        <f t="shared" si="72"/>
        <v/>
      </c>
      <c r="F285" s="10" t="str">
        <f t="shared" si="73"/>
        <v/>
      </c>
      <c r="G285" s="10" t="str">
        <f t="shared" si="74"/>
        <v/>
      </c>
      <c r="H285" s="10" t="str">
        <f t="shared" si="75"/>
        <v/>
      </c>
      <c r="I285" s="11"/>
      <c r="J285" s="10" t="str">
        <f t="shared" si="76"/>
        <v/>
      </c>
      <c r="K285" s="10" t="str">
        <f t="shared" si="77"/>
        <v/>
      </c>
      <c r="L285" s="10" t="str">
        <f>IF(D285="","",SUM($F$19:F285))</f>
        <v/>
      </c>
      <c r="M285" s="10" t="str">
        <f t="shared" si="78"/>
        <v/>
      </c>
      <c r="N285" s="10">
        <f t="shared" si="79"/>
        <v>24501.52438803624</v>
      </c>
      <c r="O285" s="10">
        <f t="shared" si="80"/>
        <v>77.588160562114751</v>
      </c>
      <c r="P285" s="10">
        <f t="shared" si="81"/>
        <v>893.66183943788519</v>
      </c>
      <c r="Q285" s="10">
        <f t="shared" si="82"/>
        <v>23607.862548598354</v>
      </c>
      <c r="R285" s="10">
        <f>IF(N285="","",SUM($O$19:O285))</f>
        <v>97931.61254859851</v>
      </c>
      <c r="S285" s="14" t="e">
        <f t="shared" si="83"/>
        <v>#VALUE!</v>
      </c>
      <c r="T285" s="8" t="e">
        <f t="shared" si="84"/>
        <v>#VALUE!</v>
      </c>
    </row>
    <row r="286" spans="1:20" x14ac:dyDescent="0.25">
      <c r="A286" s="12">
        <f t="shared" si="68"/>
        <v>268</v>
      </c>
      <c r="B286" s="13">
        <f t="shared" si="69"/>
        <v>54179</v>
      </c>
      <c r="C286" s="12">
        <f t="shared" si="70"/>
        <v>2048</v>
      </c>
      <c r="D286" s="10" t="str">
        <f t="shared" si="71"/>
        <v/>
      </c>
      <c r="E286" s="10" t="str">
        <f t="shared" si="72"/>
        <v/>
      </c>
      <c r="F286" s="10" t="str">
        <f t="shared" si="73"/>
        <v/>
      </c>
      <c r="G286" s="10" t="str">
        <f t="shared" si="74"/>
        <v/>
      </c>
      <c r="H286" s="10" t="str">
        <f t="shared" si="75"/>
        <v/>
      </c>
      <c r="I286" s="11"/>
      <c r="J286" s="10" t="str">
        <f t="shared" si="76"/>
        <v/>
      </c>
      <c r="K286" s="10" t="str">
        <f t="shared" si="77"/>
        <v/>
      </c>
      <c r="L286" s="10" t="str">
        <f>IF(D286="","",SUM($F$19:F286))</f>
        <v/>
      </c>
      <c r="M286" s="10" t="str">
        <f t="shared" si="78"/>
        <v/>
      </c>
      <c r="N286" s="10">
        <f t="shared" si="79"/>
        <v>23607.862548598354</v>
      </c>
      <c r="O286" s="10">
        <f t="shared" si="80"/>
        <v>74.758231403894783</v>
      </c>
      <c r="P286" s="10">
        <f t="shared" si="81"/>
        <v>896.4917685961052</v>
      </c>
      <c r="Q286" s="10">
        <f t="shared" si="82"/>
        <v>22711.370780002249</v>
      </c>
      <c r="R286" s="10">
        <f>IF(N286="","",SUM($O$19:O286))</f>
        <v>98006.370780002399</v>
      </c>
      <c r="S286" s="14" t="e">
        <f t="shared" si="83"/>
        <v>#VALUE!</v>
      </c>
      <c r="T286" s="8" t="e">
        <f t="shared" si="84"/>
        <v>#VALUE!</v>
      </c>
    </row>
    <row r="287" spans="1:20" x14ac:dyDescent="0.25">
      <c r="A287" s="12">
        <f t="shared" si="68"/>
        <v>269</v>
      </c>
      <c r="B287" s="13">
        <f t="shared" si="69"/>
        <v>54210</v>
      </c>
      <c r="C287" s="12">
        <f t="shared" si="70"/>
        <v>2048</v>
      </c>
      <c r="D287" s="10" t="str">
        <f t="shared" si="71"/>
        <v/>
      </c>
      <c r="E287" s="10" t="str">
        <f t="shared" si="72"/>
        <v/>
      </c>
      <c r="F287" s="10" t="str">
        <f t="shared" si="73"/>
        <v/>
      </c>
      <c r="G287" s="10" t="str">
        <f t="shared" si="74"/>
        <v/>
      </c>
      <c r="H287" s="10" t="str">
        <f t="shared" si="75"/>
        <v/>
      </c>
      <c r="I287" s="11"/>
      <c r="J287" s="10" t="str">
        <f t="shared" si="76"/>
        <v/>
      </c>
      <c r="K287" s="10" t="str">
        <f t="shared" si="77"/>
        <v/>
      </c>
      <c r="L287" s="10" t="str">
        <f>IF(D287="","",SUM($F$19:F287))</f>
        <v/>
      </c>
      <c r="M287" s="10" t="str">
        <f t="shared" si="78"/>
        <v/>
      </c>
      <c r="N287" s="10">
        <f t="shared" si="79"/>
        <v>22711.370780002249</v>
      </c>
      <c r="O287" s="10">
        <f t="shared" si="80"/>
        <v>71.919340803340461</v>
      </c>
      <c r="P287" s="10">
        <f t="shared" si="81"/>
        <v>899.33065919665955</v>
      </c>
      <c r="Q287" s="10">
        <f t="shared" si="82"/>
        <v>21812.040120805588</v>
      </c>
      <c r="R287" s="10">
        <f>IF(N287="","",SUM($O$19:O287))</f>
        <v>98078.290120805745</v>
      </c>
      <c r="S287" s="14" t="e">
        <f t="shared" si="83"/>
        <v>#VALUE!</v>
      </c>
      <c r="T287" s="8" t="e">
        <f t="shared" si="84"/>
        <v>#VALUE!</v>
      </c>
    </row>
    <row r="288" spans="1:20" x14ac:dyDescent="0.25">
      <c r="A288" s="12">
        <f t="shared" si="68"/>
        <v>270</v>
      </c>
      <c r="B288" s="13">
        <f t="shared" si="69"/>
        <v>54240</v>
      </c>
      <c r="C288" s="12">
        <f t="shared" si="70"/>
        <v>2048</v>
      </c>
      <c r="D288" s="10" t="str">
        <f t="shared" si="71"/>
        <v/>
      </c>
      <c r="E288" s="10" t="str">
        <f t="shared" si="72"/>
        <v/>
      </c>
      <c r="F288" s="10" t="str">
        <f t="shared" si="73"/>
        <v/>
      </c>
      <c r="G288" s="10" t="str">
        <f t="shared" si="74"/>
        <v/>
      </c>
      <c r="H288" s="10" t="str">
        <f t="shared" si="75"/>
        <v/>
      </c>
      <c r="I288" s="11"/>
      <c r="J288" s="10" t="str">
        <f t="shared" si="76"/>
        <v/>
      </c>
      <c r="K288" s="10" t="str">
        <f t="shared" si="77"/>
        <v/>
      </c>
      <c r="L288" s="10" t="str">
        <f>IF(D288="","",SUM($F$19:F288))</f>
        <v/>
      </c>
      <c r="M288" s="10" t="str">
        <f t="shared" si="78"/>
        <v/>
      </c>
      <c r="N288" s="10">
        <f t="shared" si="79"/>
        <v>21812.040120805588</v>
      </c>
      <c r="O288" s="10">
        <f t="shared" si="80"/>
        <v>69.071460382551024</v>
      </c>
      <c r="P288" s="10">
        <f t="shared" si="81"/>
        <v>902.17853961744902</v>
      </c>
      <c r="Q288" s="10">
        <f t="shared" si="82"/>
        <v>20909.861581188139</v>
      </c>
      <c r="R288" s="10">
        <f>IF(N288="","",SUM($O$19:O288))</f>
        <v>98147.361581188292</v>
      </c>
      <c r="S288" s="14" t="e">
        <f t="shared" si="83"/>
        <v>#VALUE!</v>
      </c>
      <c r="T288" s="8" t="e">
        <f t="shared" si="84"/>
        <v>#VALUE!</v>
      </c>
    </row>
    <row r="289" spans="1:20" x14ac:dyDescent="0.25">
      <c r="A289" s="12">
        <f t="shared" si="68"/>
        <v>271</v>
      </c>
      <c r="B289" s="13">
        <f t="shared" si="69"/>
        <v>54271</v>
      </c>
      <c r="C289" s="12">
        <f t="shared" si="70"/>
        <v>2048</v>
      </c>
      <c r="D289" s="10" t="str">
        <f t="shared" si="71"/>
        <v/>
      </c>
      <c r="E289" s="10" t="str">
        <f t="shared" si="72"/>
        <v/>
      </c>
      <c r="F289" s="10" t="str">
        <f t="shared" si="73"/>
        <v/>
      </c>
      <c r="G289" s="10" t="str">
        <f t="shared" si="74"/>
        <v/>
      </c>
      <c r="H289" s="10" t="str">
        <f t="shared" si="75"/>
        <v/>
      </c>
      <c r="I289" s="11"/>
      <c r="J289" s="10" t="str">
        <f t="shared" si="76"/>
        <v/>
      </c>
      <c r="K289" s="10" t="str">
        <f t="shared" si="77"/>
        <v/>
      </c>
      <c r="L289" s="10" t="str">
        <f>IF(D289="","",SUM($F$19:F289))</f>
        <v/>
      </c>
      <c r="M289" s="10" t="str">
        <f t="shared" si="78"/>
        <v/>
      </c>
      <c r="N289" s="10">
        <f t="shared" si="79"/>
        <v>20909.861581188139</v>
      </c>
      <c r="O289" s="10">
        <f t="shared" si="80"/>
        <v>66.214561673762432</v>
      </c>
      <c r="P289" s="10">
        <f t="shared" si="81"/>
        <v>905.03543832623757</v>
      </c>
      <c r="Q289" s="10">
        <f t="shared" si="82"/>
        <v>20004.826142861901</v>
      </c>
      <c r="R289" s="10">
        <f>IF(N289="","",SUM($O$19:O289))</f>
        <v>98213.576142862061</v>
      </c>
      <c r="S289" s="14" t="e">
        <f t="shared" si="83"/>
        <v>#VALUE!</v>
      </c>
      <c r="T289" s="8" t="e">
        <f t="shared" si="84"/>
        <v>#VALUE!</v>
      </c>
    </row>
    <row r="290" spans="1:20" x14ac:dyDescent="0.25">
      <c r="A290" s="12">
        <f t="shared" si="68"/>
        <v>272</v>
      </c>
      <c r="B290" s="13">
        <f t="shared" si="69"/>
        <v>54302</v>
      </c>
      <c r="C290" s="12">
        <f t="shared" si="70"/>
        <v>2048</v>
      </c>
      <c r="D290" s="10" t="str">
        <f t="shared" si="71"/>
        <v/>
      </c>
      <c r="E290" s="10" t="str">
        <f t="shared" si="72"/>
        <v/>
      </c>
      <c r="F290" s="10" t="str">
        <f t="shared" si="73"/>
        <v/>
      </c>
      <c r="G290" s="10" t="str">
        <f t="shared" si="74"/>
        <v/>
      </c>
      <c r="H290" s="10" t="str">
        <f t="shared" si="75"/>
        <v/>
      </c>
      <c r="I290" s="11"/>
      <c r="J290" s="10" t="str">
        <f t="shared" si="76"/>
        <v/>
      </c>
      <c r="K290" s="10" t="str">
        <f t="shared" si="77"/>
        <v/>
      </c>
      <c r="L290" s="10" t="str">
        <f>IF(D290="","",SUM($F$19:F290))</f>
        <v/>
      </c>
      <c r="M290" s="10" t="str">
        <f t="shared" si="78"/>
        <v/>
      </c>
      <c r="N290" s="10">
        <f t="shared" si="79"/>
        <v>20004.826142861901</v>
      </c>
      <c r="O290" s="10">
        <f t="shared" si="80"/>
        <v>63.348616119062683</v>
      </c>
      <c r="P290" s="10">
        <f t="shared" si="81"/>
        <v>907.90138388093737</v>
      </c>
      <c r="Q290" s="10">
        <f t="shared" si="82"/>
        <v>19096.924758980964</v>
      </c>
      <c r="R290" s="10">
        <f>IF(N290="","",SUM($O$19:O290))</f>
        <v>98276.924758981128</v>
      </c>
      <c r="S290" s="14" t="e">
        <f t="shared" si="83"/>
        <v>#VALUE!</v>
      </c>
      <c r="T290" s="8" t="e">
        <f t="shared" si="84"/>
        <v>#VALUE!</v>
      </c>
    </row>
    <row r="291" spans="1:20" x14ac:dyDescent="0.25">
      <c r="A291" s="12">
        <f t="shared" si="68"/>
        <v>273</v>
      </c>
      <c r="B291" s="13">
        <f t="shared" si="69"/>
        <v>54332</v>
      </c>
      <c r="C291" s="12">
        <f t="shared" si="70"/>
        <v>2048</v>
      </c>
      <c r="D291" s="10" t="str">
        <f t="shared" si="71"/>
        <v/>
      </c>
      <c r="E291" s="10" t="str">
        <f t="shared" si="72"/>
        <v/>
      </c>
      <c r="F291" s="10" t="str">
        <f t="shared" si="73"/>
        <v/>
      </c>
      <c r="G291" s="10" t="str">
        <f t="shared" si="74"/>
        <v/>
      </c>
      <c r="H291" s="10" t="str">
        <f t="shared" si="75"/>
        <v/>
      </c>
      <c r="I291" s="11"/>
      <c r="J291" s="10" t="str">
        <f t="shared" si="76"/>
        <v/>
      </c>
      <c r="K291" s="10" t="str">
        <f t="shared" si="77"/>
        <v/>
      </c>
      <c r="L291" s="10" t="str">
        <f>IF(D291="","",SUM($F$19:F291))</f>
        <v/>
      </c>
      <c r="M291" s="10" t="str">
        <f t="shared" si="78"/>
        <v/>
      </c>
      <c r="N291" s="10">
        <f t="shared" si="79"/>
        <v>19096.924758980964</v>
      </c>
      <c r="O291" s="10">
        <f t="shared" si="80"/>
        <v>60.473595070106384</v>
      </c>
      <c r="P291" s="10">
        <f t="shared" si="81"/>
        <v>910.7764049298936</v>
      </c>
      <c r="Q291" s="10">
        <f t="shared" si="82"/>
        <v>18186.148354051071</v>
      </c>
      <c r="R291" s="10">
        <f>IF(N291="","",SUM($O$19:O291))</f>
        <v>98337.398354051227</v>
      </c>
      <c r="S291" s="14" t="e">
        <f t="shared" si="83"/>
        <v>#VALUE!</v>
      </c>
      <c r="T291" s="8" t="e">
        <f t="shared" si="84"/>
        <v>#VALUE!</v>
      </c>
    </row>
    <row r="292" spans="1:20" x14ac:dyDescent="0.25">
      <c r="A292" s="12">
        <f t="shared" si="68"/>
        <v>274</v>
      </c>
      <c r="B292" s="13">
        <f t="shared" si="69"/>
        <v>54363</v>
      </c>
      <c r="C292" s="12">
        <f t="shared" si="70"/>
        <v>2048</v>
      </c>
      <c r="D292" s="10" t="str">
        <f t="shared" si="71"/>
        <v/>
      </c>
      <c r="E292" s="10" t="str">
        <f t="shared" si="72"/>
        <v/>
      </c>
      <c r="F292" s="10" t="str">
        <f t="shared" si="73"/>
        <v/>
      </c>
      <c r="G292" s="10" t="str">
        <f t="shared" si="74"/>
        <v/>
      </c>
      <c r="H292" s="10" t="str">
        <f t="shared" si="75"/>
        <v/>
      </c>
      <c r="I292" s="11"/>
      <c r="J292" s="10" t="str">
        <f t="shared" si="76"/>
        <v/>
      </c>
      <c r="K292" s="10" t="str">
        <f t="shared" si="77"/>
        <v/>
      </c>
      <c r="L292" s="10" t="str">
        <f>IF(D292="","",SUM($F$19:F292))</f>
        <v/>
      </c>
      <c r="M292" s="10" t="str">
        <f t="shared" si="78"/>
        <v/>
      </c>
      <c r="N292" s="10">
        <f t="shared" si="79"/>
        <v>18186.148354051071</v>
      </c>
      <c r="O292" s="10">
        <f t="shared" si="80"/>
        <v>57.589469787828392</v>
      </c>
      <c r="P292" s="10">
        <f t="shared" si="81"/>
        <v>913.66053021217158</v>
      </c>
      <c r="Q292" s="10">
        <f t="shared" si="82"/>
        <v>17272.487823838899</v>
      </c>
      <c r="R292" s="10">
        <f>IF(N292="","",SUM($O$19:O292))</f>
        <v>98394.987823839052</v>
      </c>
      <c r="S292" s="14" t="e">
        <f t="shared" si="83"/>
        <v>#VALUE!</v>
      </c>
      <c r="T292" s="8" t="e">
        <f t="shared" si="84"/>
        <v>#VALUE!</v>
      </c>
    </row>
    <row r="293" spans="1:20" x14ac:dyDescent="0.25">
      <c r="A293" s="12">
        <f t="shared" si="68"/>
        <v>275</v>
      </c>
      <c r="B293" s="13">
        <f t="shared" si="69"/>
        <v>54393</v>
      </c>
      <c r="C293" s="12">
        <f t="shared" si="70"/>
        <v>2048</v>
      </c>
      <c r="D293" s="10" t="str">
        <f t="shared" si="71"/>
        <v/>
      </c>
      <c r="E293" s="10" t="str">
        <f t="shared" si="72"/>
        <v/>
      </c>
      <c r="F293" s="10" t="str">
        <f t="shared" si="73"/>
        <v/>
      </c>
      <c r="G293" s="10" t="str">
        <f t="shared" si="74"/>
        <v/>
      </c>
      <c r="H293" s="10" t="str">
        <f t="shared" si="75"/>
        <v/>
      </c>
      <c r="I293" s="11"/>
      <c r="J293" s="10" t="str">
        <f t="shared" si="76"/>
        <v/>
      </c>
      <c r="K293" s="10" t="str">
        <f t="shared" si="77"/>
        <v/>
      </c>
      <c r="L293" s="10" t="str">
        <f>IF(D293="","",SUM($F$19:F293))</f>
        <v/>
      </c>
      <c r="M293" s="10" t="str">
        <f t="shared" si="78"/>
        <v/>
      </c>
      <c r="N293" s="10">
        <f t="shared" si="79"/>
        <v>17272.487823838899</v>
      </c>
      <c r="O293" s="10">
        <f t="shared" si="80"/>
        <v>54.69621144215651</v>
      </c>
      <c r="P293" s="10">
        <f t="shared" si="81"/>
        <v>916.55378855784352</v>
      </c>
      <c r="Q293" s="10">
        <f t="shared" si="82"/>
        <v>16355.934035281056</v>
      </c>
      <c r="R293" s="10">
        <f>IF(N293="","",SUM($O$19:O293))</f>
        <v>98449.684035281214</v>
      </c>
      <c r="S293" s="14" t="e">
        <f t="shared" si="83"/>
        <v>#VALUE!</v>
      </c>
      <c r="T293" s="8" t="e">
        <f t="shared" si="84"/>
        <v>#VALUE!</v>
      </c>
    </row>
    <row r="294" spans="1:20" x14ac:dyDescent="0.25">
      <c r="A294" s="12">
        <f t="shared" si="68"/>
        <v>276</v>
      </c>
      <c r="B294" s="13">
        <f t="shared" si="69"/>
        <v>54424</v>
      </c>
      <c r="C294" s="12">
        <f t="shared" si="70"/>
        <v>2049</v>
      </c>
      <c r="D294" s="10" t="str">
        <f t="shared" si="71"/>
        <v/>
      </c>
      <c r="E294" s="10" t="str">
        <f t="shared" si="72"/>
        <v/>
      </c>
      <c r="F294" s="10" t="str">
        <f t="shared" si="73"/>
        <v/>
      </c>
      <c r="G294" s="10" t="str">
        <f t="shared" si="74"/>
        <v/>
      </c>
      <c r="H294" s="10" t="str">
        <f t="shared" si="75"/>
        <v/>
      </c>
      <c r="I294" s="11"/>
      <c r="J294" s="10" t="str">
        <f t="shared" si="76"/>
        <v/>
      </c>
      <c r="K294" s="10" t="str">
        <f t="shared" si="77"/>
        <v/>
      </c>
      <c r="L294" s="10" t="str">
        <f>IF(D294="","",SUM($F$19:F294))</f>
        <v/>
      </c>
      <c r="M294" s="10" t="str">
        <f t="shared" si="78"/>
        <v/>
      </c>
      <c r="N294" s="10">
        <f t="shared" si="79"/>
        <v>16355.934035281056</v>
      </c>
      <c r="O294" s="10">
        <f t="shared" si="80"/>
        <v>51.793791111723344</v>
      </c>
      <c r="P294" s="10">
        <f t="shared" si="81"/>
        <v>919.45620888827671</v>
      </c>
      <c r="Q294" s="10">
        <f t="shared" si="82"/>
        <v>15436.47782639278</v>
      </c>
      <c r="R294" s="10">
        <f>IF(N294="","",SUM($O$19:O294))</f>
        <v>98501.477826392933</v>
      </c>
      <c r="S294" s="14" t="e">
        <f t="shared" si="83"/>
        <v>#VALUE!</v>
      </c>
      <c r="T294" s="8" t="e">
        <f t="shared" si="84"/>
        <v>#VALUE!</v>
      </c>
    </row>
    <row r="295" spans="1:20" x14ac:dyDescent="0.25">
      <c r="A295" s="12">
        <f t="shared" si="68"/>
        <v>277</v>
      </c>
      <c r="B295" s="13">
        <f t="shared" si="69"/>
        <v>54455</v>
      </c>
      <c r="C295" s="12">
        <f t="shared" si="70"/>
        <v>2049</v>
      </c>
      <c r="D295" s="10" t="str">
        <f t="shared" si="71"/>
        <v/>
      </c>
      <c r="E295" s="10" t="str">
        <f t="shared" si="72"/>
        <v/>
      </c>
      <c r="F295" s="10" t="str">
        <f t="shared" si="73"/>
        <v/>
      </c>
      <c r="G295" s="10" t="str">
        <f t="shared" si="74"/>
        <v/>
      </c>
      <c r="H295" s="10" t="str">
        <f t="shared" si="75"/>
        <v/>
      </c>
      <c r="I295" s="11"/>
      <c r="J295" s="10" t="str">
        <f t="shared" si="76"/>
        <v/>
      </c>
      <c r="K295" s="10" t="str">
        <f t="shared" si="77"/>
        <v/>
      </c>
      <c r="L295" s="10" t="str">
        <f>IF(D295="","",SUM($F$19:F295))</f>
        <v/>
      </c>
      <c r="M295" s="10" t="str">
        <f t="shared" si="78"/>
        <v/>
      </c>
      <c r="N295" s="10">
        <f t="shared" si="79"/>
        <v>15436.47782639278</v>
      </c>
      <c r="O295" s="10">
        <f t="shared" si="80"/>
        <v>48.882179783577136</v>
      </c>
      <c r="P295" s="10">
        <f t="shared" si="81"/>
        <v>922.36782021642284</v>
      </c>
      <c r="Q295" s="10">
        <f t="shared" si="82"/>
        <v>14514.110006176357</v>
      </c>
      <c r="R295" s="10">
        <f>IF(N295="","",SUM($O$19:O295))</f>
        <v>98550.360006176503</v>
      </c>
      <c r="S295" s="14" t="e">
        <f t="shared" si="83"/>
        <v>#VALUE!</v>
      </c>
      <c r="T295" s="8" t="e">
        <f t="shared" si="84"/>
        <v>#VALUE!</v>
      </c>
    </row>
    <row r="296" spans="1:20" x14ac:dyDescent="0.25">
      <c r="A296" s="12">
        <f t="shared" si="68"/>
        <v>278</v>
      </c>
      <c r="B296" s="13">
        <f t="shared" si="69"/>
        <v>54483</v>
      </c>
      <c r="C296" s="12">
        <f t="shared" si="70"/>
        <v>2049</v>
      </c>
      <c r="D296" s="10" t="str">
        <f t="shared" si="71"/>
        <v/>
      </c>
      <c r="E296" s="10" t="str">
        <f t="shared" si="72"/>
        <v/>
      </c>
      <c r="F296" s="10" t="str">
        <f t="shared" si="73"/>
        <v/>
      </c>
      <c r="G296" s="10" t="str">
        <f t="shared" si="74"/>
        <v/>
      </c>
      <c r="H296" s="10" t="str">
        <f t="shared" si="75"/>
        <v/>
      </c>
      <c r="I296" s="11"/>
      <c r="J296" s="10" t="str">
        <f t="shared" si="76"/>
        <v/>
      </c>
      <c r="K296" s="10" t="str">
        <f t="shared" si="77"/>
        <v/>
      </c>
      <c r="L296" s="10" t="str">
        <f>IF(D296="","",SUM($F$19:F296))</f>
        <v/>
      </c>
      <c r="M296" s="10" t="str">
        <f t="shared" si="78"/>
        <v/>
      </c>
      <c r="N296" s="10">
        <f t="shared" si="79"/>
        <v>14514.110006176357</v>
      </c>
      <c r="O296" s="10">
        <f t="shared" si="80"/>
        <v>45.961348352891797</v>
      </c>
      <c r="P296" s="10">
        <f t="shared" si="81"/>
        <v>925.28865164710817</v>
      </c>
      <c r="Q296" s="10">
        <f t="shared" si="82"/>
        <v>13588.821354529249</v>
      </c>
      <c r="R296" s="10">
        <f>IF(N296="","",SUM($O$19:O296))</f>
        <v>98596.321354529398</v>
      </c>
      <c r="S296" s="14" t="e">
        <f t="shared" si="83"/>
        <v>#VALUE!</v>
      </c>
      <c r="T296" s="8" t="e">
        <f t="shared" si="84"/>
        <v>#VALUE!</v>
      </c>
    </row>
    <row r="297" spans="1:20" x14ac:dyDescent="0.25">
      <c r="A297" s="12">
        <f t="shared" si="68"/>
        <v>279</v>
      </c>
      <c r="B297" s="13">
        <f t="shared" si="69"/>
        <v>54514</v>
      </c>
      <c r="C297" s="12">
        <f t="shared" si="70"/>
        <v>2049</v>
      </c>
      <c r="D297" s="10" t="str">
        <f t="shared" si="71"/>
        <v/>
      </c>
      <c r="E297" s="10" t="str">
        <f t="shared" si="72"/>
        <v/>
      </c>
      <c r="F297" s="10" t="str">
        <f t="shared" si="73"/>
        <v/>
      </c>
      <c r="G297" s="10" t="str">
        <f t="shared" si="74"/>
        <v/>
      </c>
      <c r="H297" s="10" t="str">
        <f t="shared" si="75"/>
        <v/>
      </c>
      <c r="I297" s="11"/>
      <c r="J297" s="10" t="str">
        <f t="shared" si="76"/>
        <v/>
      </c>
      <c r="K297" s="10" t="str">
        <f t="shared" si="77"/>
        <v/>
      </c>
      <c r="L297" s="10" t="str">
        <f>IF(D297="","",SUM($F$19:F297))</f>
        <v/>
      </c>
      <c r="M297" s="10" t="str">
        <f t="shared" si="78"/>
        <v/>
      </c>
      <c r="N297" s="10">
        <f t="shared" si="79"/>
        <v>13588.821354529249</v>
      </c>
      <c r="O297" s="10">
        <f t="shared" si="80"/>
        <v>43.031267622675955</v>
      </c>
      <c r="P297" s="10">
        <f t="shared" si="81"/>
        <v>928.21873237732405</v>
      </c>
      <c r="Q297" s="10">
        <f t="shared" si="82"/>
        <v>12660.602622151926</v>
      </c>
      <c r="R297" s="10">
        <f>IF(N297="","",SUM($O$19:O297))</f>
        <v>98639.352622152073</v>
      </c>
      <c r="S297" s="14" t="e">
        <f t="shared" si="83"/>
        <v>#VALUE!</v>
      </c>
      <c r="T297" s="8" t="e">
        <f t="shared" si="84"/>
        <v>#VALUE!</v>
      </c>
    </row>
    <row r="298" spans="1:20" x14ac:dyDescent="0.25">
      <c r="A298" s="12">
        <f t="shared" si="68"/>
        <v>280</v>
      </c>
      <c r="B298" s="13">
        <f t="shared" si="69"/>
        <v>54544</v>
      </c>
      <c r="C298" s="12">
        <f t="shared" si="70"/>
        <v>2049</v>
      </c>
      <c r="D298" s="10" t="str">
        <f t="shared" si="71"/>
        <v/>
      </c>
      <c r="E298" s="10" t="str">
        <f t="shared" si="72"/>
        <v/>
      </c>
      <c r="F298" s="10" t="str">
        <f t="shared" si="73"/>
        <v/>
      </c>
      <c r="G298" s="10" t="str">
        <f t="shared" si="74"/>
        <v/>
      </c>
      <c r="H298" s="10" t="str">
        <f t="shared" si="75"/>
        <v/>
      </c>
      <c r="I298" s="11"/>
      <c r="J298" s="10" t="str">
        <f t="shared" si="76"/>
        <v/>
      </c>
      <c r="K298" s="10" t="str">
        <f t="shared" si="77"/>
        <v/>
      </c>
      <c r="L298" s="10" t="str">
        <f>IF(D298="","",SUM($F$19:F298))</f>
        <v/>
      </c>
      <c r="M298" s="10" t="str">
        <f t="shared" si="78"/>
        <v/>
      </c>
      <c r="N298" s="10">
        <f t="shared" si="79"/>
        <v>12660.602622151926</v>
      </c>
      <c r="O298" s="10">
        <f t="shared" si="80"/>
        <v>40.091908303481098</v>
      </c>
      <c r="P298" s="10">
        <f t="shared" si="81"/>
        <v>931.15809169651891</v>
      </c>
      <c r="Q298" s="10">
        <f t="shared" si="82"/>
        <v>11729.444530455406</v>
      </c>
      <c r="R298" s="10">
        <f>IF(N298="","",SUM($O$19:O298))</f>
        <v>98679.444530455556</v>
      </c>
      <c r="S298" s="14" t="e">
        <f t="shared" si="83"/>
        <v>#VALUE!</v>
      </c>
      <c r="T298" s="8" t="e">
        <f t="shared" si="84"/>
        <v>#VALUE!</v>
      </c>
    </row>
    <row r="299" spans="1:20" x14ac:dyDescent="0.25">
      <c r="A299" s="12">
        <f t="shared" si="68"/>
        <v>281</v>
      </c>
      <c r="B299" s="13">
        <f t="shared" si="69"/>
        <v>54575</v>
      </c>
      <c r="C299" s="12">
        <f t="shared" si="70"/>
        <v>2049</v>
      </c>
      <c r="D299" s="10" t="str">
        <f t="shared" si="71"/>
        <v/>
      </c>
      <c r="E299" s="10" t="str">
        <f t="shared" si="72"/>
        <v/>
      </c>
      <c r="F299" s="10" t="str">
        <f t="shared" si="73"/>
        <v/>
      </c>
      <c r="G299" s="10" t="str">
        <f t="shared" si="74"/>
        <v/>
      </c>
      <c r="H299" s="10" t="str">
        <f t="shared" si="75"/>
        <v/>
      </c>
      <c r="I299" s="11"/>
      <c r="J299" s="10" t="str">
        <f t="shared" si="76"/>
        <v/>
      </c>
      <c r="K299" s="10" t="str">
        <f t="shared" si="77"/>
        <v/>
      </c>
      <c r="L299" s="10" t="str">
        <f>IF(D299="","",SUM($F$19:F299))</f>
        <v/>
      </c>
      <c r="M299" s="10" t="str">
        <f t="shared" si="78"/>
        <v/>
      </c>
      <c r="N299" s="10">
        <f t="shared" si="79"/>
        <v>11729.444530455406</v>
      </c>
      <c r="O299" s="10">
        <f t="shared" si="80"/>
        <v>37.143241013108785</v>
      </c>
      <c r="P299" s="10">
        <f t="shared" si="81"/>
        <v>934.10675898689124</v>
      </c>
      <c r="Q299" s="10">
        <f t="shared" si="82"/>
        <v>10795.337771468516</v>
      </c>
      <c r="R299" s="10">
        <f>IF(N299="","",SUM($O$19:O299))</f>
        <v>98716.587771468665</v>
      </c>
      <c r="S299" s="14" t="e">
        <f t="shared" si="83"/>
        <v>#VALUE!</v>
      </c>
      <c r="T299" s="8" t="e">
        <f t="shared" si="84"/>
        <v>#VALUE!</v>
      </c>
    </row>
    <row r="300" spans="1:20" x14ac:dyDescent="0.25">
      <c r="A300" s="12">
        <f t="shared" si="68"/>
        <v>282</v>
      </c>
      <c r="B300" s="13">
        <f t="shared" si="69"/>
        <v>54605</v>
      </c>
      <c r="C300" s="12">
        <f t="shared" si="70"/>
        <v>2049</v>
      </c>
      <c r="D300" s="10" t="str">
        <f t="shared" si="71"/>
        <v/>
      </c>
      <c r="E300" s="10" t="str">
        <f t="shared" si="72"/>
        <v/>
      </c>
      <c r="F300" s="10" t="str">
        <f t="shared" si="73"/>
        <v/>
      </c>
      <c r="G300" s="10" t="str">
        <f t="shared" si="74"/>
        <v/>
      </c>
      <c r="H300" s="10" t="str">
        <f t="shared" si="75"/>
        <v/>
      </c>
      <c r="I300" s="11"/>
      <c r="J300" s="10" t="str">
        <f t="shared" si="76"/>
        <v/>
      </c>
      <c r="K300" s="10" t="str">
        <f t="shared" si="77"/>
        <v/>
      </c>
      <c r="L300" s="10" t="str">
        <f>IF(D300="","",SUM($F$19:F300))</f>
        <v/>
      </c>
      <c r="M300" s="10" t="str">
        <f t="shared" si="78"/>
        <v/>
      </c>
      <c r="N300" s="10">
        <f t="shared" si="79"/>
        <v>10795.337771468516</v>
      </c>
      <c r="O300" s="10">
        <f t="shared" si="80"/>
        <v>34.185236276316964</v>
      </c>
      <c r="P300" s="10">
        <f t="shared" si="81"/>
        <v>937.06476372368309</v>
      </c>
      <c r="Q300" s="10">
        <f t="shared" si="82"/>
        <v>9858.2730077448323</v>
      </c>
      <c r="R300" s="10">
        <f>IF(N300="","",SUM($O$19:O300))</f>
        <v>98750.773007744981</v>
      </c>
      <c r="S300" s="14" t="e">
        <f t="shared" si="83"/>
        <v>#VALUE!</v>
      </c>
      <c r="T300" s="8" t="e">
        <f t="shared" si="84"/>
        <v>#VALUE!</v>
      </c>
    </row>
    <row r="301" spans="1:20" x14ac:dyDescent="0.25">
      <c r="A301" s="12">
        <f t="shared" si="68"/>
        <v>283</v>
      </c>
      <c r="B301" s="13">
        <f t="shared" si="69"/>
        <v>54636</v>
      </c>
      <c r="C301" s="12">
        <f t="shared" si="70"/>
        <v>2049</v>
      </c>
      <c r="D301" s="10" t="str">
        <f t="shared" si="71"/>
        <v/>
      </c>
      <c r="E301" s="10" t="str">
        <f t="shared" si="72"/>
        <v/>
      </c>
      <c r="F301" s="10" t="str">
        <f t="shared" si="73"/>
        <v/>
      </c>
      <c r="G301" s="10" t="str">
        <f t="shared" si="74"/>
        <v/>
      </c>
      <c r="H301" s="10" t="str">
        <f t="shared" si="75"/>
        <v/>
      </c>
      <c r="I301" s="11"/>
      <c r="J301" s="10" t="str">
        <f t="shared" si="76"/>
        <v/>
      </c>
      <c r="K301" s="10" t="str">
        <f t="shared" si="77"/>
        <v/>
      </c>
      <c r="L301" s="10" t="str">
        <f>IF(D301="","",SUM($F$19:F301))</f>
        <v/>
      </c>
      <c r="M301" s="10" t="str">
        <f t="shared" si="78"/>
        <v/>
      </c>
      <c r="N301" s="10">
        <f t="shared" si="79"/>
        <v>9858.2730077448323</v>
      </c>
      <c r="O301" s="10">
        <f t="shared" si="80"/>
        <v>31.2178645245253</v>
      </c>
      <c r="P301" s="10">
        <f t="shared" si="81"/>
        <v>940.03213547547466</v>
      </c>
      <c r="Q301" s="10">
        <f t="shared" si="82"/>
        <v>8918.2408722693581</v>
      </c>
      <c r="R301" s="10">
        <f>IF(N301="","",SUM($O$19:O301))</f>
        <v>98781.990872269511</v>
      </c>
      <c r="S301" s="14" t="e">
        <f t="shared" si="83"/>
        <v>#VALUE!</v>
      </c>
      <c r="T301" s="8" t="e">
        <f t="shared" si="84"/>
        <v>#VALUE!</v>
      </c>
    </row>
    <row r="302" spans="1:20" x14ac:dyDescent="0.25">
      <c r="A302" s="12">
        <f t="shared" si="68"/>
        <v>284</v>
      </c>
      <c r="B302" s="13">
        <f t="shared" si="69"/>
        <v>54667</v>
      </c>
      <c r="C302" s="12">
        <f t="shared" si="70"/>
        <v>2049</v>
      </c>
      <c r="D302" s="10" t="str">
        <f t="shared" si="71"/>
        <v/>
      </c>
      <c r="E302" s="10" t="str">
        <f t="shared" si="72"/>
        <v/>
      </c>
      <c r="F302" s="10" t="str">
        <f t="shared" si="73"/>
        <v/>
      </c>
      <c r="G302" s="10" t="str">
        <f t="shared" si="74"/>
        <v/>
      </c>
      <c r="H302" s="10" t="str">
        <f t="shared" si="75"/>
        <v/>
      </c>
      <c r="I302" s="11"/>
      <c r="J302" s="10" t="str">
        <f t="shared" si="76"/>
        <v/>
      </c>
      <c r="K302" s="10" t="str">
        <f t="shared" si="77"/>
        <v/>
      </c>
      <c r="L302" s="10" t="str">
        <f>IF(D302="","",SUM($F$19:F302))</f>
        <v/>
      </c>
      <c r="M302" s="10" t="str">
        <f t="shared" si="78"/>
        <v/>
      </c>
      <c r="N302" s="10">
        <f t="shared" si="79"/>
        <v>8918.2408722693581</v>
      </c>
      <c r="O302" s="10">
        <f t="shared" si="80"/>
        <v>28.241096095519634</v>
      </c>
      <c r="P302" s="10">
        <f t="shared" si="81"/>
        <v>943.00890390448035</v>
      </c>
      <c r="Q302" s="10">
        <f t="shared" si="82"/>
        <v>7975.2319683648775</v>
      </c>
      <c r="R302" s="10">
        <f>IF(N302="","",SUM($O$19:O302))</f>
        <v>98810.231968365028</v>
      </c>
      <c r="S302" s="14" t="e">
        <f t="shared" si="83"/>
        <v>#VALUE!</v>
      </c>
      <c r="T302" s="8" t="e">
        <f t="shared" si="84"/>
        <v>#VALUE!</v>
      </c>
    </row>
    <row r="303" spans="1:20" x14ac:dyDescent="0.25">
      <c r="A303" s="12">
        <f t="shared" si="68"/>
        <v>285</v>
      </c>
      <c r="B303" s="13">
        <f t="shared" si="69"/>
        <v>54697</v>
      </c>
      <c r="C303" s="12">
        <f t="shared" si="70"/>
        <v>2049</v>
      </c>
      <c r="D303" s="10" t="str">
        <f t="shared" si="71"/>
        <v/>
      </c>
      <c r="E303" s="10" t="str">
        <f t="shared" si="72"/>
        <v/>
      </c>
      <c r="F303" s="10" t="str">
        <f t="shared" si="73"/>
        <v/>
      </c>
      <c r="G303" s="10" t="str">
        <f t="shared" si="74"/>
        <v/>
      </c>
      <c r="H303" s="10" t="str">
        <f t="shared" si="75"/>
        <v/>
      </c>
      <c r="I303" s="11"/>
      <c r="J303" s="10" t="str">
        <f t="shared" si="76"/>
        <v/>
      </c>
      <c r="K303" s="10" t="str">
        <f t="shared" si="77"/>
        <v/>
      </c>
      <c r="L303" s="10" t="str">
        <f>IF(D303="","",SUM($F$19:F303))</f>
        <v/>
      </c>
      <c r="M303" s="10" t="str">
        <f t="shared" si="78"/>
        <v/>
      </c>
      <c r="N303" s="10">
        <f t="shared" si="79"/>
        <v>7975.2319683648775</v>
      </c>
      <c r="O303" s="10">
        <f t="shared" si="80"/>
        <v>25.254901233155444</v>
      </c>
      <c r="P303" s="10">
        <f t="shared" si="81"/>
        <v>945.99509876684454</v>
      </c>
      <c r="Q303" s="10">
        <f t="shared" si="82"/>
        <v>7029.2368695980331</v>
      </c>
      <c r="R303" s="10">
        <f>IF(N303="","",SUM($O$19:O303))</f>
        <v>98835.486869598186</v>
      </c>
      <c r="S303" s="14" t="e">
        <f t="shared" si="83"/>
        <v>#VALUE!</v>
      </c>
      <c r="T303" s="8" t="e">
        <f t="shared" si="84"/>
        <v>#VALUE!</v>
      </c>
    </row>
    <row r="304" spans="1:20" x14ac:dyDescent="0.25">
      <c r="A304" s="12">
        <f t="shared" si="68"/>
        <v>286</v>
      </c>
      <c r="B304" s="13">
        <f t="shared" si="69"/>
        <v>54728</v>
      </c>
      <c r="C304" s="12">
        <f t="shared" si="70"/>
        <v>2049</v>
      </c>
      <c r="D304" s="10" t="str">
        <f t="shared" si="71"/>
        <v/>
      </c>
      <c r="E304" s="10" t="str">
        <f t="shared" si="72"/>
        <v/>
      </c>
      <c r="F304" s="10" t="str">
        <f t="shared" si="73"/>
        <v/>
      </c>
      <c r="G304" s="10" t="str">
        <f t="shared" si="74"/>
        <v/>
      </c>
      <c r="H304" s="10" t="str">
        <f t="shared" si="75"/>
        <v/>
      </c>
      <c r="I304" s="11"/>
      <c r="J304" s="10" t="str">
        <f t="shared" si="76"/>
        <v/>
      </c>
      <c r="K304" s="10" t="str">
        <f t="shared" si="77"/>
        <v/>
      </c>
      <c r="L304" s="10" t="str">
        <f>IF(D304="","",SUM($F$19:F304))</f>
        <v/>
      </c>
      <c r="M304" s="10" t="str">
        <f t="shared" si="78"/>
        <v/>
      </c>
      <c r="N304" s="10">
        <f t="shared" si="79"/>
        <v>7029.2368695980331</v>
      </c>
      <c r="O304" s="10">
        <f t="shared" si="80"/>
        <v>22.259250087060437</v>
      </c>
      <c r="P304" s="10">
        <f t="shared" si="81"/>
        <v>948.99074991293958</v>
      </c>
      <c r="Q304" s="10">
        <f t="shared" si="82"/>
        <v>6080.2461196850936</v>
      </c>
      <c r="R304" s="10">
        <f>IF(N304="","",SUM($O$19:O304))</f>
        <v>98857.746119685253</v>
      </c>
      <c r="S304" s="14" t="e">
        <f t="shared" si="83"/>
        <v>#VALUE!</v>
      </c>
      <c r="T304" s="8" t="e">
        <f t="shared" si="84"/>
        <v>#VALUE!</v>
      </c>
    </row>
    <row r="305" spans="1:20" x14ac:dyDescent="0.25">
      <c r="A305" s="12">
        <f t="shared" si="68"/>
        <v>287</v>
      </c>
      <c r="B305" s="13">
        <f t="shared" si="69"/>
        <v>54758</v>
      </c>
      <c r="C305" s="12">
        <f t="shared" si="70"/>
        <v>2049</v>
      </c>
      <c r="D305" s="10" t="str">
        <f t="shared" si="71"/>
        <v/>
      </c>
      <c r="E305" s="10" t="str">
        <f t="shared" si="72"/>
        <v/>
      </c>
      <c r="F305" s="10" t="str">
        <f t="shared" si="73"/>
        <v/>
      </c>
      <c r="G305" s="10" t="str">
        <f t="shared" si="74"/>
        <v/>
      </c>
      <c r="H305" s="10" t="str">
        <f t="shared" si="75"/>
        <v/>
      </c>
      <c r="I305" s="11"/>
      <c r="J305" s="10" t="str">
        <f t="shared" si="76"/>
        <v/>
      </c>
      <c r="K305" s="10" t="str">
        <f t="shared" si="77"/>
        <v/>
      </c>
      <c r="L305" s="10" t="str">
        <f>IF(D305="","",SUM($F$19:F305))</f>
        <v/>
      </c>
      <c r="M305" s="10" t="str">
        <f t="shared" si="78"/>
        <v/>
      </c>
      <c r="N305" s="10">
        <f t="shared" si="79"/>
        <v>6080.2461196850936</v>
      </c>
      <c r="O305" s="10">
        <f t="shared" si="80"/>
        <v>19.254112712336131</v>
      </c>
      <c r="P305" s="10">
        <f t="shared" si="81"/>
        <v>951.99588728766389</v>
      </c>
      <c r="Q305" s="10">
        <f t="shared" si="82"/>
        <v>5128.2502323974295</v>
      </c>
      <c r="R305" s="10">
        <f>IF(N305="","",SUM($O$19:O305))</f>
        <v>98877.000232397593</v>
      </c>
      <c r="S305" s="14" t="e">
        <f t="shared" si="83"/>
        <v>#VALUE!</v>
      </c>
      <c r="T305" s="8" t="e">
        <f t="shared" si="84"/>
        <v>#VALUE!</v>
      </c>
    </row>
    <row r="306" spans="1:20" x14ac:dyDescent="0.25">
      <c r="A306" s="12">
        <f t="shared" si="68"/>
        <v>288</v>
      </c>
      <c r="B306" s="13">
        <f t="shared" si="69"/>
        <v>54789</v>
      </c>
      <c r="C306" s="12">
        <f t="shared" si="70"/>
        <v>2050</v>
      </c>
      <c r="D306" s="10" t="str">
        <f t="shared" si="71"/>
        <v/>
      </c>
      <c r="E306" s="10" t="str">
        <f t="shared" si="72"/>
        <v/>
      </c>
      <c r="F306" s="10" t="str">
        <f t="shared" si="73"/>
        <v/>
      </c>
      <c r="G306" s="10" t="str">
        <f t="shared" si="74"/>
        <v/>
      </c>
      <c r="H306" s="10" t="str">
        <f t="shared" si="75"/>
        <v/>
      </c>
      <c r="I306" s="11"/>
      <c r="J306" s="10" t="str">
        <f t="shared" si="76"/>
        <v/>
      </c>
      <c r="K306" s="10" t="str">
        <f t="shared" si="77"/>
        <v/>
      </c>
      <c r="L306" s="10" t="str">
        <f>IF(D306="","",SUM($F$19:F306))</f>
        <v/>
      </c>
      <c r="M306" s="10" t="str">
        <f t="shared" si="78"/>
        <v/>
      </c>
      <c r="N306" s="10">
        <f t="shared" si="79"/>
        <v>5128.2502323974295</v>
      </c>
      <c r="O306" s="10">
        <f t="shared" si="80"/>
        <v>16.239459069258526</v>
      </c>
      <c r="P306" s="10">
        <f t="shared" si="81"/>
        <v>955.01054093074151</v>
      </c>
      <c r="Q306" s="10">
        <f t="shared" si="82"/>
        <v>4173.2396914666879</v>
      </c>
      <c r="R306" s="10">
        <f>IF(N306="","",SUM($O$19:O306))</f>
        <v>98893.23969146685</v>
      </c>
      <c r="S306" s="14" t="e">
        <f t="shared" si="83"/>
        <v>#VALUE!</v>
      </c>
      <c r="T306" s="8" t="e">
        <f t="shared" si="84"/>
        <v>#VALUE!</v>
      </c>
    </row>
    <row r="307" spans="1:20" x14ac:dyDescent="0.25">
      <c r="A307" s="12">
        <f t="shared" si="68"/>
        <v>289</v>
      </c>
      <c r="B307" s="13">
        <f t="shared" si="69"/>
        <v>54820</v>
      </c>
      <c r="C307" s="12">
        <f t="shared" si="70"/>
        <v>2050</v>
      </c>
      <c r="D307" s="10" t="str">
        <f t="shared" si="71"/>
        <v/>
      </c>
      <c r="E307" s="10" t="str">
        <f t="shared" si="72"/>
        <v/>
      </c>
      <c r="F307" s="10" t="str">
        <f t="shared" si="73"/>
        <v/>
      </c>
      <c r="G307" s="10" t="str">
        <f t="shared" si="74"/>
        <v/>
      </c>
      <c r="H307" s="10" t="str">
        <f t="shared" si="75"/>
        <v/>
      </c>
      <c r="I307" s="11"/>
      <c r="J307" s="10" t="str">
        <f t="shared" si="76"/>
        <v/>
      </c>
      <c r="K307" s="10" t="str">
        <f t="shared" si="77"/>
        <v/>
      </c>
      <c r="L307" s="10" t="str">
        <f>IF(D307="","",SUM($F$19:F307))</f>
        <v/>
      </c>
      <c r="M307" s="10" t="str">
        <f t="shared" si="78"/>
        <v/>
      </c>
      <c r="N307" s="10">
        <f t="shared" si="79"/>
        <v>4173.2396914666879</v>
      </c>
      <c r="O307" s="10">
        <f t="shared" si="80"/>
        <v>13.215259022977845</v>
      </c>
      <c r="P307" s="10">
        <f t="shared" si="81"/>
        <v>958.03474097702212</v>
      </c>
      <c r="Q307" s="10">
        <f t="shared" si="82"/>
        <v>3215.2049504896659</v>
      </c>
      <c r="R307" s="10">
        <f>IF(N307="","",SUM($O$19:O307))</f>
        <v>98906.454950489831</v>
      </c>
      <c r="S307" s="14" t="e">
        <f t="shared" si="83"/>
        <v>#VALUE!</v>
      </c>
      <c r="T307" s="8" t="e">
        <f t="shared" si="84"/>
        <v>#VALUE!</v>
      </c>
    </row>
    <row r="308" spans="1:20" x14ac:dyDescent="0.25">
      <c r="A308" s="12">
        <f t="shared" si="68"/>
        <v>290</v>
      </c>
      <c r="B308" s="13">
        <f t="shared" si="69"/>
        <v>54848</v>
      </c>
      <c r="C308" s="12">
        <f t="shared" si="70"/>
        <v>2050</v>
      </c>
      <c r="D308" s="10" t="str">
        <f t="shared" si="71"/>
        <v/>
      </c>
      <c r="E308" s="10" t="str">
        <f t="shared" si="72"/>
        <v/>
      </c>
      <c r="F308" s="10" t="str">
        <f t="shared" si="73"/>
        <v/>
      </c>
      <c r="G308" s="10" t="str">
        <f t="shared" si="74"/>
        <v/>
      </c>
      <c r="H308" s="10" t="str">
        <f t="shared" si="75"/>
        <v/>
      </c>
      <c r="I308" s="11"/>
      <c r="J308" s="10" t="str">
        <f t="shared" si="76"/>
        <v/>
      </c>
      <c r="K308" s="10" t="str">
        <f t="shared" si="77"/>
        <v/>
      </c>
      <c r="L308" s="10" t="str">
        <f>IF(D308="","",SUM($F$19:F308))</f>
        <v/>
      </c>
      <c r="M308" s="10" t="str">
        <f t="shared" si="78"/>
        <v/>
      </c>
      <c r="N308" s="10">
        <f t="shared" si="79"/>
        <v>3215.2049504896659</v>
      </c>
      <c r="O308" s="10">
        <f t="shared" si="80"/>
        <v>10.181482343217276</v>
      </c>
      <c r="P308" s="10">
        <f t="shared" si="81"/>
        <v>961.06851765678277</v>
      </c>
      <c r="Q308" s="10">
        <f t="shared" si="82"/>
        <v>2254.1364328328832</v>
      </c>
      <c r="R308" s="10">
        <f>IF(N308="","",SUM($O$19:O308))</f>
        <v>98916.636432833053</v>
      </c>
      <c r="S308" s="14" t="e">
        <f t="shared" si="83"/>
        <v>#VALUE!</v>
      </c>
      <c r="T308" s="8" t="e">
        <f t="shared" si="84"/>
        <v>#VALUE!</v>
      </c>
    </row>
    <row r="309" spans="1:20" x14ac:dyDescent="0.25">
      <c r="A309" s="12">
        <f t="shared" si="68"/>
        <v>291</v>
      </c>
      <c r="B309" s="13">
        <f t="shared" si="69"/>
        <v>54879</v>
      </c>
      <c r="C309" s="12">
        <f t="shared" si="70"/>
        <v>2050</v>
      </c>
      <c r="D309" s="10" t="str">
        <f t="shared" si="71"/>
        <v/>
      </c>
      <c r="E309" s="10" t="str">
        <f t="shared" si="72"/>
        <v/>
      </c>
      <c r="F309" s="10" t="str">
        <f t="shared" si="73"/>
        <v/>
      </c>
      <c r="G309" s="10" t="str">
        <f t="shared" si="74"/>
        <v/>
      </c>
      <c r="H309" s="10" t="str">
        <f t="shared" si="75"/>
        <v/>
      </c>
      <c r="I309" s="11"/>
      <c r="J309" s="10" t="str">
        <f t="shared" si="76"/>
        <v/>
      </c>
      <c r="K309" s="10" t="str">
        <f t="shared" si="77"/>
        <v/>
      </c>
      <c r="L309" s="10" t="str">
        <f>IF(D309="","",SUM($F$19:F309))</f>
        <v/>
      </c>
      <c r="M309" s="10" t="str">
        <f t="shared" si="78"/>
        <v/>
      </c>
      <c r="N309" s="10">
        <f t="shared" si="79"/>
        <v>2254.1364328328832</v>
      </c>
      <c r="O309" s="10">
        <f t="shared" si="80"/>
        <v>7.1380987039707966</v>
      </c>
      <c r="P309" s="10">
        <f t="shared" si="81"/>
        <v>964.11190129602926</v>
      </c>
      <c r="Q309" s="10">
        <f t="shared" si="82"/>
        <v>1290.0245315368538</v>
      </c>
      <c r="R309" s="10">
        <f>IF(N309="","",SUM($O$19:O309))</f>
        <v>98923.774531537027</v>
      </c>
      <c r="S309" s="14" t="e">
        <f t="shared" si="83"/>
        <v>#VALUE!</v>
      </c>
      <c r="T309" s="8" t="e">
        <f t="shared" si="84"/>
        <v>#VALUE!</v>
      </c>
    </row>
    <row r="310" spans="1:20" x14ac:dyDescent="0.25">
      <c r="A310" s="12">
        <f t="shared" si="68"/>
        <v>292</v>
      </c>
      <c r="B310" s="13">
        <f t="shared" si="69"/>
        <v>54909</v>
      </c>
      <c r="C310" s="12">
        <f t="shared" si="70"/>
        <v>2050</v>
      </c>
      <c r="D310" s="10" t="str">
        <f t="shared" si="71"/>
        <v/>
      </c>
      <c r="E310" s="10" t="str">
        <f t="shared" si="72"/>
        <v/>
      </c>
      <c r="F310" s="10" t="str">
        <f t="shared" si="73"/>
        <v/>
      </c>
      <c r="G310" s="10" t="str">
        <f t="shared" si="74"/>
        <v/>
      </c>
      <c r="H310" s="10" t="str">
        <f t="shared" si="75"/>
        <v/>
      </c>
      <c r="I310" s="11"/>
      <c r="J310" s="10" t="str">
        <f t="shared" si="76"/>
        <v/>
      </c>
      <c r="K310" s="10" t="str">
        <f t="shared" si="77"/>
        <v/>
      </c>
      <c r="L310" s="10" t="str">
        <f>IF(D310="","",SUM($F$19:F310))</f>
        <v/>
      </c>
      <c r="M310" s="10" t="str">
        <f t="shared" si="78"/>
        <v/>
      </c>
      <c r="N310" s="10">
        <f t="shared" si="79"/>
        <v>1290.0245315368538</v>
      </c>
      <c r="O310" s="10">
        <f t="shared" si="80"/>
        <v>4.0850776832000371</v>
      </c>
      <c r="P310" s="10">
        <f t="shared" si="81"/>
        <v>967.16492231680002</v>
      </c>
      <c r="Q310" s="10">
        <f t="shared" si="82"/>
        <v>322.85960922005381</v>
      </c>
      <c r="R310" s="10">
        <f>IF(N310="","",SUM($O$19:O310))</f>
        <v>98927.859609220221</v>
      </c>
      <c r="S310" s="14" t="e">
        <f t="shared" si="83"/>
        <v>#VALUE!</v>
      </c>
      <c r="T310" s="8" t="e">
        <f t="shared" si="84"/>
        <v>#VALUE!</v>
      </c>
    </row>
    <row r="311" spans="1:20" x14ac:dyDescent="0.25">
      <c r="A311" s="12">
        <f t="shared" si="68"/>
        <v>293</v>
      </c>
      <c r="B311" s="13">
        <f t="shared" si="69"/>
        <v>54940</v>
      </c>
      <c r="C311" s="12">
        <f t="shared" si="70"/>
        <v>2050</v>
      </c>
      <c r="D311" s="10" t="str">
        <f t="shared" si="71"/>
        <v/>
      </c>
      <c r="E311" s="10" t="str">
        <f t="shared" si="72"/>
        <v/>
      </c>
      <c r="F311" s="10" t="str">
        <f t="shared" si="73"/>
        <v/>
      </c>
      <c r="G311" s="10" t="str">
        <f t="shared" si="74"/>
        <v/>
      </c>
      <c r="H311" s="10" t="str">
        <f t="shared" si="75"/>
        <v/>
      </c>
      <c r="I311" s="11"/>
      <c r="J311" s="10" t="str">
        <f t="shared" si="76"/>
        <v/>
      </c>
      <c r="K311" s="10" t="str">
        <f t="shared" si="77"/>
        <v/>
      </c>
      <c r="L311" s="10" t="str">
        <f>IF(D311="","",SUM($F$19:F311))</f>
        <v/>
      </c>
      <c r="M311" s="10" t="str">
        <f t="shared" si="78"/>
        <v/>
      </c>
      <c r="N311" s="10">
        <f t="shared" si="79"/>
        <v>322.85960922005381</v>
      </c>
      <c r="O311" s="10">
        <f t="shared" si="80"/>
        <v>1.0223887625301704</v>
      </c>
      <c r="P311" s="10">
        <f t="shared" si="81"/>
        <v>322.85960922005381</v>
      </c>
      <c r="Q311" s="10">
        <f t="shared" si="82"/>
        <v>0</v>
      </c>
      <c r="R311" s="10">
        <f>IF(N311="","",SUM($O$19:O311))</f>
        <v>98928.881997982753</v>
      </c>
      <c r="S311" s="14" t="e">
        <f t="shared" si="83"/>
        <v>#VALUE!</v>
      </c>
      <c r="T311" s="8" t="e">
        <f t="shared" si="84"/>
        <v>#VALUE!</v>
      </c>
    </row>
    <row r="312" spans="1:20" x14ac:dyDescent="0.25">
      <c r="A312" s="12">
        <f t="shared" si="68"/>
        <v>294</v>
      </c>
      <c r="B312" s="13">
        <f t="shared" si="69"/>
        <v>54970</v>
      </c>
      <c r="C312" s="12">
        <f t="shared" si="70"/>
        <v>2050</v>
      </c>
      <c r="D312" s="10" t="str">
        <f t="shared" si="71"/>
        <v/>
      </c>
      <c r="E312" s="10" t="str">
        <f t="shared" si="72"/>
        <v/>
      </c>
      <c r="F312" s="10" t="str">
        <f t="shared" si="73"/>
        <v/>
      </c>
      <c r="G312" s="10" t="str">
        <f t="shared" si="74"/>
        <v/>
      </c>
      <c r="H312" s="10" t="str">
        <f t="shared" si="75"/>
        <v/>
      </c>
      <c r="I312" s="11"/>
      <c r="J312" s="10" t="str">
        <f t="shared" si="76"/>
        <v/>
      </c>
      <c r="K312" s="10" t="str">
        <f t="shared" si="77"/>
        <v/>
      </c>
      <c r="L312" s="10" t="str">
        <f>IF(D312="","",SUM($F$19:F312))</f>
        <v/>
      </c>
      <c r="M312" s="10" t="str">
        <f t="shared" si="78"/>
        <v/>
      </c>
      <c r="N312" s="10" t="str">
        <f t="shared" si="79"/>
        <v/>
      </c>
      <c r="O312" s="10" t="str">
        <f t="shared" si="80"/>
        <v/>
      </c>
      <c r="P312" s="10" t="str">
        <f t="shared" si="81"/>
        <v/>
      </c>
      <c r="Q312" s="10" t="str">
        <f t="shared" si="82"/>
        <v/>
      </c>
      <c r="R312" s="10" t="str">
        <f>IF(N312="","",SUM($O$19:O312))</f>
        <v/>
      </c>
      <c r="S312" s="14" t="e">
        <f t="shared" si="83"/>
        <v>#VALUE!</v>
      </c>
      <c r="T312" s="8" t="e">
        <f t="shared" si="84"/>
        <v>#VALUE!</v>
      </c>
    </row>
    <row r="313" spans="1:20" x14ac:dyDescent="0.25">
      <c r="A313" s="12">
        <f t="shared" si="68"/>
        <v>295</v>
      </c>
      <c r="B313" s="13">
        <f t="shared" si="69"/>
        <v>55001</v>
      </c>
      <c r="C313" s="12">
        <f t="shared" si="70"/>
        <v>2050</v>
      </c>
      <c r="D313" s="10" t="str">
        <f t="shared" si="71"/>
        <v/>
      </c>
      <c r="E313" s="10" t="str">
        <f t="shared" si="72"/>
        <v/>
      </c>
      <c r="F313" s="10" t="str">
        <f t="shared" si="73"/>
        <v/>
      </c>
      <c r="G313" s="10" t="str">
        <f t="shared" si="74"/>
        <v/>
      </c>
      <c r="H313" s="10" t="str">
        <f t="shared" si="75"/>
        <v/>
      </c>
      <c r="I313" s="11"/>
      <c r="J313" s="10" t="str">
        <f t="shared" si="76"/>
        <v/>
      </c>
      <c r="K313" s="10" t="str">
        <f t="shared" si="77"/>
        <v/>
      </c>
      <c r="L313" s="10" t="str">
        <f>IF(D313="","",SUM($F$19:F313))</f>
        <v/>
      </c>
      <c r="M313" s="10" t="str">
        <f t="shared" si="78"/>
        <v/>
      </c>
      <c r="N313" s="10" t="str">
        <f t="shared" si="79"/>
        <v/>
      </c>
      <c r="O313" s="10" t="str">
        <f t="shared" si="80"/>
        <v/>
      </c>
      <c r="P313" s="10" t="str">
        <f t="shared" si="81"/>
        <v/>
      </c>
      <c r="Q313" s="10" t="str">
        <f t="shared" si="82"/>
        <v/>
      </c>
      <c r="R313" s="10" t="str">
        <f>IF(N313="","",SUM($O$19:O313))</f>
        <v/>
      </c>
      <c r="S313" s="14" t="e">
        <f t="shared" si="83"/>
        <v>#VALUE!</v>
      </c>
      <c r="T313" s="8" t="e">
        <f t="shared" si="84"/>
        <v>#VALUE!</v>
      </c>
    </row>
    <row r="314" spans="1:20" x14ac:dyDescent="0.25">
      <c r="A314" s="12">
        <f t="shared" si="68"/>
        <v>296</v>
      </c>
      <c r="B314" s="13">
        <f t="shared" si="69"/>
        <v>55032</v>
      </c>
      <c r="C314" s="12">
        <f t="shared" si="70"/>
        <v>2050</v>
      </c>
      <c r="D314" s="10" t="str">
        <f t="shared" si="71"/>
        <v/>
      </c>
      <c r="E314" s="10" t="str">
        <f t="shared" si="72"/>
        <v/>
      </c>
      <c r="F314" s="10" t="str">
        <f t="shared" si="73"/>
        <v/>
      </c>
      <c r="G314" s="10" t="str">
        <f t="shared" si="74"/>
        <v/>
      </c>
      <c r="H314" s="10" t="str">
        <f t="shared" si="75"/>
        <v/>
      </c>
      <c r="I314" s="11"/>
      <c r="J314" s="10" t="str">
        <f t="shared" si="76"/>
        <v/>
      </c>
      <c r="K314" s="10" t="str">
        <f t="shared" si="77"/>
        <v/>
      </c>
      <c r="L314" s="10" t="str">
        <f>IF(D314="","",SUM($F$19:F314))</f>
        <v/>
      </c>
      <c r="M314" s="10" t="str">
        <f t="shared" si="78"/>
        <v/>
      </c>
      <c r="N314" s="10" t="str">
        <f t="shared" si="79"/>
        <v/>
      </c>
      <c r="O314" s="10" t="str">
        <f t="shared" si="80"/>
        <v/>
      </c>
      <c r="P314" s="10" t="str">
        <f t="shared" si="81"/>
        <v/>
      </c>
      <c r="Q314" s="10" t="str">
        <f t="shared" si="82"/>
        <v/>
      </c>
      <c r="R314" s="10" t="str">
        <f>IF(N314="","",SUM($O$19:O314))</f>
        <v/>
      </c>
      <c r="S314" s="14" t="e">
        <f t="shared" si="83"/>
        <v>#VALUE!</v>
      </c>
      <c r="T314" s="8" t="e">
        <f t="shared" si="84"/>
        <v>#VALUE!</v>
      </c>
    </row>
    <row r="315" spans="1:20" x14ac:dyDescent="0.25">
      <c r="A315" s="12">
        <f t="shared" si="68"/>
        <v>297</v>
      </c>
      <c r="B315" s="13">
        <f t="shared" si="69"/>
        <v>55062</v>
      </c>
      <c r="C315" s="12">
        <f t="shared" si="70"/>
        <v>2050</v>
      </c>
      <c r="D315" s="10" t="str">
        <f t="shared" si="71"/>
        <v/>
      </c>
      <c r="E315" s="10" t="str">
        <f t="shared" si="72"/>
        <v/>
      </c>
      <c r="F315" s="10" t="str">
        <f t="shared" si="73"/>
        <v/>
      </c>
      <c r="G315" s="10" t="str">
        <f t="shared" si="74"/>
        <v/>
      </c>
      <c r="H315" s="10" t="str">
        <f t="shared" si="75"/>
        <v/>
      </c>
      <c r="I315" s="11"/>
      <c r="J315" s="10" t="str">
        <f t="shared" si="76"/>
        <v/>
      </c>
      <c r="K315" s="10" t="str">
        <f t="shared" si="77"/>
        <v/>
      </c>
      <c r="L315" s="10" t="str">
        <f>IF(D315="","",SUM($F$19:F315))</f>
        <v/>
      </c>
      <c r="M315" s="10" t="str">
        <f t="shared" si="78"/>
        <v/>
      </c>
      <c r="N315" s="10" t="str">
        <f t="shared" si="79"/>
        <v/>
      </c>
      <c r="O315" s="10" t="str">
        <f t="shared" si="80"/>
        <v/>
      </c>
      <c r="P315" s="10" t="str">
        <f t="shared" si="81"/>
        <v/>
      </c>
      <c r="Q315" s="10" t="str">
        <f t="shared" si="82"/>
        <v/>
      </c>
      <c r="R315" s="10" t="str">
        <f>IF(N315="","",SUM($O$19:O315))</f>
        <v/>
      </c>
      <c r="S315" s="14" t="e">
        <f t="shared" si="83"/>
        <v>#VALUE!</v>
      </c>
      <c r="T315" s="8" t="e">
        <f t="shared" si="84"/>
        <v>#VALUE!</v>
      </c>
    </row>
    <row r="316" spans="1:20" x14ac:dyDescent="0.25">
      <c r="A316" s="12">
        <f t="shared" si="68"/>
        <v>298</v>
      </c>
      <c r="B316" s="13">
        <f t="shared" si="69"/>
        <v>55093</v>
      </c>
      <c r="C316" s="12">
        <f t="shared" si="70"/>
        <v>2050</v>
      </c>
      <c r="D316" s="10" t="str">
        <f t="shared" si="71"/>
        <v/>
      </c>
      <c r="E316" s="10" t="str">
        <f t="shared" si="72"/>
        <v/>
      </c>
      <c r="F316" s="10" t="str">
        <f t="shared" si="73"/>
        <v/>
      </c>
      <c r="G316" s="10" t="str">
        <f t="shared" si="74"/>
        <v/>
      </c>
      <c r="H316" s="10" t="str">
        <f t="shared" si="75"/>
        <v/>
      </c>
      <c r="I316" s="11"/>
      <c r="J316" s="10" t="str">
        <f t="shared" si="76"/>
        <v/>
      </c>
      <c r="K316" s="10" t="str">
        <f t="shared" si="77"/>
        <v/>
      </c>
      <c r="L316" s="10" t="str">
        <f>IF(D316="","",SUM($F$19:F316))</f>
        <v/>
      </c>
      <c r="M316" s="10" t="str">
        <f t="shared" si="78"/>
        <v/>
      </c>
      <c r="N316" s="10" t="str">
        <f t="shared" si="79"/>
        <v/>
      </c>
      <c r="O316" s="10" t="str">
        <f t="shared" si="80"/>
        <v/>
      </c>
      <c r="P316" s="10" t="str">
        <f t="shared" si="81"/>
        <v/>
      </c>
      <c r="Q316" s="10" t="str">
        <f t="shared" si="82"/>
        <v/>
      </c>
      <c r="R316" s="10" t="str">
        <f>IF(N316="","",SUM($O$19:O316))</f>
        <v/>
      </c>
      <c r="S316" s="14" t="e">
        <f t="shared" si="83"/>
        <v>#VALUE!</v>
      </c>
      <c r="T316" s="8" t="e">
        <f t="shared" si="84"/>
        <v>#VALUE!</v>
      </c>
    </row>
    <row r="317" spans="1:20" x14ac:dyDescent="0.25">
      <c r="A317" s="12">
        <f t="shared" si="68"/>
        <v>299</v>
      </c>
      <c r="B317" s="13">
        <f t="shared" si="69"/>
        <v>55123</v>
      </c>
      <c r="C317" s="12">
        <f t="shared" si="70"/>
        <v>2050</v>
      </c>
      <c r="D317" s="10" t="str">
        <f t="shared" si="71"/>
        <v/>
      </c>
      <c r="E317" s="10" t="str">
        <f t="shared" si="72"/>
        <v/>
      </c>
      <c r="F317" s="10" t="str">
        <f t="shared" si="73"/>
        <v/>
      </c>
      <c r="G317" s="10" t="str">
        <f t="shared" si="74"/>
        <v/>
      </c>
      <c r="H317" s="10" t="str">
        <f t="shared" si="75"/>
        <v/>
      </c>
      <c r="I317" s="11"/>
      <c r="J317" s="10" t="str">
        <f t="shared" si="76"/>
        <v/>
      </c>
      <c r="K317" s="10" t="str">
        <f t="shared" si="77"/>
        <v/>
      </c>
      <c r="L317" s="10" t="str">
        <f>IF(D317="","",SUM($F$19:F317))</f>
        <v/>
      </c>
      <c r="M317" s="10" t="str">
        <f t="shared" si="78"/>
        <v/>
      </c>
      <c r="N317" s="10" t="str">
        <f t="shared" si="79"/>
        <v/>
      </c>
      <c r="O317" s="10" t="str">
        <f t="shared" si="80"/>
        <v/>
      </c>
      <c r="P317" s="10" t="str">
        <f t="shared" si="81"/>
        <v/>
      </c>
      <c r="Q317" s="10" t="str">
        <f t="shared" si="82"/>
        <v/>
      </c>
      <c r="R317" s="10" t="str">
        <f>IF(N317="","",SUM($O$19:O317))</f>
        <v/>
      </c>
      <c r="S317" s="14" t="e">
        <f t="shared" si="83"/>
        <v>#VALUE!</v>
      </c>
      <c r="T317" s="8" t="e">
        <f t="shared" si="84"/>
        <v>#VALUE!</v>
      </c>
    </row>
    <row r="318" spans="1:20" x14ac:dyDescent="0.25">
      <c r="A318" s="12">
        <f t="shared" si="68"/>
        <v>300</v>
      </c>
      <c r="B318" s="13">
        <f t="shared" si="69"/>
        <v>55154</v>
      </c>
      <c r="C318" s="12">
        <f t="shared" si="70"/>
        <v>2051</v>
      </c>
      <c r="D318" s="10" t="str">
        <f t="shared" si="71"/>
        <v/>
      </c>
      <c r="E318" s="10" t="str">
        <f t="shared" si="72"/>
        <v/>
      </c>
      <c r="F318" s="10" t="str">
        <f t="shared" si="73"/>
        <v/>
      </c>
      <c r="G318" s="10" t="str">
        <f t="shared" si="74"/>
        <v/>
      </c>
      <c r="H318" s="10" t="str">
        <f t="shared" si="75"/>
        <v/>
      </c>
      <c r="I318" s="11"/>
      <c r="J318" s="10" t="str">
        <f t="shared" si="76"/>
        <v/>
      </c>
      <c r="K318" s="10" t="str">
        <f t="shared" si="77"/>
        <v/>
      </c>
      <c r="L318" s="10" t="str">
        <f>IF(D318="","",SUM($F$19:F318))</f>
        <v/>
      </c>
      <c r="M318" s="10" t="str">
        <f t="shared" si="78"/>
        <v/>
      </c>
      <c r="N318" s="10" t="str">
        <f t="shared" si="79"/>
        <v/>
      </c>
      <c r="O318" s="10" t="str">
        <f t="shared" si="80"/>
        <v/>
      </c>
      <c r="P318" s="10" t="str">
        <f t="shared" si="81"/>
        <v/>
      </c>
      <c r="Q318" s="10" t="str">
        <f t="shared" si="82"/>
        <v/>
      </c>
      <c r="R318" s="10" t="str">
        <f>IF(N318="","",SUM($O$19:O318))</f>
        <v/>
      </c>
      <c r="S318" s="14" t="e">
        <f t="shared" si="83"/>
        <v>#VALUE!</v>
      </c>
      <c r="T318" s="8" t="e">
        <f t="shared" si="84"/>
        <v>#VALUE!</v>
      </c>
    </row>
    <row r="319" spans="1:20" x14ac:dyDescent="0.25">
      <c r="A319" s="12">
        <f t="shared" si="68"/>
        <v>301</v>
      </c>
      <c r="B319" s="13">
        <f t="shared" si="69"/>
        <v>55185</v>
      </c>
      <c r="C319" s="12">
        <f t="shared" si="70"/>
        <v>2051</v>
      </c>
      <c r="D319" s="10" t="str">
        <f t="shared" si="71"/>
        <v/>
      </c>
      <c r="E319" s="10" t="str">
        <f t="shared" si="72"/>
        <v/>
      </c>
      <c r="F319" s="10" t="str">
        <f t="shared" si="73"/>
        <v/>
      </c>
      <c r="G319" s="10" t="str">
        <f t="shared" si="74"/>
        <v/>
      </c>
      <c r="H319" s="10" t="str">
        <f t="shared" si="75"/>
        <v/>
      </c>
      <c r="I319" s="11"/>
      <c r="J319" s="10" t="str">
        <f t="shared" si="76"/>
        <v/>
      </c>
      <c r="K319" s="10" t="str">
        <f t="shared" si="77"/>
        <v/>
      </c>
      <c r="L319" s="10" t="str">
        <f>IF(D319="","",SUM($F$19:F319))</f>
        <v/>
      </c>
      <c r="M319" s="10" t="str">
        <f t="shared" si="78"/>
        <v/>
      </c>
      <c r="N319" s="10" t="str">
        <f t="shared" si="79"/>
        <v/>
      </c>
      <c r="O319" s="10" t="str">
        <f t="shared" si="80"/>
        <v/>
      </c>
      <c r="P319" s="10" t="str">
        <f t="shared" si="81"/>
        <v/>
      </c>
      <c r="Q319" s="10" t="str">
        <f t="shared" si="82"/>
        <v/>
      </c>
      <c r="R319" s="10" t="str">
        <f>IF(N319="","",SUM($O$19:O319))</f>
        <v/>
      </c>
      <c r="S319" s="14" t="e">
        <f t="shared" si="83"/>
        <v>#VALUE!</v>
      </c>
      <c r="T319" s="8" t="e">
        <f t="shared" si="84"/>
        <v>#VALUE!</v>
      </c>
    </row>
    <row r="320" spans="1:20" x14ac:dyDescent="0.25">
      <c r="A320" s="12">
        <f t="shared" si="68"/>
        <v>302</v>
      </c>
      <c r="B320" s="13">
        <f t="shared" si="69"/>
        <v>55213</v>
      </c>
      <c r="C320" s="12">
        <f t="shared" si="70"/>
        <v>2051</v>
      </c>
      <c r="D320" s="10" t="str">
        <f t="shared" si="71"/>
        <v/>
      </c>
      <c r="E320" s="10" t="str">
        <f t="shared" si="72"/>
        <v/>
      </c>
      <c r="F320" s="10" t="str">
        <f t="shared" si="73"/>
        <v/>
      </c>
      <c r="G320" s="10" t="str">
        <f t="shared" si="74"/>
        <v/>
      </c>
      <c r="H320" s="10" t="str">
        <f t="shared" si="75"/>
        <v/>
      </c>
      <c r="I320" s="11"/>
      <c r="J320" s="10" t="str">
        <f t="shared" si="76"/>
        <v/>
      </c>
      <c r="K320" s="10" t="str">
        <f t="shared" si="77"/>
        <v/>
      </c>
      <c r="L320" s="10" t="str">
        <f>IF(D320="","",SUM($F$19:F320))</f>
        <v/>
      </c>
      <c r="M320" s="10" t="str">
        <f t="shared" si="78"/>
        <v/>
      </c>
      <c r="N320" s="10" t="str">
        <f t="shared" si="79"/>
        <v/>
      </c>
      <c r="O320" s="10" t="str">
        <f t="shared" si="80"/>
        <v/>
      </c>
      <c r="P320" s="10" t="str">
        <f t="shared" si="81"/>
        <v/>
      </c>
      <c r="Q320" s="10" t="str">
        <f t="shared" si="82"/>
        <v/>
      </c>
      <c r="R320" s="10" t="str">
        <f>IF(N320="","",SUM($O$19:O320))</f>
        <v/>
      </c>
      <c r="S320" s="14" t="e">
        <f t="shared" si="83"/>
        <v>#VALUE!</v>
      </c>
      <c r="T320" s="8" t="e">
        <f t="shared" si="84"/>
        <v>#VALUE!</v>
      </c>
    </row>
    <row r="321" spans="1:20" x14ac:dyDescent="0.25">
      <c r="A321" s="12">
        <f t="shared" si="68"/>
        <v>303</v>
      </c>
      <c r="B321" s="13">
        <f t="shared" si="69"/>
        <v>55244</v>
      </c>
      <c r="C321" s="12">
        <f t="shared" si="70"/>
        <v>2051</v>
      </c>
      <c r="D321" s="10" t="str">
        <f t="shared" si="71"/>
        <v/>
      </c>
      <c r="E321" s="10" t="str">
        <f t="shared" si="72"/>
        <v/>
      </c>
      <c r="F321" s="10" t="str">
        <f t="shared" si="73"/>
        <v/>
      </c>
      <c r="G321" s="10" t="str">
        <f t="shared" si="74"/>
        <v/>
      </c>
      <c r="H321" s="10" t="str">
        <f t="shared" si="75"/>
        <v/>
      </c>
      <c r="I321" s="11"/>
      <c r="J321" s="10" t="str">
        <f t="shared" si="76"/>
        <v/>
      </c>
      <c r="K321" s="10" t="str">
        <f t="shared" si="77"/>
        <v/>
      </c>
      <c r="L321" s="10" t="str">
        <f>IF(D321="","",SUM($F$19:F321))</f>
        <v/>
      </c>
      <c r="M321" s="10" t="str">
        <f t="shared" si="78"/>
        <v/>
      </c>
      <c r="N321" s="10" t="str">
        <f t="shared" si="79"/>
        <v/>
      </c>
      <c r="O321" s="10" t="str">
        <f t="shared" si="80"/>
        <v/>
      </c>
      <c r="P321" s="10" t="str">
        <f t="shared" si="81"/>
        <v/>
      </c>
      <c r="Q321" s="10" t="str">
        <f t="shared" si="82"/>
        <v/>
      </c>
      <c r="R321" s="10" t="str">
        <f>IF(N321="","",SUM($O$19:O321))</f>
        <v/>
      </c>
      <c r="S321" s="14" t="e">
        <f t="shared" si="83"/>
        <v>#VALUE!</v>
      </c>
      <c r="T321" s="8" t="e">
        <f t="shared" si="84"/>
        <v>#VALUE!</v>
      </c>
    </row>
    <row r="322" spans="1:20" x14ac:dyDescent="0.25">
      <c r="A322" s="12">
        <f t="shared" si="68"/>
        <v>304</v>
      </c>
      <c r="B322" s="13">
        <f t="shared" si="69"/>
        <v>55274</v>
      </c>
      <c r="C322" s="12">
        <f t="shared" si="70"/>
        <v>2051</v>
      </c>
      <c r="D322" s="10" t="str">
        <f t="shared" si="71"/>
        <v/>
      </c>
      <c r="E322" s="10" t="str">
        <f t="shared" si="72"/>
        <v/>
      </c>
      <c r="F322" s="10" t="str">
        <f t="shared" si="73"/>
        <v/>
      </c>
      <c r="G322" s="10" t="str">
        <f t="shared" si="74"/>
        <v/>
      </c>
      <c r="H322" s="10" t="str">
        <f t="shared" si="75"/>
        <v/>
      </c>
      <c r="I322" s="11"/>
      <c r="J322" s="10" t="str">
        <f t="shared" si="76"/>
        <v/>
      </c>
      <c r="K322" s="10" t="str">
        <f t="shared" si="77"/>
        <v/>
      </c>
      <c r="L322" s="10" t="str">
        <f>IF(D322="","",SUM($F$19:F322))</f>
        <v/>
      </c>
      <c r="M322" s="10" t="str">
        <f t="shared" si="78"/>
        <v/>
      </c>
      <c r="N322" s="10" t="str">
        <f t="shared" si="79"/>
        <v/>
      </c>
      <c r="O322" s="10" t="str">
        <f t="shared" si="80"/>
        <v/>
      </c>
      <c r="P322" s="10" t="str">
        <f t="shared" si="81"/>
        <v/>
      </c>
      <c r="Q322" s="10" t="str">
        <f t="shared" si="82"/>
        <v/>
      </c>
      <c r="R322" s="10" t="str">
        <f>IF(N322="","",SUM($O$19:O322))</f>
        <v/>
      </c>
      <c r="S322" s="14" t="e">
        <f t="shared" si="83"/>
        <v>#VALUE!</v>
      </c>
      <c r="T322" s="8" t="e">
        <f t="shared" si="84"/>
        <v>#VALUE!</v>
      </c>
    </row>
    <row r="323" spans="1:20" x14ac:dyDescent="0.25">
      <c r="A323" s="12">
        <f t="shared" si="68"/>
        <v>305</v>
      </c>
      <c r="B323" s="13">
        <f t="shared" si="69"/>
        <v>55305</v>
      </c>
      <c r="C323" s="12">
        <f t="shared" si="70"/>
        <v>2051</v>
      </c>
      <c r="D323" s="10" t="str">
        <f t="shared" si="71"/>
        <v/>
      </c>
      <c r="E323" s="10" t="str">
        <f t="shared" si="72"/>
        <v/>
      </c>
      <c r="F323" s="10" t="str">
        <f t="shared" si="73"/>
        <v/>
      </c>
      <c r="G323" s="10" t="str">
        <f t="shared" si="74"/>
        <v/>
      </c>
      <c r="H323" s="10" t="str">
        <f t="shared" si="75"/>
        <v/>
      </c>
      <c r="I323" s="11"/>
      <c r="J323" s="10" t="str">
        <f t="shared" si="76"/>
        <v/>
      </c>
      <c r="K323" s="10" t="str">
        <f t="shared" si="77"/>
        <v/>
      </c>
      <c r="L323" s="10" t="str">
        <f>IF(D323="","",SUM($F$19:F323))</f>
        <v/>
      </c>
      <c r="M323" s="10" t="str">
        <f t="shared" si="78"/>
        <v/>
      </c>
      <c r="N323" s="10" t="str">
        <f t="shared" si="79"/>
        <v/>
      </c>
      <c r="O323" s="10" t="str">
        <f t="shared" si="80"/>
        <v/>
      </c>
      <c r="P323" s="10" t="str">
        <f t="shared" si="81"/>
        <v/>
      </c>
      <c r="Q323" s="10" t="str">
        <f t="shared" si="82"/>
        <v/>
      </c>
      <c r="R323" s="10" t="str">
        <f>IF(N323="","",SUM($O$19:O323))</f>
        <v/>
      </c>
      <c r="S323" s="14" t="e">
        <f t="shared" si="83"/>
        <v>#VALUE!</v>
      </c>
      <c r="T323" s="8" t="e">
        <f t="shared" si="84"/>
        <v>#VALUE!</v>
      </c>
    </row>
    <row r="324" spans="1:20" x14ac:dyDescent="0.25">
      <c r="A324" s="12">
        <f t="shared" si="68"/>
        <v>306</v>
      </c>
      <c r="B324" s="13">
        <f t="shared" si="69"/>
        <v>55335</v>
      </c>
      <c r="C324" s="12">
        <f t="shared" si="70"/>
        <v>2051</v>
      </c>
      <c r="D324" s="10" t="str">
        <f t="shared" si="71"/>
        <v/>
      </c>
      <c r="E324" s="10" t="str">
        <f t="shared" si="72"/>
        <v/>
      </c>
      <c r="F324" s="10" t="str">
        <f t="shared" si="73"/>
        <v/>
      </c>
      <c r="G324" s="10" t="str">
        <f t="shared" si="74"/>
        <v/>
      </c>
      <c r="H324" s="10" t="str">
        <f t="shared" si="75"/>
        <v/>
      </c>
      <c r="I324" s="11"/>
      <c r="J324" s="10" t="str">
        <f t="shared" si="76"/>
        <v/>
      </c>
      <c r="K324" s="10" t="str">
        <f t="shared" si="77"/>
        <v/>
      </c>
      <c r="L324" s="10" t="str">
        <f>IF(D324="","",SUM($F$19:F324))</f>
        <v/>
      </c>
      <c r="M324" s="10" t="str">
        <f t="shared" si="78"/>
        <v/>
      </c>
      <c r="N324" s="10" t="str">
        <f t="shared" si="79"/>
        <v/>
      </c>
      <c r="O324" s="10" t="str">
        <f t="shared" si="80"/>
        <v/>
      </c>
      <c r="P324" s="10" t="str">
        <f t="shared" si="81"/>
        <v/>
      </c>
      <c r="Q324" s="10" t="str">
        <f t="shared" si="82"/>
        <v/>
      </c>
      <c r="R324" s="10" t="str">
        <f>IF(N324="","",SUM($O$19:O324))</f>
        <v/>
      </c>
      <c r="S324" s="14" t="e">
        <f t="shared" si="83"/>
        <v>#VALUE!</v>
      </c>
      <c r="T324" s="8" t="e">
        <f t="shared" si="84"/>
        <v>#VALUE!</v>
      </c>
    </row>
    <row r="325" spans="1:20" x14ac:dyDescent="0.25">
      <c r="A325" s="12">
        <f t="shared" si="68"/>
        <v>307</v>
      </c>
      <c r="B325" s="13">
        <f t="shared" si="69"/>
        <v>55366</v>
      </c>
      <c r="C325" s="12">
        <f t="shared" si="70"/>
        <v>2051</v>
      </c>
      <c r="D325" s="10" t="str">
        <f t="shared" si="71"/>
        <v/>
      </c>
      <c r="E325" s="10" t="str">
        <f t="shared" si="72"/>
        <v/>
      </c>
      <c r="F325" s="10" t="str">
        <f t="shared" si="73"/>
        <v/>
      </c>
      <c r="G325" s="10" t="str">
        <f t="shared" si="74"/>
        <v/>
      </c>
      <c r="H325" s="10" t="str">
        <f t="shared" si="75"/>
        <v/>
      </c>
      <c r="I325" s="11"/>
      <c r="J325" s="10" t="str">
        <f t="shared" si="76"/>
        <v/>
      </c>
      <c r="K325" s="10" t="str">
        <f t="shared" si="77"/>
        <v/>
      </c>
      <c r="L325" s="10" t="str">
        <f>IF(D325="","",SUM($F$19:F325))</f>
        <v/>
      </c>
      <c r="M325" s="10" t="str">
        <f t="shared" si="78"/>
        <v/>
      </c>
      <c r="N325" s="10" t="str">
        <f t="shared" si="79"/>
        <v/>
      </c>
      <c r="O325" s="10" t="str">
        <f t="shared" si="80"/>
        <v/>
      </c>
      <c r="P325" s="10" t="str">
        <f t="shared" si="81"/>
        <v/>
      </c>
      <c r="Q325" s="10" t="str">
        <f t="shared" si="82"/>
        <v/>
      </c>
      <c r="R325" s="10" t="str">
        <f>IF(N325="","",SUM($O$19:O325))</f>
        <v/>
      </c>
      <c r="S325" s="14" t="e">
        <f t="shared" si="83"/>
        <v>#VALUE!</v>
      </c>
      <c r="T325" s="8" t="e">
        <f t="shared" si="84"/>
        <v>#VALUE!</v>
      </c>
    </row>
    <row r="326" spans="1:20" x14ac:dyDescent="0.25">
      <c r="A326" s="12">
        <f t="shared" si="68"/>
        <v>308</v>
      </c>
      <c r="B326" s="13">
        <f t="shared" si="69"/>
        <v>55397</v>
      </c>
      <c r="C326" s="12">
        <f t="shared" si="70"/>
        <v>2051</v>
      </c>
      <c r="D326" s="10" t="str">
        <f t="shared" si="71"/>
        <v/>
      </c>
      <c r="E326" s="10" t="str">
        <f t="shared" si="72"/>
        <v/>
      </c>
      <c r="F326" s="10" t="str">
        <f t="shared" si="73"/>
        <v/>
      </c>
      <c r="G326" s="10" t="str">
        <f t="shared" si="74"/>
        <v/>
      </c>
      <c r="H326" s="10" t="str">
        <f t="shared" si="75"/>
        <v/>
      </c>
      <c r="I326" s="11"/>
      <c r="J326" s="10" t="str">
        <f t="shared" si="76"/>
        <v/>
      </c>
      <c r="K326" s="10" t="str">
        <f t="shared" si="77"/>
        <v/>
      </c>
      <c r="L326" s="10" t="str">
        <f>IF(D326="","",SUM($F$19:F326))</f>
        <v/>
      </c>
      <c r="M326" s="10" t="str">
        <f t="shared" si="78"/>
        <v/>
      </c>
      <c r="N326" s="10" t="str">
        <f t="shared" si="79"/>
        <v/>
      </c>
      <c r="O326" s="10" t="str">
        <f t="shared" si="80"/>
        <v/>
      </c>
      <c r="P326" s="10" t="str">
        <f t="shared" si="81"/>
        <v/>
      </c>
      <c r="Q326" s="10" t="str">
        <f t="shared" si="82"/>
        <v/>
      </c>
      <c r="R326" s="10" t="str">
        <f>IF(N326="","",SUM($O$19:O326))</f>
        <v/>
      </c>
      <c r="S326" s="14" t="e">
        <f t="shared" si="83"/>
        <v>#VALUE!</v>
      </c>
      <c r="T326" s="8" t="e">
        <f t="shared" si="84"/>
        <v>#VALUE!</v>
      </c>
    </row>
    <row r="327" spans="1:20" x14ac:dyDescent="0.25">
      <c r="A327" s="12">
        <f t="shared" si="68"/>
        <v>309</v>
      </c>
      <c r="B327" s="13">
        <f t="shared" si="69"/>
        <v>55427</v>
      </c>
      <c r="C327" s="12">
        <f t="shared" si="70"/>
        <v>2051</v>
      </c>
      <c r="D327" s="10" t="str">
        <f t="shared" si="71"/>
        <v/>
      </c>
      <c r="E327" s="10" t="str">
        <f t="shared" si="72"/>
        <v/>
      </c>
      <c r="F327" s="10" t="str">
        <f t="shared" si="73"/>
        <v/>
      </c>
      <c r="G327" s="10" t="str">
        <f t="shared" si="74"/>
        <v/>
      </c>
      <c r="H327" s="10" t="str">
        <f t="shared" si="75"/>
        <v/>
      </c>
      <c r="I327" s="11"/>
      <c r="J327" s="10" t="str">
        <f t="shared" si="76"/>
        <v/>
      </c>
      <c r="K327" s="10" t="str">
        <f t="shared" si="77"/>
        <v/>
      </c>
      <c r="L327" s="10" t="str">
        <f>IF(D327="","",SUM($F$19:F327))</f>
        <v/>
      </c>
      <c r="M327" s="10" t="str">
        <f t="shared" si="78"/>
        <v/>
      </c>
      <c r="N327" s="10" t="str">
        <f t="shared" si="79"/>
        <v/>
      </c>
      <c r="O327" s="10" t="str">
        <f t="shared" si="80"/>
        <v/>
      </c>
      <c r="P327" s="10" t="str">
        <f t="shared" si="81"/>
        <v/>
      </c>
      <c r="Q327" s="10" t="str">
        <f t="shared" si="82"/>
        <v/>
      </c>
      <c r="R327" s="10" t="str">
        <f>IF(N327="","",SUM($O$19:O327))</f>
        <v/>
      </c>
      <c r="S327" s="14" t="e">
        <f t="shared" si="83"/>
        <v>#VALUE!</v>
      </c>
      <c r="T327" s="8" t="e">
        <f t="shared" si="84"/>
        <v>#VALUE!</v>
      </c>
    </row>
    <row r="328" spans="1:20" x14ac:dyDescent="0.25">
      <c r="A328" s="12">
        <f t="shared" si="68"/>
        <v>310</v>
      </c>
      <c r="B328" s="13">
        <f t="shared" si="69"/>
        <v>55458</v>
      </c>
      <c r="C328" s="12">
        <f t="shared" si="70"/>
        <v>2051</v>
      </c>
      <c r="D328" s="10" t="str">
        <f t="shared" si="71"/>
        <v/>
      </c>
      <c r="E328" s="10" t="str">
        <f t="shared" si="72"/>
        <v/>
      </c>
      <c r="F328" s="10" t="str">
        <f t="shared" si="73"/>
        <v/>
      </c>
      <c r="G328" s="10" t="str">
        <f t="shared" si="74"/>
        <v/>
      </c>
      <c r="H328" s="10" t="str">
        <f t="shared" si="75"/>
        <v/>
      </c>
      <c r="I328" s="11"/>
      <c r="J328" s="10" t="str">
        <f t="shared" si="76"/>
        <v/>
      </c>
      <c r="K328" s="10" t="str">
        <f t="shared" si="77"/>
        <v/>
      </c>
      <c r="L328" s="10" t="str">
        <f>IF(D328="","",SUM($F$19:F328))</f>
        <v/>
      </c>
      <c r="M328" s="10" t="str">
        <f t="shared" si="78"/>
        <v/>
      </c>
      <c r="N328" s="10" t="str">
        <f t="shared" si="79"/>
        <v/>
      </c>
      <c r="O328" s="10" t="str">
        <f t="shared" si="80"/>
        <v/>
      </c>
      <c r="P328" s="10" t="str">
        <f t="shared" si="81"/>
        <v/>
      </c>
      <c r="Q328" s="10" t="str">
        <f t="shared" si="82"/>
        <v/>
      </c>
      <c r="R328" s="10" t="str">
        <f>IF(N328="","",SUM($O$19:O328))</f>
        <v/>
      </c>
      <c r="S328" s="14" t="e">
        <f t="shared" si="83"/>
        <v>#VALUE!</v>
      </c>
      <c r="T328" s="8" t="e">
        <f t="shared" si="84"/>
        <v>#VALUE!</v>
      </c>
    </row>
    <row r="329" spans="1:20" x14ac:dyDescent="0.25">
      <c r="A329" s="12">
        <f t="shared" si="68"/>
        <v>311</v>
      </c>
      <c r="B329" s="13">
        <f t="shared" si="69"/>
        <v>55488</v>
      </c>
      <c r="C329" s="12">
        <f t="shared" si="70"/>
        <v>2051</v>
      </c>
      <c r="D329" s="10" t="str">
        <f t="shared" si="71"/>
        <v/>
      </c>
      <c r="E329" s="10" t="str">
        <f t="shared" si="72"/>
        <v/>
      </c>
      <c r="F329" s="10" t="str">
        <f t="shared" si="73"/>
        <v/>
      </c>
      <c r="G329" s="10" t="str">
        <f t="shared" si="74"/>
        <v/>
      </c>
      <c r="H329" s="10" t="str">
        <f t="shared" si="75"/>
        <v/>
      </c>
      <c r="I329" s="11"/>
      <c r="J329" s="10" t="str">
        <f t="shared" si="76"/>
        <v/>
      </c>
      <c r="K329" s="10" t="str">
        <f t="shared" si="77"/>
        <v/>
      </c>
      <c r="L329" s="10" t="str">
        <f>IF(D329="","",SUM($F$19:F329))</f>
        <v/>
      </c>
      <c r="M329" s="10" t="str">
        <f t="shared" si="78"/>
        <v/>
      </c>
      <c r="N329" s="10" t="str">
        <f t="shared" si="79"/>
        <v/>
      </c>
      <c r="O329" s="10" t="str">
        <f t="shared" si="80"/>
        <v/>
      </c>
      <c r="P329" s="10" t="str">
        <f t="shared" si="81"/>
        <v/>
      </c>
      <c r="Q329" s="10" t="str">
        <f t="shared" si="82"/>
        <v/>
      </c>
      <c r="R329" s="10" t="str">
        <f>IF(N329="","",SUM($O$19:O329))</f>
        <v/>
      </c>
      <c r="S329" s="14" t="e">
        <f t="shared" si="83"/>
        <v>#VALUE!</v>
      </c>
      <c r="T329" s="8" t="e">
        <f t="shared" si="84"/>
        <v>#VALUE!</v>
      </c>
    </row>
    <row r="330" spans="1:20" x14ac:dyDescent="0.25">
      <c r="A330" s="12">
        <f t="shared" si="68"/>
        <v>312</v>
      </c>
      <c r="B330" s="13">
        <f t="shared" si="69"/>
        <v>55519</v>
      </c>
      <c r="C330" s="12">
        <f t="shared" si="70"/>
        <v>2052</v>
      </c>
      <c r="D330" s="10" t="str">
        <f t="shared" si="71"/>
        <v/>
      </c>
      <c r="E330" s="10" t="str">
        <f t="shared" si="72"/>
        <v/>
      </c>
      <c r="F330" s="10" t="str">
        <f t="shared" si="73"/>
        <v/>
      </c>
      <c r="G330" s="10" t="str">
        <f t="shared" si="74"/>
        <v/>
      </c>
      <c r="H330" s="10" t="str">
        <f t="shared" si="75"/>
        <v/>
      </c>
      <c r="I330" s="11"/>
      <c r="J330" s="10" t="str">
        <f t="shared" si="76"/>
        <v/>
      </c>
      <c r="K330" s="10" t="str">
        <f t="shared" si="77"/>
        <v/>
      </c>
      <c r="L330" s="10" t="str">
        <f>IF(D330="","",SUM($F$19:F330))</f>
        <v/>
      </c>
      <c r="M330" s="10" t="str">
        <f t="shared" si="78"/>
        <v/>
      </c>
      <c r="N330" s="10" t="str">
        <f t="shared" si="79"/>
        <v/>
      </c>
      <c r="O330" s="10" t="str">
        <f t="shared" si="80"/>
        <v/>
      </c>
      <c r="P330" s="10" t="str">
        <f t="shared" si="81"/>
        <v/>
      </c>
      <c r="Q330" s="10" t="str">
        <f t="shared" si="82"/>
        <v/>
      </c>
      <c r="R330" s="10" t="str">
        <f>IF(N330="","",SUM($O$19:O330))</f>
        <v/>
      </c>
      <c r="S330" s="14" t="e">
        <f t="shared" si="83"/>
        <v>#VALUE!</v>
      </c>
      <c r="T330" s="8" t="e">
        <f t="shared" si="84"/>
        <v>#VALUE!</v>
      </c>
    </row>
    <row r="331" spans="1:20" x14ac:dyDescent="0.25">
      <c r="A331" s="12">
        <f t="shared" si="68"/>
        <v>313</v>
      </c>
      <c r="B331" s="13">
        <f t="shared" si="69"/>
        <v>55550</v>
      </c>
      <c r="C331" s="12">
        <f t="shared" si="70"/>
        <v>2052</v>
      </c>
      <c r="D331" s="10" t="str">
        <f t="shared" si="71"/>
        <v/>
      </c>
      <c r="E331" s="10" t="str">
        <f t="shared" si="72"/>
        <v/>
      </c>
      <c r="F331" s="10" t="str">
        <f t="shared" si="73"/>
        <v/>
      </c>
      <c r="G331" s="10" t="str">
        <f t="shared" si="74"/>
        <v/>
      </c>
      <c r="H331" s="10" t="str">
        <f t="shared" si="75"/>
        <v/>
      </c>
      <c r="I331" s="11"/>
      <c r="J331" s="10" t="str">
        <f t="shared" si="76"/>
        <v/>
      </c>
      <c r="K331" s="10" t="str">
        <f t="shared" si="77"/>
        <v/>
      </c>
      <c r="L331" s="10" t="str">
        <f>IF(D331="","",SUM($F$19:F331))</f>
        <v/>
      </c>
      <c r="M331" s="10" t="str">
        <f t="shared" si="78"/>
        <v/>
      </c>
      <c r="N331" s="10" t="str">
        <f t="shared" si="79"/>
        <v/>
      </c>
      <c r="O331" s="10" t="str">
        <f t="shared" si="80"/>
        <v/>
      </c>
      <c r="P331" s="10" t="str">
        <f t="shared" si="81"/>
        <v/>
      </c>
      <c r="Q331" s="10" t="str">
        <f t="shared" si="82"/>
        <v/>
      </c>
      <c r="R331" s="10" t="str">
        <f>IF(N331="","",SUM($O$19:O331))</f>
        <v/>
      </c>
      <c r="S331" s="14" t="e">
        <f t="shared" si="83"/>
        <v>#VALUE!</v>
      </c>
      <c r="T331" s="8" t="e">
        <f t="shared" si="84"/>
        <v>#VALUE!</v>
      </c>
    </row>
    <row r="332" spans="1:20" x14ac:dyDescent="0.25">
      <c r="A332" s="12">
        <f t="shared" si="68"/>
        <v>314</v>
      </c>
      <c r="B332" s="13">
        <f t="shared" si="69"/>
        <v>55579</v>
      </c>
      <c r="C332" s="12">
        <f t="shared" si="70"/>
        <v>2052</v>
      </c>
      <c r="D332" s="10" t="str">
        <f t="shared" si="71"/>
        <v/>
      </c>
      <c r="E332" s="10" t="str">
        <f t="shared" si="72"/>
        <v/>
      </c>
      <c r="F332" s="10" t="str">
        <f t="shared" si="73"/>
        <v/>
      </c>
      <c r="G332" s="10" t="str">
        <f t="shared" si="74"/>
        <v/>
      </c>
      <c r="H332" s="10" t="str">
        <f t="shared" si="75"/>
        <v/>
      </c>
      <c r="I332" s="11"/>
      <c r="J332" s="10" t="str">
        <f t="shared" si="76"/>
        <v/>
      </c>
      <c r="K332" s="10" t="str">
        <f t="shared" si="77"/>
        <v/>
      </c>
      <c r="L332" s="10" t="str">
        <f>IF(D332="","",SUM($F$19:F332))</f>
        <v/>
      </c>
      <c r="M332" s="10" t="str">
        <f t="shared" si="78"/>
        <v/>
      </c>
      <c r="N332" s="10" t="str">
        <f t="shared" si="79"/>
        <v/>
      </c>
      <c r="O332" s="10" t="str">
        <f t="shared" si="80"/>
        <v/>
      </c>
      <c r="P332" s="10" t="str">
        <f t="shared" si="81"/>
        <v/>
      </c>
      <c r="Q332" s="10" t="str">
        <f t="shared" si="82"/>
        <v/>
      </c>
      <c r="R332" s="10" t="str">
        <f>IF(N332="","",SUM($O$19:O332))</f>
        <v/>
      </c>
      <c r="S332" s="14" t="e">
        <f t="shared" si="83"/>
        <v>#VALUE!</v>
      </c>
      <c r="T332" s="8" t="e">
        <f t="shared" si="84"/>
        <v>#VALUE!</v>
      </c>
    </row>
    <row r="333" spans="1:20" x14ac:dyDescent="0.25">
      <c r="A333" s="12">
        <f t="shared" si="68"/>
        <v>315</v>
      </c>
      <c r="B333" s="13">
        <f t="shared" si="69"/>
        <v>55610</v>
      </c>
      <c r="C333" s="12">
        <f t="shared" si="70"/>
        <v>2052</v>
      </c>
      <c r="D333" s="10" t="str">
        <f t="shared" si="71"/>
        <v/>
      </c>
      <c r="E333" s="10" t="str">
        <f t="shared" si="72"/>
        <v/>
      </c>
      <c r="F333" s="10" t="str">
        <f t="shared" si="73"/>
        <v/>
      </c>
      <c r="G333" s="10" t="str">
        <f t="shared" si="74"/>
        <v/>
      </c>
      <c r="H333" s="10" t="str">
        <f t="shared" si="75"/>
        <v/>
      </c>
      <c r="I333" s="11"/>
      <c r="J333" s="10" t="str">
        <f t="shared" si="76"/>
        <v/>
      </c>
      <c r="K333" s="10" t="str">
        <f t="shared" si="77"/>
        <v/>
      </c>
      <c r="L333" s="10" t="str">
        <f>IF(D333="","",SUM($F$19:F333))</f>
        <v/>
      </c>
      <c r="M333" s="10" t="str">
        <f t="shared" si="78"/>
        <v/>
      </c>
      <c r="N333" s="10" t="str">
        <f t="shared" si="79"/>
        <v/>
      </c>
      <c r="O333" s="10" t="str">
        <f t="shared" si="80"/>
        <v/>
      </c>
      <c r="P333" s="10" t="str">
        <f t="shared" si="81"/>
        <v/>
      </c>
      <c r="Q333" s="10" t="str">
        <f t="shared" si="82"/>
        <v/>
      </c>
      <c r="R333" s="10" t="str">
        <f>IF(N333="","",SUM($O$19:O333))</f>
        <v/>
      </c>
      <c r="S333" s="14" t="e">
        <f t="shared" si="83"/>
        <v>#VALUE!</v>
      </c>
      <c r="T333" s="8" t="e">
        <f t="shared" si="84"/>
        <v>#VALUE!</v>
      </c>
    </row>
    <row r="334" spans="1:20" x14ac:dyDescent="0.25">
      <c r="A334" s="12">
        <f t="shared" si="68"/>
        <v>316</v>
      </c>
      <c r="B334" s="13">
        <f t="shared" si="69"/>
        <v>55640</v>
      </c>
      <c r="C334" s="12">
        <f t="shared" si="70"/>
        <v>2052</v>
      </c>
      <c r="D334" s="10" t="str">
        <f t="shared" si="71"/>
        <v/>
      </c>
      <c r="E334" s="10" t="str">
        <f t="shared" si="72"/>
        <v/>
      </c>
      <c r="F334" s="10" t="str">
        <f t="shared" si="73"/>
        <v/>
      </c>
      <c r="G334" s="10" t="str">
        <f t="shared" si="74"/>
        <v/>
      </c>
      <c r="H334" s="10" t="str">
        <f t="shared" si="75"/>
        <v/>
      </c>
      <c r="I334" s="11"/>
      <c r="J334" s="10" t="str">
        <f t="shared" si="76"/>
        <v/>
      </c>
      <c r="K334" s="10" t="str">
        <f t="shared" si="77"/>
        <v/>
      </c>
      <c r="L334" s="10" t="str">
        <f>IF(D334="","",SUM($F$19:F334))</f>
        <v/>
      </c>
      <c r="M334" s="10" t="str">
        <f t="shared" si="78"/>
        <v/>
      </c>
      <c r="N334" s="10" t="str">
        <f t="shared" si="79"/>
        <v/>
      </c>
      <c r="O334" s="10" t="str">
        <f t="shared" si="80"/>
        <v/>
      </c>
      <c r="P334" s="10" t="str">
        <f t="shared" si="81"/>
        <v/>
      </c>
      <c r="Q334" s="10" t="str">
        <f t="shared" si="82"/>
        <v/>
      </c>
      <c r="R334" s="10" t="str">
        <f>IF(N334="","",SUM($O$19:O334))</f>
        <v/>
      </c>
      <c r="S334" s="14" t="e">
        <f t="shared" si="83"/>
        <v>#VALUE!</v>
      </c>
      <c r="T334" s="8" t="e">
        <f t="shared" si="84"/>
        <v>#VALUE!</v>
      </c>
    </row>
    <row r="335" spans="1:20" x14ac:dyDescent="0.25">
      <c r="A335" s="12">
        <f t="shared" si="68"/>
        <v>317</v>
      </c>
      <c r="B335" s="13">
        <f t="shared" si="69"/>
        <v>55671</v>
      </c>
      <c r="C335" s="12">
        <f t="shared" si="70"/>
        <v>2052</v>
      </c>
      <c r="D335" s="10" t="str">
        <f t="shared" si="71"/>
        <v/>
      </c>
      <c r="E335" s="10" t="str">
        <f t="shared" si="72"/>
        <v/>
      </c>
      <c r="F335" s="10" t="str">
        <f t="shared" si="73"/>
        <v/>
      </c>
      <c r="G335" s="10" t="str">
        <f t="shared" si="74"/>
        <v/>
      </c>
      <c r="H335" s="10" t="str">
        <f t="shared" si="75"/>
        <v/>
      </c>
      <c r="I335" s="11"/>
      <c r="J335" s="10" t="str">
        <f t="shared" si="76"/>
        <v/>
      </c>
      <c r="K335" s="10" t="str">
        <f t="shared" si="77"/>
        <v/>
      </c>
      <c r="L335" s="10" t="str">
        <f>IF(D335="","",SUM($F$19:F335))</f>
        <v/>
      </c>
      <c r="M335" s="10" t="str">
        <f t="shared" si="78"/>
        <v/>
      </c>
      <c r="N335" s="10" t="str">
        <f t="shared" si="79"/>
        <v/>
      </c>
      <c r="O335" s="10" t="str">
        <f t="shared" si="80"/>
        <v/>
      </c>
      <c r="P335" s="10" t="str">
        <f t="shared" si="81"/>
        <v/>
      </c>
      <c r="Q335" s="10" t="str">
        <f t="shared" si="82"/>
        <v/>
      </c>
      <c r="R335" s="10" t="str">
        <f>IF(N335="","",SUM($O$19:O335))</f>
        <v/>
      </c>
      <c r="S335" s="14" t="e">
        <f t="shared" si="83"/>
        <v>#VALUE!</v>
      </c>
      <c r="T335" s="8" t="e">
        <f t="shared" si="84"/>
        <v>#VALUE!</v>
      </c>
    </row>
    <row r="336" spans="1:20" x14ac:dyDescent="0.25">
      <c r="A336" s="12">
        <f t="shared" si="68"/>
        <v>318</v>
      </c>
      <c r="B336" s="13">
        <f t="shared" si="69"/>
        <v>55701</v>
      </c>
      <c r="C336" s="12">
        <f t="shared" si="70"/>
        <v>2052</v>
      </c>
      <c r="D336" s="10" t="str">
        <f t="shared" si="71"/>
        <v/>
      </c>
      <c r="E336" s="10" t="str">
        <f t="shared" si="72"/>
        <v/>
      </c>
      <c r="F336" s="10" t="str">
        <f t="shared" si="73"/>
        <v/>
      </c>
      <c r="G336" s="10" t="str">
        <f t="shared" si="74"/>
        <v/>
      </c>
      <c r="H336" s="10" t="str">
        <f t="shared" si="75"/>
        <v/>
      </c>
      <c r="I336" s="11"/>
      <c r="J336" s="10" t="str">
        <f t="shared" si="76"/>
        <v/>
      </c>
      <c r="K336" s="10" t="str">
        <f t="shared" si="77"/>
        <v/>
      </c>
      <c r="L336" s="10" t="str">
        <f>IF(D336="","",SUM($F$19:F336))</f>
        <v/>
      </c>
      <c r="M336" s="10" t="str">
        <f t="shared" si="78"/>
        <v/>
      </c>
      <c r="N336" s="10" t="str">
        <f t="shared" si="79"/>
        <v/>
      </c>
      <c r="O336" s="10" t="str">
        <f t="shared" si="80"/>
        <v/>
      </c>
      <c r="P336" s="10" t="str">
        <f t="shared" si="81"/>
        <v/>
      </c>
      <c r="Q336" s="10" t="str">
        <f t="shared" si="82"/>
        <v/>
      </c>
      <c r="R336" s="10" t="str">
        <f>IF(N336="","",SUM($O$19:O336))</f>
        <v/>
      </c>
      <c r="S336" s="14" t="e">
        <f t="shared" si="83"/>
        <v>#VALUE!</v>
      </c>
      <c r="T336" s="8" t="e">
        <f t="shared" si="84"/>
        <v>#VALUE!</v>
      </c>
    </row>
    <row r="337" spans="1:20" x14ac:dyDescent="0.25">
      <c r="A337" s="12">
        <f t="shared" si="68"/>
        <v>319</v>
      </c>
      <c r="B337" s="13">
        <f t="shared" si="69"/>
        <v>55732</v>
      </c>
      <c r="C337" s="12">
        <f t="shared" si="70"/>
        <v>2052</v>
      </c>
      <c r="D337" s="10" t="str">
        <f t="shared" si="71"/>
        <v/>
      </c>
      <c r="E337" s="10" t="str">
        <f t="shared" si="72"/>
        <v/>
      </c>
      <c r="F337" s="10" t="str">
        <f t="shared" si="73"/>
        <v/>
      </c>
      <c r="G337" s="10" t="str">
        <f t="shared" si="74"/>
        <v/>
      </c>
      <c r="H337" s="10" t="str">
        <f t="shared" si="75"/>
        <v/>
      </c>
      <c r="I337" s="11"/>
      <c r="J337" s="10" t="str">
        <f t="shared" si="76"/>
        <v/>
      </c>
      <c r="K337" s="10" t="str">
        <f t="shared" si="77"/>
        <v/>
      </c>
      <c r="L337" s="10" t="str">
        <f>IF(D337="","",SUM($F$19:F337))</f>
        <v/>
      </c>
      <c r="M337" s="10" t="str">
        <f t="shared" si="78"/>
        <v/>
      </c>
      <c r="N337" s="10" t="str">
        <f t="shared" si="79"/>
        <v/>
      </c>
      <c r="O337" s="10" t="str">
        <f t="shared" si="80"/>
        <v/>
      </c>
      <c r="P337" s="10" t="str">
        <f t="shared" si="81"/>
        <v/>
      </c>
      <c r="Q337" s="10" t="str">
        <f t="shared" si="82"/>
        <v/>
      </c>
      <c r="R337" s="10" t="str">
        <f>IF(N337="","",SUM($O$19:O337))</f>
        <v/>
      </c>
      <c r="S337" s="14" t="e">
        <f t="shared" si="83"/>
        <v>#VALUE!</v>
      </c>
      <c r="T337" s="8" t="e">
        <f t="shared" si="84"/>
        <v>#VALUE!</v>
      </c>
    </row>
    <row r="338" spans="1:20" x14ac:dyDescent="0.25">
      <c r="A338" s="12">
        <f t="shared" si="68"/>
        <v>320</v>
      </c>
      <c r="B338" s="13">
        <f t="shared" si="69"/>
        <v>55763</v>
      </c>
      <c r="C338" s="12">
        <f t="shared" si="70"/>
        <v>2052</v>
      </c>
      <c r="D338" s="10" t="str">
        <f t="shared" si="71"/>
        <v/>
      </c>
      <c r="E338" s="10" t="str">
        <f t="shared" si="72"/>
        <v/>
      </c>
      <c r="F338" s="10" t="str">
        <f t="shared" si="73"/>
        <v/>
      </c>
      <c r="G338" s="10" t="str">
        <f t="shared" si="74"/>
        <v/>
      </c>
      <c r="H338" s="10" t="str">
        <f t="shared" si="75"/>
        <v/>
      </c>
      <c r="I338" s="11"/>
      <c r="J338" s="10" t="str">
        <f t="shared" si="76"/>
        <v/>
      </c>
      <c r="K338" s="10" t="str">
        <f t="shared" si="77"/>
        <v/>
      </c>
      <c r="L338" s="10" t="str">
        <f>IF(D338="","",SUM($F$19:F338))</f>
        <v/>
      </c>
      <c r="M338" s="10" t="str">
        <f t="shared" si="78"/>
        <v/>
      </c>
      <c r="N338" s="10" t="str">
        <f t="shared" si="79"/>
        <v/>
      </c>
      <c r="O338" s="10" t="str">
        <f t="shared" si="80"/>
        <v/>
      </c>
      <c r="P338" s="10" t="str">
        <f t="shared" si="81"/>
        <v/>
      </c>
      <c r="Q338" s="10" t="str">
        <f t="shared" si="82"/>
        <v/>
      </c>
      <c r="R338" s="10" t="str">
        <f>IF(N338="","",SUM($O$19:O338))</f>
        <v/>
      </c>
      <c r="S338" s="14" t="e">
        <f t="shared" si="83"/>
        <v>#VALUE!</v>
      </c>
      <c r="T338" s="8" t="e">
        <f t="shared" si="84"/>
        <v>#VALUE!</v>
      </c>
    </row>
    <row r="339" spans="1:20" x14ac:dyDescent="0.25">
      <c r="A339" s="12">
        <f t="shared" ref="A339:A402" si="85">IF(ROW()=19,1,IF(OR(K338&gt;0,Q338&gt;0),A338+1,""))</f>
        <v>321</v>
      </c>
      <c r="B339" s="13">
        <f t="shared" ref="B339:B402" si="86">IF(A339="","",EDATE($B$6,(A339-1)*(12/$E$4)))</f>
        <v>55793</v>
      </c>
      <c r="C339" s="12">
        <f t="shared" ref="C339:C402" si="87">IF(A339="","",YEAR(B339))</f>
        <v>2052</v>
      </c>
      <c r="D339" s="10" t="str">
        <f t="shared" ref="D339:D402" si="88">IF(A339="","",IF(A339=1,$B$7,IF(K338&gt;0,K338,"")))</f>
        <v/>
      </c>
      <c r="E339" s="10" t="str">
        <f t="shared" ref="E339:E402" si="89">IF(D339="","",MIN($E$6,D339+F339))</f>
        <v/>
      </c>
      <c r="F339" s="10" t="str">
        <f t="shared" ref="F339:F402" si="90">IF(D339="","",D339*$E$5)</f>
        <v/>
      </c>
      <c r="G339" s="10" t="str">
        <f t="shared" ref="G339:G402" si="91">IF(D339="","",MAX(0,E339-F339))</f>
        <v/>
      </c>
      <c r="H339" s="10" t="str">
        <f t="shared" ref="H339:H402" si="92">IF(D339="","",IF(MONTH(B339)=$B$12,MIN($B$11,MAX(0,D339-G339)),0))</f>
        <v/>
      </c>
      <c r="I339" s="11"/>
      <c r="J339" s="10" t="str">
        <f t="shared" ref="J339:J402" si="93">IF(D339="","",E339+H339+I339)</f>
        <v/>
      </c>
      <c r="K339" s="10" t="str">
        <f t="shared" ref="K339:K402" si="94">IF(D339="","",MAX(0,D339-G339-H339-I339))</f>
        <v/>
      </c>
      <c r="L339" s="10" t="str">
        <f>IF(D339="","",SUM($F$19:F339))</f>
        <v/>
      </c>
      <c r="M339" s="10" t="str">
        <f t="shared" ref="M339:M402" si="95">IF(D339="","",$B$7-K339)</f>
        <v/>
      </c>
      <c r="N339" s="10" t="str">
        <f t="shared" ref="N339:N402" si="96">IF(A339="","",IF(A339=1,$B$7,IF(Q338&gt;0,Q338,"")))</f>
        <v/>
      </c>
      <c r="O339" s="10" t="str">
        <f t="shared" ref="O339:O402" si="97">IF(N339="","",N339*$E$5)</f>
        <v/>
      </c>
      <c r="P339" s="10" t="str">
        <f t="shared" ref="P339:P402" si="98">IF(N339="","",MAX(0,MIN($E$6,N339+O339)-O339))</f>
        <v/>
      </c>
      <c r="Q339" s="10" t="str">
        <f t="shared" ref="Q339:Q402" si="99">IF(N339="","",MAX(0,N339-P339))</f>
        <v/>
      </c>
      <c r="R339" s="10" t="str">
        <f>IF(N339="","",SUM($O$19:O339))</f>
        <v/>
      </c>
      <c r="S339" s="14" t="e">
        <f t="shared" ref="S339:S402" si="100">IF(A339="","",IF(AND(K339=0,Q339=0),"beide getilgt",IF(K339=0,"mit Sondertilgung getilgt",IF((H339+I339)&gt;0,"Sondertilgung","laufend"))))</f>
        <v>#VALUE!</v>
      </c>
      <c r="T339" s="8" t="e">
        <f t="shared" ref="T339:T402" si="101">IF(A339="","",H339+I339)</f>
        <v>#VALUE!</v>
      </c>
    </row>
    <row r="340" spans="1:20" x14ac:dyDescent="0.25">
      <c r="A340" s="12">
        <f t="shared" si="85"/>
        <v>322</v>
      </c>
      <c r="B340" s="13">
        <f t="shared" si="86"/>
        <v>55824</v>
      </c>
      <c r="C340" s="12">
        <f t="shared" si="87"/>
        <v>2052</v>
      </c>
      <c r="D340" s="10" t="str">
        <f t="shared" si="88"/>
        <v/>
      </c>
      <c r="E340" s="10" t="str">
        <f t="shared" si="89"/>
        <v/>
      </c>
      <c r="F340" s="10" t="str">
        <f t="shared" si="90"/>
        <v/>
      </c>
      <c r="G340" s="10" t="str">
        <f t="shared" si="91"/>
        <v/>
      </c>
      <c r="H340" s="10" t="str">
        <f t="shared" si="92"/>
        <v/>
      </c>
      <c r="I340" s="11"/>
      <c r="J340" s="10" t="str">
        <f t="shared" si="93"/>
        <v/>
      </c>
      <c r="K340" s="10" t="str">
        <f t="shared" si="94"/>
        <v/>
      </c>
      <c r="L340" s="10" t="str">
        <f>IF(D340="","",SUM($F$19:F340))</f>
        <v/>
      </c>
      <c r="M340" s="10" t="str">
        <f t="shared" si="95"/>
        <v/>
      </c>
      <c r="N340" s="10" t="str">
        <f t="shared" si="96"/>
        <v/>
      </c>
      <c r="O340" s="10" t="str">
        <f t="shared" si="97"/>
        <v/>
      </c>
      <c r="P340" s="10" t="str">
        <f t="shared" si="98"/>
        <v/>
      </c>
      <c r="Q340" s="10" t="str">
        <f t="shared" si="99"/>
        <v/>
      </c>
      <c r="R340" s="10" t="str">
        <f>IF(N340="","",SUM($O$19:O340))</f>
        <v/>
      </c>
      <c r="S340" s="14" t="e">
        <f t="shared" si="100"/>
        <v>#VALUE!</v>
      </c>
      <c r="T340" s="8" t="e">
        <f t="shared" si="101"/>
        <v>#VALUE!</v>
      </c>
    </row>
    <row r="341" spans="1:20" x14ac:dyDescent="0.25">
      <c r="A341" s="12">
        <f t="shared" si="85"/>
        <v>323</v>
      </c>
      <c r="B341" s="13">
        <f t="shared" si="86"/>
        <v>55854</v>
      </c>
      <c r="C341" s="12">
        <f t="shared" si="87"/>
        <v>2052</v>
      </c>
      <c r="D341" s="10" t="str">
        <f t="shared" si="88"/>
        <v/>
      </c>
      <c r="E341" s="10" t="str">
        <f t="shared" si="89"/>
        <v/>
      </c>
      <c r="F341" s="10" t="str">
        <f t="shared" si="90"/>
        <v/>
      </c>
      <c r="G341" s="10" t="str">
        <f t="shared" si="91"/>
        <v/>
      </c>
      <c r="H341" s="10" t="str">
        <f t="shared" si="92"/>
        <v/>
      </c>
      <c r="I341" s="11"/>
      <c r="J341" s="10" t="str">
        <f t="shared" si="93"/>
        <v/>
      </c>
      <c r="K341" s="10" t="str">
        <f t="shared" si="94"/>
        <v/>
      </c>
      <c r="L341" s="10" t="str">
        <f>IF(D341="","",SUM($F$19:F341))</f>
        <v/>
      </c>
      <c r="M341" s="10" t="str">
        <f t="shared" si="95"/>
        <v/>
      </c>
      <c r="N341" s="10" t="str">
        <f t="shared" si="96"/>
        <v/>
      </c>
      <c r="O341" s="10" t="str">
        <f t="shared" si="97"/>
        <v/>
      </c>
      <c r="P341" s="10" t="str">
        <f t="shared" si="98"/>
        <v/>
      </c>
      <c r="Q341" s="10" t="str">
        <f t="shared" si="99"/>
        <v/>
      </c>
      <c r="R341" s="10" t="str">
        <f>IF(N341="","",SUM($O$19:O341))</f>
        <v/>
      </c>
      <c r="S341" s="14" t="e">
        <f t="shared" si="100"/>
        <v>#VALUE!</v>
      </c>
      <c r="T341" s="8" t="e">
        <f t="shared" si="101"/>
        <v>#VALUE!</v>
      </c>
    </row>
    <row r="342" spans="1:20" x14ac:dyDescent="0.25">
      <c r="A342" s="12">
        <f t="shared" si="85"/>
        <v>324</v>
      </c>
      <c r="B342" s="13">
        <f t="shared" si="86"/>
        <v>55885</v>
      </c>
      <c r="C342" s="12">
        <f t="shared" si="87"/>
        <v>2053</v>
      </c>
      <c r="D342" s="10" t="str">
        <f t="shared" si="88"/>
        <v/>
      </c>
      <c r="E342" s="10" t="str">
        <f t="shared" si="89"/>
        <v/>
      </c>
      <c r="F342" s="10" t="str">
        <f t="shared" si="90"/>
        <v/>
      </c>
      <c r="G342" s="10" t="str">
        <f t="shared" si="91"/>
        <v/>
      </c>
      <c r="H342" s="10" t="str">
        <f t="shared" si="92"/>
        <v/>
      </c>
      <c r="I342" s="11"/>
      <c r="J342" s="10" t="str">
        <f t="shared" si="93"/>
        <v/>
      </c>
      <c r="K342" s="10" t="str">
        <f t="shared" si="94"/>
        <v/>
      </c>
      <c r="L342" s="10" t="str">
        <f>IF(D342="","",SUM($F$19:F342))</f>
        <v/>
      </c>
      <c r="M342" s="10" t="str">
        <f t="shared" si="95"/>
        <v/>
      </c>
      <c r="N342" s="10" t="str">
        <f t="shared" si="96"/>
        <v/>
      </c>
      <c r="O342" s="10" t="str">
        <f t="shared" si="97"/>
        <v/>
      </c>
      <c r="P342" s="10" t="str">
        <f t="shared" si="98"/>
        <v/>
      </c>
      <c r="Q342" s="10" t="str">
        <f t="shared" si="99"/>
        <v/>
      </c>
      <c r="R342" s="10" t="str">
        <f>IF(N342="","",SUM($O$19:O342))</f>
        <v/>
      </c>
      <c r="S342" s="14" t="e">
        <f t="shared" si="100"/>
        <v>#VALUE!</v>
      </c>
      <c r="T342" s="8" t="e">
        <f t="shared" si="101"/>
        <v>#VALUE!</v>
      </c>
    </row>
    <row r="343" spans="1:20" x14ac:dyDescent="0.25">
      <c r="A343" s="12">
        <f t="shared" si="85"/>
        <v>325</v>
      </c>
      <c r="B343" s="13">
        <f t="shared" si="86"/>
        <v>55916</v>
      </c>
      <c r="C343" s="12">
        <f t="shared" si="87"/>
        <v>2053</v>
      </c>
      <c r="D343" s="10" t="str">
        <f t="shared" si="88"/>
        <v/>
      </c>
      <c r="E343" s="10" t="str">
        <f t="shared" si="89"/>
        <v/>
      </c>
      <c r="F343" s="10" t="str">
        <f t="shared" si="90"/>
        <v/>
      </c>
      <c r="G343" s="10" t="str">
        <f t="shared" si="91"/>
        <v/>
      </c>
      <c r="H343" s="10" t="str">
        <f t="shared" si="92"/>
        <v/>
      </c>
      <c r="I343" s="11"/>
      <c r="J343" s="10" t="str">
        <f t="shared" si="93"/>
        <v/>
      </c>
      <c r="K343" s="10" t="str">
        <f t="shared" si="94"/>
        <v/>
      </c>
      <c r="L343" s="10" t="str">
        <f>IF(D343="","",SUM($F$19:F343))</f>
        <v/>
      </c>
      <c r="M343" s="10" t="str">
        <f t="shared" si="95"/>
        <v/>
      </c>
      <c r="N343" s="10" t="str">
        <f t="shared" si="96"/>
        <v/>
      </c>
      <c r="O343" s="10" t="str">
        <f t="shared" si="97"/>
        <v/>
      </c>
      <c r="P343" s="10" t="str">
        <f t="shared" si="98"/>
        <v/>
      </c>
      <c r="Q343" s="10" t="str">
        <f t="shared" si="99"/>
        <v/>
      </c>
      <c r="R343" s="10" t="str">
        <f>IF(N343="","",SUM($O$19:O343))</f>
        <v/>
      </c>
      <c r="S343" s="14" t="e">
        <f t="shared" si="100"/>
        <v>#VALUE!</v>
      </c>
      <c r="T343" s="8" t="e">
        <f t="shared" si="101"/>
        <v>#VALUE!</v>
      </c>
    </row>
    <row r="344" spans="1:20" x14ac:dyDescent="0.25">
      <c r="A344" s="12">
        <f t="shared" si="85"/>
        <v>326</v>
      </c>
      <c r="B344" s="13">
        <f t="shared" si="86"/>
        <v>55944</v>
      </c>
      <c r="C344" s="12">
        <f t="shared" si="87"/>
        <v>2053</v>
      </c>
      <c r="D344" s="10" t="str">
        <f t="shared" si="88"/>
        <v/>
      </c>
      <c r="E344" s="10" t="str">
        <f t="shared" si="89"/>
        <v/>
      </c>
      <c r="F344" s="10" t="str">
        <f t="shared" si="90"/>
        <v/>
      </c>
      <c r="G344" s="10" t="str">
        <f t="shared" si="91"/>
        <v/>
      </c>
      <c r="H344" s="10" t="str">
        <f t="shared" si="92"/>
        <v/>
      </c>
      <c r="I344" s="11"/>
      <c r="J344" s="10" t="str">
        <f t="shared" si="93"/>
        <v/>
      </c>
      <c r="K344" s="10" t="str">
        <f t="shared" si="94"/>
        <v/>
      </c>
      <c r="L344" s="10" t="str">
        <f>IF(D344="","",SUM($F$19:F344))</f>
        <v/>
      </c>
      <c r="M344" s="10" t="str">
        <f t="shared" si="95"/>
        <v/>
      </c>
      <c r="N344" s="10" t="str">
        <f t="shared" si="96"/>
        <v/>
      </c>
      <c r="O344" s="10" t="str">
        <f t="shared" si="97"/>
        <v/>
      </c>
      <c r="P344" s="10" t="str">
        <f t="shared" si="98"/>
        <v/>
      </c>
      <c r="Q344" s="10" t="str">
        <f t="shared" si="99"/>
        <v/>
      </c>
      <c r="R344" s="10" t="str">
        <f>IF(N344="","",SUM($O$19:O344))</f>
        <v/>
      </c>
      <c r="S344" s="14" t="e">
        <f t="shared" si="100"/>
        <v>#VALUE!</v>
      </c>
      <c r="T344" s="8" t="e">
        <f t="shared" si="101"/>
        <v>#VALUE!</v>
      </c>
    </row>
    <row r="345" spans="1:20" x14ac:dyDescent="0.25">
      <c r="A345" s="12">
        <f t="shared" si="85"/>
        <v>327</v>
      </c>
      <c r="B345" s="13">
        <f t="shared" si="86"/>
        <v>55975</v>
      </c>
      <c r="C345" s="12">
        <f t="shared" si="87"/>
        <v>2053</v>
      </c>
      <c r="D345" s="10" t="str">
        <f t="shared" si="88"/>
        <v/>
      </c>
      <c r="E345" s="10" t="str">
        <f t="shared" si="89"/>
        <v/>
      </c>
      <c r="F345" s="10" t="str">
        <f t="shared" si="90"/>
        <v/>
      </c>
      <c r="G345" s="10" t="str">
        <f t="shared" si="91"/>
        <v/>
      </c>
      <c r="H345" s="10" t="str">
        <f t="shared" si="92"/>
        <v/>
      </c>
      <c r="I345" s="11"/>
      <c r="J345" s="10" t="str">
        <f t="shared" si="93"/>
        <v/>
      </c>
      <c r="K345" s="10" t="str">
        <f t="shared" si="94"/>
        <v/>
      </c>
      <c r="L345" s="10" t="str">
        <f>IF(D345="","",SUM($F$19:F345))</f>
        <v/>
      </c>
      <c r="M345" s="10" t="str">
        <f t="shared" si="95"/>
        <v/>
      </c>
      <c r="N345" s="10" t="str">
        <f t="shared" si="96"/>
        <v/>
      </c>
      <c r="O345" s="10" t="str">
        <f t="shared" si="97"/>
        <v/>
      </c>
      <c r="P345" s="10" t="str">
        <f t="shared" si="98"/>
        <v/>
      </c>
      <c r="Q345" s="10" t="str">
        <f t="shared" si="99"/>
        <v/>
      </c>
      <c r="R345" s="10" t="str">
        <f>IF(N345="","",SUM($O$19:O345))</f>
        <v/>
      </c>
      <c r="S345" s="14" t="e">
        <f t="shared" si="100"/>
        <v>#VALUE!</v>
      </c>
      <c r="T345" s="8" t="e">
        <f t="shared" si="101"/>
        <v>#VALUE!</v>
      </c>
    </row>
    <row r="346" spans="1:20" x14ac:dyDescent="0.25">
      <c r="A346" s="12">
        <f t="shared" si="85"/>
        <v>328</v>
      </c>
      <c r="B346" s="13">
        <f t="shared" si="86"/>
        <v>56005</v>
      </c>
      <c r="C346" s="12">
        <f t="shared" si="87"/>
        <v>2053</v>
      </c>
      <c r="D346" s="10" t="str">
        <f t="shared" si="88"/>
        <v/>
      </c>
      <c r="E346" s="10" t="str">
        <f t="shared" si="89"/>
        <v/>
      </c>
      <c r="F346" s="10" t="str">
        <f t="shared" si="90"/>
        <v/>
      </c>
      <c r="G346" s="10" t="str">
        <f t="shared" si="91"/>
        <v/>
      </c>
      <c r="H346" s="10" t="str">
        <f t="shared" si="92"/>
        <v/>
      </c>
      <c r="I346" s="11"/>
      <c r="J346" s="10" t="str">
        <f t="shared" si="93"/>
        <v/>
      </c>
      <c r="K346" s="10" t="str">
        <f t="shared" si="94"/>
        <v/>
      </c>
      <c r="L346" s="10" t="str">
        <f>IF(D346="","",SUM($F$19:F346))</f>
        <v/>
      </c>
      <c r="M346" s="10" t="str">
        <f t="shared" si="95"/>
        <v/>
      </c>
      <c r="N346" s="10" t="str">
        <f t="shared" si="96"/>
        <v/>
      </c>
      <c r="O346" s="10" t="str">
        <f t="shared" si="97"/>
        <v/>
      </c>
      <c r="P346" s="10" t="str">
        <f t="shared" si="98"/>
        <v/>
      </c>
      <c r="Q346" s="10" t="str">
        <f t="shared" si="99"/>
        <v/>
      </c>
      <c r="R346" s="10" t="str">
        <f>IF(N346="","",SUM($O$19:O346))</f>
        <v/>
      </c>
      <c r="S346" s="14" t="e">
        <f t="shared" si="100"/>
        <v>#VALUE!</v>
      </c>
      <c r="T346" s="8" t="e">
        <f t="shared" si="101"/>
        <v>#VALUE!</v>
      </c>
    </row>
    <row r="347" spans="1:20" x14ac:dyDescent="0.25">
      <c r="A347" s="12">
        <f t="shared" si="85"/>
        <v>329</v>
      </c>
      <c r="B347" s="13">
        <f t="shared" si="86"/>
        <v>56036</v>
      </c>
      <c r="C347" s="12">
        <f t="shared" si="87"/>
        <v>2053</v>
      </c>
      <c r="D347" s="10" t="str">
        <f t="shared" si="88"/>
        <v/>
      </c>
      <c r="E347" s="10" t="str">
        <f t="shared" si="89"/>
        <v/>
      </c>
      <c r="F347" s="10" t="str">
        <f t="shared" si="90"/>
        <v/>
      </c>
      <c r="G347" s="10" t="str">
        <f t="shared" si="91"/>
        <v/>
      </c>
      <c r="H347" s="10" t="str">
        <f t="shared" si="92"/>
        <v/>
      </c>
      <c r="I347" s="11"/>
      <c r="J347" s="10" t="str">
        <f t="shared" si="93"/>
        <v/>
      </c>
      <c r="K347" s="10" t="str">
        <f t="shared" si="94"/>
        <v/>
      </c>
      <c r="L347" s="10" t="str">
        <f>IF(D347="","",SUM($F$19:F347))</f>
        <v/>
      </c>
      <c r="M347" s="10" t="str">
        <f t="shared" si="95"/>
        <v/>
      </c>
      <c r="N347" s="10" t="str">
        <f t="shared" si="96"/>
        <v/>
      </c>
      <c r="O347" s="10" t="str">
        <f t="shared" si="97"/>
        <v/>
      </c>
      <c r="P347" s="10" t="str">
        <f t="shared" si="98"/>
        <v/>
      </c>
      <c r="Q347" s="10" t="str">
        <f t="shared" si="99"/>
        <v/>
      </c>
      <c r="R347" s="10" t="str">
        <f>IF(N347="","",SUM($O$19:O347))</f>
        <v/>
      </c>
      <c r="S347" s="14" t="e">
        <f t="shared" si="100"/>
        <v>#VALUE!</v>
      </c>
      <c r="T347" s="8" t="e">
        <f t="shared" si="101"/>
        <v>#VALUE!</v>
      </c>
    </row>
    <row r="348" spans="1:20" x14ac:dyDescent="0.25">
      <c r="A348" s="12">
        <f t="shared" si="85"/>
        <v>330</v>
      </c>
      <c r="B348" s="13">
        <f t="shared" si="86"/>
        <v>56066</v>
      </c>
      <c r="C348" s="12">
        <f t="shared" si="87"/>
        <v>2053</v>
      </c>
      <c r="D348" s="10" t="str">
        <f t="shared" si="88"/>
        <v/>
      </c>
      <c r="E348" s="10" t="str">
        <f t="shared" si="89"/>
        <v/>
      </c>
      <c r="F348" s="10" t="str">
        <f t="shared" si="90"/>
        <v/>
      </c>
      <c r="G348" s="10" t="str">
        <f t="shared" si="91"/>
        <v/>
      </c>
      <c r="H348" s="10" t="str">
        <f t="shared" si="92"/>
        <v/>
      </c>
      <c r="I348" s="11"/>
      <c r="J348" s="10" t="str">
        <f t="shared" si="93"/>
        <v/>
      </c>
      <c r="K348" s="10" t="str">
        <f t="shared" si="94"/>
        <v/>
      </c>
      <c r="L348" s="10" t="str">
        <f>IF(D348="","",SUM($F$19:F348))</f>
        <v/>
      </c>
      <c r="M348" s="10" t="str">
        <f t="shared" si="95"/>
        <v/>
      </c>
      <c r="N348" s="10" t="str">
        <f t="shared" si="96"/>
        <v/>
      </c>
      <c r="O348" s="10" t="str">
        <f t="shared" si="97"/>
        <v/>
      </c>
      <c r="P348" s="10" t="str">
        <f t="shared" si="98"/>
        <v/>
      </c>
      <c r="Q348" s="10" t="str">
        <f t="shared" si="99"/>
        <v/>
      </c>
      <c r="R348" s="10" t="str">
        <f>IF(N348="","",SUM($O$19:O348))</f>
        <v/>
      </c>
      <c r="S348" s="14" t="e">
        <f t="shared" si="100"/>
        <v>#VALUE!</v>
      </c>
      <c r="T348" s="8" t="e">
        <f t="shared" si="101"/>
        <v>#VALUE!</v>
      </c>
    </row>
    <row r="349" spans="1:20" x14ac:dyDescent="0.25">
      <c r="A349" s="12">
        <f t="shared" si="85"/>
        <v>331</v>
      </c>
      <c r="B349" s="13">
        <f t="shared" si="86"/>
        <v>56097</v>
      </c>
      <c r="C349" s="12">
        <f t="shared" si="87"/>
        <v>2053</v>
      </c>
      <c r="D349" s="10" t="str">
        <f t="shared" si="88"/>
        <v/>
      </c>
      <c r="E349" s="10" t="str">
        <f t="shared" si="89"/>
        <v/>
      </c>
      <c r="F349" s="10" t="str">
        <f t="shared" si="90"/>
        <v/>
      </c>
      <c r="G349" s="10" t="str">
        <f t="shared" si="91"/>
        <v/>
      </c>
      <c r="H349" s="10" t="str">
        <f t="shared" si="92"/>
        <v/>
      </c>
      <c r="I349" s="11"/>
      <c r="J349" s="10" t="str">
        <f t="shared" si="93"/>
        <v/>
      </c>
      <c r="K349" s="10" t="str">
        <f t="shared" si="94"/>
        <v/>
      </c>
      <c r="L349" s="10" t="str">
        <f>IF(D349="","",SUM($F$19:F349))</f>
        <v/>
      </c>
      <c r="M349" s="10" t="str">
        <f t="shared" si="95"/>
        <v/>
      </c>
      <c r="N349" s="10" t="str">
        <f t="shared" si="96"/>
        <v/>
      </c>
      <c r="O349" s="10" t="str">
        <f t="shared" si="97"/>
        <v/>
      </c>
      <c r="P349" s="10" t="str">
        <f t="shared" si="98"/>
        <v/>
      </c>
      <c r="Q349" s="10" t="str">
        <f t="shared" si="99"/>
        <v/>
      </c>
      <c r="R349" s="10" t="str">
        <f>IF(N349="","",SUM($O$19:O349))</f>
        <v/>
      </c>
      <c r="S349" s="14" t="e">
        <f t="shared" si="100"/>
        <v>#VALUE!</v>
      </c>
      <c r="T349" s="8" t="e">
        <f t="shared" si="101"/>
        <v>#VALUE!</v>
      </c>
    </row>
    <row r="350" spans="1:20" x14ac:dyDescent="0.25">
      <c r="A350" s="12">
        <f t="shared" si="85"/>
        <v>332</v>
      </c>
      <c r="B350" s="13">
        <f t="shared" si="86"/>
        <v>56128</v>
      </c>
      <c r="C350" s="12">
        <f t="shared" si="87"/>
        <v>2053</v>
      </c>
      <c r="D350" s="10" t="str">
        <f t="shared" si="88"/>
        <v/>
      </c>
      <c r="E350" s="10" t="str">
        <f t="shared" si="89"/>
        <v/>
      </c>
      <c r="F350" s="10" t="str">
        <f t="shared" si="90"/>
        <v/>
      </c>
      <c r="G350" s="10" t="str">
        <f t="shared" si="91"/>
        <v/>
      </c>
      <c r="H350" s="10" t="str">
        <f t="shared" si="92"/>
        <v/>
      </c>
      <c r="I350" s="11"/>
      <c r="J350" s="10" t="str">
        <f t="shared" si="93"/>
        <v/>
      </c>
      <c r="K350" s="10" t="str">
        <f t="shared" si="94"/>
        <v/>
      </c>
      <c r="L350" s="10" t="str">
        <f>IF(D350="","",SUM($F$19:F350))</f>
        <v/>
      </c>
      <c r="M350" s="10" t="str">
        <f t="shared" si="95"/>
        <v/>
      </c>
      <c r="N350" s="10" t="str">
        <f t="shared" si="96"/>
        <v/>
      </c>
      <c r="O350" s="10" t="str">
        <f t="shared" si="97"/>
        <v/>
      </c>
      <c r="P350" s="10" t="str">
        <f t="shared" si="98"/>
        <v/>
      </c>
      <c r="Q350" s="10" t="str">
        <f t="shared" si="99"/>
        <v/>
      </c>
      <c r="R350" s="10" t="str">
        <f>IF(N350="","",SUM($O$19:O350))</f>
        <v/>
      </c>
      <c r="S350" s="14" t="e">
        <f t="shared" si="100"/>
        <v>#VALUE!</v>
      </c>
      <c r="T350" s="8" t="e">
        <f t="shared" si="101"/>
        <v>#VALUE!</v>
      </c>
    </row>
    <row r="351" spans="1:20" x14ac:dyDescent="0.25">
      <c r="A351" s="12">
        <f t="shared" si="85"/>
        <v>333</v>
      </c>
      <c r="B351" s="13">
        <f t="shared" si="86"/>
        <v>56158</v>
      </c>
      <c r="C351" s="12">
        <f t="shared" si="87"/>
        <v>2053</v>
      </c>
      <c r="D351" s="10" t="str">
        <f t="shared" si="88"/>
        <v/>
      </c>
      <c r="E351" s="10" t="str">
        <f t="shared" si="89"/>
        <v/>
      </c>
      <c r="F351" s="10" t="str">
        <f t="shared" si="90"/>
        <v/>
      </c>
      <c r="G351" s="10" t="str">
        <f t="shared" si="91"/>
        <v/>
      </c>
      <c r="H351" s="10" t="str">
        <f t="shared" si="92"/>
        <v/>
      </c>
      <c r="I351" s="11"/>
      <c r="J351" s="10" t="str">
        <f t="shared" si="93"/>
        <v/>
      </c>
      <c r="K351" s="10" t="str">
        <f t="shared" si="94"/>
        <v/>
      </c>
      <c r="L351" s="10" t="str">
        <f>IF(D351="","",SUM($F$19:F351))</f>
        <v/>
      </c>
      <c r="M351" s="10" t="str">
        <f t="shared" si="95"/>
        <v/>
      </c>
      <c r="N351" s="10" t="str">
        <f t="shared" si="96"/>
        <v/>
      </c>
      <c r="O351" s="10" t="str">
        <f t="shared" si="97"/>
        <v/>
      </c>
      <c r="P351" s="10" t="str">
        <f t="shared" si="98"/>
        <v/>
      </c>
      <c r="Q351" s="10" t="str">
        <f t="shared" si="99"/>
        <v/>
      </c>
      <c r="R351" s="10" t="str">
        <f>IF(N351="","",SUM($O$19:O351))</f>
        <v/>
      </c>
      <c r="S351" s="14" t="e">
        <f t="shared" si="100"/>
        <v>#VALUE!</v>
      </c>
      <c r="T351" s="8" t="e">
        <f t="shared" si="101"/>
        <v>#VALUE!</v>
      </c>
    </row>
    <row r="352" spans="1:20" x14ac:dyDescent="0.25">
      <c r="A352" s="12">
        <f t="shared" si="85"/>
        <v>334</v>
      </c>
      <c r="B352" s="13">
        <f t="shared" si="86"/>
        <v>56189</v>
      </c>
      <c r="C352" s="12">
        <f t="shared" si="87"/>
        <v>2053</v>
      </c>
      <c r="D352" s="10" t="str">
        <f t="shared" si="88"/>
        <v/>
      </c>
      <c r="E352" s="10" t="str">
        <f t="shared" si="89"/>
        <v/>
      </c>
      <c r="F352" s="10" t="str">
        <f t="shared" si="90"/>
        <v/>
      </c>
      <c r="G352" s="10" t="str">
        <f t="shared" si="91"/>
        <v/>
      </c>
      <c r="H352" s="10" t="str">
        <f t="shared" si="92"/>
        <v/>
      </c>
      <c r="I352" s="11"/>
      <c r="J352" s="10" t="str">
        <f t="shared" si="93"/>
        <v/>
      </c>
      <c r="K352" s="10" t="str">
        <f t="shared" si="94"/>
        <v/>
      </c>
      <c r="L352" s="10" t="str">
        <f>IF(D352="","",SUM($F$19:F352))</f>
        <v/>
      </c>
      <c r="M352" s="10" t="str">
        <f t="shared" si="95"/>
        <v/>
      </c>
      <c r="N352" s="10" t="str">
        <f t="shared" si="96"/>
        <v/>
      </c>
      <c r="O352" s="10" t="str">
        <f t="shared" si="97"/>
        <v/>
      </c>
      <c r="P352" s="10" t="str">
        <f t="shared" si="98"/>
        <v/>
      </c>
      <c r="Q352" s="10" t="str">
        <f t="shared" si="99"/>
        <v/>
      </c>
      <c r="R352" s="10" t="str">
        <f>IF(N352="","",SUM($O$19:O352))</f>
        <v/>
      </c>
      <c r="S352" s="14" t="e">
        <f t="shared" si="100"/>
        <v>#VALUE!</v>
      </c>
      <c r="T352" s="8" t="e">
        <f t="shared" si="101"/>
        <v>#VALUE!</v>
      </c>
    </row>
    <row r="353" spans="1:20" x14ac:dyDescent="0.25">
      <c r="A353" s="12">
        <f t="shared" si="85"/>
        <v>335</v>
      </c>
      <c r="B353" s="13">
        <f t="shared" si="86"/>
        <v>56219</v>
      </c>
      <c r="C353" s="12">
        <f t="shared" si="87"/>
        <v>2053</v>
      </c>
      <c r="D353" s="10" t="str">
        <f t="shared" si="88"/>
        <v/>
      </c>
      <c r="E353" s="10" t="str">
        <f t="shared" si="89"/>
        <v/>
      </c>
      <c r="F353" s="10" t="str">
        <f t="shared" si="90"/>
        <v/>
      </c>
      <c r="G353" s="10" t="str">
        <f t="shared" si="91"/>
        <v/>
      </c>
      <c r="H353" s="10" t="str">
        <f t="shared" si="92"/>
        <v/>
      </c>
      <c r="I353" s="11"/>
      <c r="J353" s="10" t="str">
        <f t="shared" si="93"/>
        <v/>
      </c>
      <c r="K353" s="10" t="str">
        <f t="shared" si="94"/>
        <v/>
      </c>
      <c r="L353" s="10" t="str">
        <f>IF(D353="","",SUM($F$19:F353))</f>
        <v/>
      </c>
      <c r="M353" s="10" t="str">
        <f t="shared" si="95"/>
        <v/>
      </c>
      <c r="N353" s="10" t="str">
        <f t="shared" si="96"/>
        <v/>
      </c>
      <c r="O353" s="10" t="str">
        <f t="shared" si="97"/>
        <v/>
      </c>
      <c r="P353" s="10" t="str">
        <f t="shared" si="98"/>
        <v/>
      </c>
      <c r="Q353" s="10" t="str">
        <f t="shared" si="99"/>
        <v/>
      </c>
      <c r="R353" s="10" t="str">
        <f>IF(N353="","",SUM($O$19:O353))</f>
        <v/>
      </c>
      <c r="S353" s="14" t="e">
        <f t="shared" si="100"/>
        <v>#VALUE!</v>
      </c>
      <c r="T353" s="8" t="e">
        <f t="shared" si="101"/>
        <v>#VALUE!</v>
      </c>
    </row>
    <row r="354" spans="1:20" x14ac:dyDescent="0.25">
      <c r="A354" s="12">
        <f t="shared" si="85"/>
        <v>336</v>
      </c>
      <c r="B354" s="13">
        <f t="shared" si="86"/>
        <v>56250</v>
      </c>
      <c r="C354" s="12">
        <f t="shared" si="87"/>
        <v>2054</v>
      </c>
      <c r="D354" s="10" t="str">
        <f t="shared" si="88"/>
        <v/>
      </c>
      <c r="E354" s="10" t="str">
        <f t="shared" si="89"/>
        <v/>
      </c>
      <c r="F354" s="10" t="str">
        <f t="shared" si="90"/>
        <v/>
      </c>
      <c r="G354" s="10" t="str">
        <f t="shared" si="91"/>
        <v/>
      </c>
      <c r="H354" s="10" t="str">
        <f t="shared" si="92"/>
        <v/>
      </c>
      <c r="I354" s="11"/>
      <c r="J354" s="10" t="str">
        <f t="shared" si="93"/>
        <v/>
      </c>
      <c r="K354" s="10" t="str">
        <f t="shared" si="94"/>
        <v/>
      </c>
      <c r="L354" s="10" t="str">
        <f>IF(D354="","",SUM($F$19:F354))</f>
        <v/>
      </c>
      <c r="M354" s="10" t="str">
        <f t="shared" si="95"/>
        <v/>
      </c>
      <c r="N354" s="10" t="str">
        <f t="shared" si="96"/>
        <v/>
      </c>
      <c r="O354" s="10" t="str">
        <f t="shared" si="97"/>
        <v/>
      </c>
      <c r="P354" s="10" t="str">
        <f t="shared" si="98"/>
        <v/>
      </c>
      <c r="Q354" s="10" t="str">
        <f t="shared" si="99"/>
        <v/>
      </c>
      <c r="R354" s="10" t="str">
        <f>IF(N354="","",SUM($O$19:O354))</f>
        <v/>
      </c>
      <c r="S354" s="14" t="e">
        <f t="shared" si="100"/>
        <v>#VALUE!</v>
      </c>
      <c r="T354" s="8" t="e">
        <f t="shared" si="101"/>
        <v>#VALUE!</v>
      </c>
    </row>
    <row r="355" spans="1:20" x14ac:dyDescent="0.25">
      <c r="A355" s="12">
        <f t="shared" si="85"/>
        <v>337</v>
      </c>
      <c r="B355" s="13">
        <f t="shared" si="86"/>
        <v>56281</v>
      </c>
      <c r="C355" s="12">
        <f t="shared" si="87"/>
        <v>2054</v>
      </c>
      <c r="D355" s="10" t="str">
        <f t="shared" si="88"/>
        <v/>
      </c>
      <c r="E355" s="10" t="str">
        <f t="shared" si="89"/>
        <v/>
      </c>
      <c r="F355" s="10" t="str">
        <f t="shared" si="90"/>
        <v/>
      </c>
      <c r="G355" s="10" t="str">
        <f t="shared" si="91"/>
        <v/>
      </c>
      <c r="H355" s="10" t="str">
        <f t="shared" si="92"/>
        <v/>
      </c>
      <c r="I355" s="11"/>
      <c r="J355" s="10" t="str">
        <f t="shared" si="93"/>
        <v/>
      </c>
      <c r="K355" s="10" t="str">
        <f t="shared" si="94"/>
        <v/>
      </c>
      <c r="L355" s="10" t="str">
        <f>IF(D355="","",SUM($F$19:F355))</f>
        <v/>
      </c>
      <c r="M355" s="10" t="str">
        <f t="shared" si="95"/>
        <v/>
      </c>
      <c r="N355" s="10" t="str">
        <f t="shared" si="96"/>
        <v/>
      </c>
      <c r="O355" s="10" t="str">
        <f t="shared" si="97"/>
        <v/>
      </c>
      <c r="P355" s="10" t="str">
        <f t="shared" si="98"/>
        <v/>
      </c>
      <c r="Q355" s="10" t="str">
        <f t="shared" si="99"/>
        <v/>
      </c>
      <c r="R355" s="10" t="str">
        <f>IF(N355="","",SUM($O$19:O355))</f>
        <v/>
      </c>
      <c r="S355" s="14" t="e">
        <f t="shared" si="100"/>
        <v>#VALUE!</v>
      </c>
      <c r="T355" s="8" t="e">
        <f t="shared" si="101"/>
        <v>#VALUE!</v>
      </c>
    </row>
    <row r="356" spans="1:20" x14ac:dyDescent="0.25">
      <c r="A356" s="12">
        <f t="shared" si="85"/>
        <v>338</v>
      </c>
      <c r="B356" s="13">
        <f t="shared" si="86"/>
        <v>56309</v>
      </c>
      <c r="C356" s="12">
        <f t="shared" si="87"/>
        <v>2054</v>
      </c>
      <c r="D356" s="10" t="str">
        <f t="shared" si="88"/>
        <v/>
      </c>
      <c r="E356" s="10" t="str">
        <f t="shared" si="89"/>
        <v/>
      </c>
      <c r="F356" s="10" t="str">
        <f t="shared" si="90"/>
        <v/>
      </c>
      <c r="G356" s="10" t="str">
        <f t="shared" si="91"/>
        <v/>
      </c>
      <c r="H356" s="10" t="str">
        <f t="shared" si="92"/>
        <v/>
      </c>
      <c r="I356" s="11"/>
      <c r="J356" s="10" t="str">
        <f t="shared" si="93"/>
        <v/>
      </c>
      <c r="K356" s="10" t="str">
        <f t="shared" si="94"/>
        <v/>
      </c>
      <c r="L356" s="10" t="str">
        <f>IF(D356="","",SUM($F$19:F356))</f>
        <v/>
      </c>
      <c r="M356" s="10" t="str">
        <f t="shared" si="95"/>
        <v/>
      </c>
      <c r="N356" s="10" t="str">
        <f t="shared" si="96"/>
        <v/>
      </c>
      <c r="O356" s="10" t="str">
        <f t="shared" si="97"/>
        <v/>
      </c>
      <c r="P356" s="10" t="str">
        <f t="shared" si="98"/>
        <v/>
      </c>
      <c r="Q356" s="10" t="str">
        <f t="shared" si="99"/>
        <v/>
      </c>
      <c r="R356" s="10" t="str">
        <f>IF(N356="","",SUM($O$19:O356))</f>
        <v/>
      </c>
      <c r="S356" s="14" t="e">
        <f t="shared" si="100"/>
        <v>#VALUE!</v>
      </c>
      <c r="T356" s="8" t="e">
        <f t="shared" si="101"/>
        <v>#VALUE!</v>
      </c>
    </row>
    <row r="357" spans="1:20" x14ac:dyDescent="0.25">
      <c r="A357" s="12">
        <f t="shared" si="85"/>
        <v>339</v>
      </c>
      <c r="B357" s="13">
        <f t="shared" si="86"/>
        <v>56340</v>
      </c>
      <c r="C357" s="12">
        <f t="shared" si="87"/>
        <v>2054</v>
      </c>
      <c r="D357" s="10" t="str">
        <f t="shared" si="88"/>
        <v/>
      </c>
      <c r="E357" s="10" t="str">
        <f t="shared" si="89"/>
        <v/>
      </c>
      <c r="F357" s="10" t="str">
        <f t="shared" si="90"/>
        <v/>
      </c>
      <c r="G357" s="10" t="str">
        <f t="shared" si="91"/>
        <v/>
      </c>
      <c r="H357" s="10" t="str">
        <f t="shared" si="92"/>
        <v/>
      </c>
      <c r="I357" s="11"/>
      <c r="J357" s="10" t="str">
        <f t="shared" si="93"/>
        <v/>
      </c>
      <c r="K357" s="10" t="str">
        <f t="shared" si="94"/>
        <v/>
      </c>
      <c r="L357" s="10" t="str">
        <f>IF(D357="","",SUM($F$19:F357))</f>
        <v/>
      </c>
      <c r="M357" s="10" t="str">
        <f t="shared" si="95"/>
        <v/>
      </c>
      <c r="N357" s="10" t="str">
        <f t="shared" si="96"/>
        <v/>
      </c>
      <c r="O357" s="10" t="str">
        <f t="shared" si="97"/>
        <v/>
      </c>
      <c r="P357" s="10" t="str">
        <f t="shared" si="98"/>
        <v/>
      </c>
      <c r="Q357" s="10" t="str">
        <f t="shared" si="99"/>
        <v/>
      </c>
      <c r="R357" s="10" t="str">
        <f>IF(N357="","",SUM($O$19:O357))</f>
        <v/>
      </c>
      <c r="S357" s="14" t="e">
        <f t="shared" si="100"/>
        <v>#VALUE!</v>
      </c>
      <c r="T357" s="8" t="e">
        <f t="shared" si="101"/>
        <v>#VALUE!</v>
      </c>
    </row>
    <row r="358" spans="1:20" x14ac:dyDescent="0.25">
      <c r="A358" s="12">
        <f t="shared" si="85"/>
        <v>340</v>
      </c>
      <c r="B358" s="13">
        <f t="shared" si="86"/>
        <v>56370</v>
      </c>
      <c r="C358" s="12">
        <f t="shared" si="87"/>
        <v>2054</v>
      </c>
      <c r="D358" s="10" t="str">
        <f t="shared" si="88"/>
        <v/>
      </c>
      <c r="E358" s="10" t="str">
        <f t="shared" si="89"/>
        <v/>
      </c>
      <c r="F358" s="10" t="str">
        <f t="shared" si="90"/>
        <v/>
      </c>
      <c r="G358" s="10" t="str">
        <f t="shared" si="91"/>
        <v/>
      </c>
      <c r="H358" s="10" t="str">
        <f t="shared" si="92"/>
        <v/>
      </c>
      <c r="I358" s="11"/>
      <c r="J358" s="10" t="str">
        <f t="shared" si="93"/>
        <v/>
      </c>
      <c r="K358" s="10" t="str">
        <f t="shared" si="94"/>
        <v/>
      </c>
      <c r="L358" s="10" t="str">
        <f>IF(D358="","",SUM($F$19:F358))</f>
        <v/>
      </c>
      <c r="M358" s="10" t="str">
        <f t="shared" si="95"/>
        <v/>
      </c>
      <c r="N358" s="10" t="str">
        <f t="shared" si="96"/>
        <v/>
      </c>
      <c r="O358" s="10" t="str">
        <f t="shared" si="97"/>
        <v/>
      </c>
      <c r="P358" s="10" t="str">
        <f t="shared" si="98"/>
        <v/>
      </c>
      <c r="Q358" s="10" t="str">
        <f t="shared" si="99"/>
        <v/>
      </c>
      <c r="R358" s="10" t="str">
        <f>IF(N358="","",SUM($O$19:O358))</f>
        <v/>
      </c>
      <c r="S358" s="14" t="e">
        <f t="shared" si="100"/>
        <v>#VALUE!</v>
      </c>
      <c r="T358" s="8" t="e">
        <f t="shared" si="101"/>
        <v>#VALUE!</v>
      </c>
    </row>
    <row r="359" spans="1:20" x14ac:dyDescent="0.25">
      <c r="A359" s="12">
        <f t="shared" si="85"/>
        <v>341</v>
      </c>
      <c r="B359" s="13">
        <f t="shared" si="86"/>
        <v>56401</v>
      </c>
      <c r="C359" s="12">
        <f t="shared" si="87"/>
        <v>2054</v>
      </c>
      <c r="D359" s="10" t="str">
        <f t="shared" si="88"/>
        <v/>
      </c>
      <c r="E359" s="10" t="str">
        <f t="shared" si="89"/>
        <v/>
      </c>
      <c r="F359" s="10" t="str">
        <f t="shared" si="90"/>
        <v/>
      </c>
      <c r="G359" s="10" t="str">
        <f t="shared" si="91"/>
        <v/>
      </c>
      <c r="H359" s="10" t="str">
        <f t="shared" si="92"/>
        <v/>
      </c>
      <c r="I359" s="11"/>
      <c r="J359" s="10" t="str">
        <f t="shared" si="93"/>
        <v/>
      </c>
      <c r="K359" s="10" t="str">
        <f t="shared" si="94"/>
        <v/>
      </c>
      <c r="L359" s="10" t="str">
        <f>IF(D359="","",SUM($F$19:F359))</f>
        <v/>
      </c>
      <c r="M359" s="10" t="str">
        <f t="shared" si="95"/>
        <v/>
      </c>
      <c r="N359" s="10" t="str">
        <f t="shared" si="96"/>
        <v/>
      </c>
      <c r="O359" s="10" t="str">
        <f t="shared" si="97"/>
        <v/>
      </c>
      <c r="P359" s="10" t="str">
        <f t="shared" si="98"/>
        <v/>
      </c>
      <c r="Q359" s="10" t="str">
        <f t="shared" si="99"/>
        <v/>
      </c>
      <c r="R359" s="10" t="str">
        <f>IF(N359="","",SUM($O$19:O359))</f>
        <v/>
      </c>
      <c r="S359" s="14" t="e">
        <f t="shared" si="100"/>
        <v>#VALUE!</v>
      </c>
      <c r="T359" s="8" t="e">
        <f t="shared" si="101"/>
        <v>#VALUE!</v>
      </c>
    </row>
    <row r="360" spans="1:20" x14ac:dyDescent="0.25">
      <c r="A360" s="12">
        <f t="shared" si="85"/>
        <v>342</v>
      </c>
      <c r="B360" s="13">
        <f t="shared" si="86"/>
        <v>56431</v>
      </c>
      <c r="C360" s="12">
        <f t="shared" si="87"/>
        <v>2054</v>
      </c>
      <c r="D360" s="10" t="str">
        <f t="shared" si="88"/>
        <v/>
      </c>
      <c r="E360" s="10" t="str">
        <f t="shared" si="89"/>
        <v/>
      </c>
      <c r="F360" s="10" t="str">
        <f t="shared" si="90"/>
        <v/>
      </c>
      <c r="G360" s="10" t="str">
        <f t="shared" si="91"/>
        <v/>
      </c>
      <c r="H360" s="10" t="str">
        <f t="shared" si="92"/>
        <v/>
      </c>
      <c r="I360" s="11"/>
      <c r="J360" s="10" t="str">
        <f t="shared" si="93"/>
        <v/>
      </c>
      <c r="K360" s="10" t="str">
        <f t="shared" si="94"/>
        <v/>
      </c>
      <c r="L360" s="10" t="str">
        <f>IF(D360="","",SUM($F$19:F360))</f>
        <v/>
      </c>
      <c r="M360" s="10" t="str">
        <f t="shared" si="95"/>
        <v/>
      </c>
      <c r="N360" s="10" t="str">
        <f t="shared" si="96"/>
        <v/>
      </c>
      <c r="O360" s="10" t="str">
        <f t="shared" si="97"/>
        <v/>
      </c>
      <c r="P360" s="10" t="str">
        <f t="shared" si="98"/>
        <v/>
      </c>
      <c r="Q360" s="10" t="str">
        <f t="shared" si="99"/>
        <v/>
      </c>
      <c r="R360" s="10" t="str">
        <f>IF(N360="","",SUM($O$19:O360))</f>
        <v/>
      </c>
      <c r="S360" s="14" t="e">
        <f t="shared" si="100"/>
        <v>#VALUE!</v>
      </c>
      <c r="T360" s="8" t="e">
        <f t="shared" si="101"/>
        <v>#VALUE!</v>
      </c>
    </row>
    <row r="361" spans="1:20" x14ac:dyDescent="0.25">
      <c r="A361" s="12">
        <f t="shared" si="85"/>
        <v>343</v>
      </c>
      <c r="B361" s="13">
        <f t="shared" si="86"/>
        <v>56462</v>
      </c>
      <c r="C361" s="12">
        <f t="shared" si="87"/>
        <v>2054</v>
      </c>
      <c r="D361" s="10" t="str">
        <f t="shared" si="88"/>
        <v/>
      </c>
      <c r="E361" s="10" t="str">
        <f t="shared" si="89"/>
        <v/>
      </c>
      <c r="F361" s="10" t="str">
        <f t="shared" si="90"/>
        <v/>
      </c>
      <c r="G361" s="10" t="str">
        <f t="shared" si="91"/>
        <v/>
      </c>
      <c r="H361" s="10" t="str">
        <f t="shared" si="92"/>
        <v/>
      </c>
      <c r="I361" s="11"/>
      <c r="J361" s="10" t="str">
        <f t="shared" si="93"/>
        <v/>
      </c>
      <c r="K361" s="10" t="str">
        <f t="shared" si="94"/>
        <v/>
      </c>
      <c r="L361" s="10" t="str">
        <f>IF(D361="","",SUM($F$19:F361))</f>
        <v/>
      </c>
      <c r="M361" s="10" t="str">
        <f t="shared" si="95"/>
        <v/>
      </c>
      <c r="N361" s="10" t="str">
        <f t="shared" si="96"/>
        <v/>
      </c>
      <c r="O361" s="10" t="str">
        <f t="shared" si="97"/>
        <v/>
      </c>
      <c r="P361" s="10" t="str">
        <f t="shared" si="98"/>
        <v/>
      </c>
      <c r="Q361" s="10" t="str">
        <f t="shared" si="99"/>
        <v/>
      </c>
      <c r="R361" s="10" t="str">
        <f>IF(N361="","",SUM($O$19:O361))</f>
        <v/>
      </c>
      <c r="S361" s="14" t="e">
        <f t="shared" si="100"/>
        <v>#VALUE!</v>
      </c>
      <c r="T361" s="8" t="e">
        <f t="shared" si="101"/>
        <v>#VALUE!</v>
      </c>
    </row>
    <row r="362" spans="1:20" x14ac:dyDescent="0.25">
      <c r="A362" s="12">
        <f t="shared" si="85"/>
        <v>344</v>
      </c>
      <c r="B362" s="13">
        <f t="shared" si="86"/>
        <v>56493</v>
      </c>
      <c r="C362" s="12">
        <f t="shared" si="87"/>
        <v>2054</v>
      </c>
      <c r="D362" s="10" t="str">
        <f t="shared" si="88"/>
        <v/>
      </c>
      <c r="E362" s="10" t="str">
        <f t="shared" si="89"/>
        <v/>
      </c>
      <c r="F362" s="10" t="str">
        <f t="shared" si="90"/>
        <v/>
      </c>
      <c r="G362" s="10" t="str">
        <f t="shared" si="91"/>
        <v/>
      </c>
      <c r="H362" s="10" t="str">
        <f t="shared" si="92"/>
        <v/>
      </c>
      <c r="I362" s="11"/>
      <c r="J362" s="10" t="str">
        <f t="shared" si="93"/>
        <v/>
      </c>
      <c r="K362" s="10" t="str">
        <f t="shared" si="94"/>
        <v/>
      </c>
      <c r="L362" s="10" t="str">
        <f>IF(D362="","",SUM($F$19:F362))</f>
        <v/>
      </c>
      <c r="M362" s="10" t="str">
        <f t="shared" si="95"/>
        <v/>
      </c>
      <c r="N362" s="10" t="str">
        <f t="shared" si="96"/>
        <v/>
      </c>
      <c r="O362" s="10" t="str">
        <f t="shared" si="97"/>
        <v/>
      </c>
      <c r="P362" s="10" t="str">
        <f t="shared" si="98"/>
        <v/>
      </c>
      <c r="Q362" s="10" t="str">
        <f t="shared" si="99"/>
        <v/>
      </c>
      <c r="R362" s="10" t="str">
        <f>IF(N362="","",SUM($O$19:O362))</f>
        <v/>
      </c>
      <c r="S362" s="14" t="e">
        <f t="shared" si="100"/>
        <v>#VALUE!</v>
      </c>
      <c r="T362" s="8" t="e">
        <f t="shared" si="101"/>
        <v>#VALUE!</v>
      </c>
    </row>
    <row r="363" spans="1:20" x14ac:dyDescent="0.25">
      <c r="A363" s="12">
        <f t="shared" si="85"/>
        <v>345</v>
      </c>
      <c r="B363" s="13">
        <f t="shared" si="86"/>
        <v>56523</v>
      </c>
      <c r="C363" s="12">
        <f t="shared" si="87"/>
        <v>2054</v>
      </c>
      <c r="D363" s="10" t="str">
        <f t="shared" si="88"/>
        <v/>
      </c>
      <c r="E363" s="10" t="str">
        <f t="shared" si="89"/>
        <v/>
      </c>
      <c r="F363" s="10" t="str">
        <f t="shared" si="90"/>
        <v/>
      </c>
      <c r="G363" s="10" t="str">
        <f t="shared" si="91"/>
        <v/>
      </c>
      <c r="H363" s="10" t="str">
        <f t="shared" si="92"/>
        <v/>
      </c>
      <c r="I363" s="11"/>
      <c r="J363" s="10" t="str">
        <f t="shared" si="93"/>
        <v/>
      </c>
      <c r="K363" s="10" t="str">
        <f t="shared" si="94"/>
        <v/>
      </c>
      <c r="L363" s="10" t="str">
        <f>IF(D363="","",SUM($F$19:F363))</f>
        <v/>
      </c>
      <c r="M363" s="10" t="str">
        <f t="shared" si="95"/>
        <v/>
      </c>
      <c r="N363" s="10" t="str">
        <f t="shared" si="96"/>
        <v/>
      </c>
      <c r="O363" s="10" t="str">
        <f t="shared" si="97"/>
        <v/>
      </c>
      <c r="P363" s="10" t="str">
        <f t="shared" si="98"/>
        <v/>
      </c>
      <c r="Q363" s="10" t="str">
        <f t="shared" si="99"/>
        <v/>
      </c>
      <c r="R363" s="10" t="str">
        <f>IF(N363="","",SUM($O$19:O363))</f>
        <v/>
      </c>
      <c r="S363" s="14" t="e">
        <f t="shared" si="100"/>
        <v>#VALUE!</v>
      </c>
      <c r="T363" s="8" t="e">
        <f t="shared" si="101"/>
        <v>#VALUE!</v>
      </c>
    </row>
    <row r="364" spans="1:20" x14ac:dyDescent="0.25">
      <c r="A364" s="12">
        <f t="shared" si="85"/>
        <v>346</v>
      </c>
      <c r="B364" s="13">
        <f t="shared" si="86"/>
        <v>56554</v>
      </c>
      <c r="C364" s="12">
        <f t="shared" si="87"/>
        <v>2054</v>
      </c>
      <c r="D364" s="10" t="str">
        <f t="shared" si="88"/>
        <v/>
      </c>
      <c r="E364" s="10" t="str">
        <f t="shared" si="89"/>
        <v/>
      </c>
      <c r="F364" s="10" t="str">
        <f t="shared" si="90"/>
        <v/>
      </c>
      <c r="G364" s="10" t="str">
        <f t="shared" si="91"/>
        <v/>
      </c>
      <c r="H364" s="10" t="str">
        <f t="shared" si="92"/>
        <v/>
      </c>
      <c r="I364" s="11"/>
      <c r="J364" s="10" t="str">
        <f t="shared" si="93"/>
        <v/>
      </c>
      <c r="K364" s="10" t="str">
        <f t="shared" si="94"/>
        <v/>
      </c>
      <c r="L364" s="10" t="str">
        <f>IF(D364="","",SUM($F$19:F364))</f>
        <v/>
      </c>
      <c r="M364" s="10" t="str">
        <f t="shared" si="95"/>
        <v/>
      </c>
      <c r="N364" s="10" t="str">
        <f t="shared" si="96"/>
        <v/>
      </c>
      <c r="O364" s="10" t="str">
        <f t="shared" si="97"/>
        <v/>
      </c>
      <c r="P364" s="10" t="str">
        <f t="shared" si="98"/>
        <v/>
      </c>
      <c r="Q364" s="10" t="str">
        <f t="shared" si="99"/>
        <v/>
      </c>
      <c r="R364" s="10" t="str">
        <f>IF(N364="","",SUM($O$19:O364))</f>
        <v/>
      </c>
      <c r="S364" s="14" t="e">
        <f t="shared" si="100"/>
        <v>#VALUE!</v>
      </c>
      <c r="T364" s="8" t="e">
        <f t="shared" si="101"/>
        <v>#VALUE!</v>
      </c>
    </row>
    <row r="365" spans="1:20" x14ac:dyDescent="0.25">
      <c r="A365" s="12">
        <f t="shared" si="85"/>
        <v>347</v>
      </c>
      <c r="B365" s="13">
        <f t="shared" si="86"/>
        <v>56584</v>
      </c>
      <c r="C365" s="12">
        <f t="shared" si="87"/>
        <v>2054</v>
      </c>
      <c r="D365" s="10" t="str">
        <f t="shared" si="88"/>
        <v/>
      </c>
      <c r="E365" s="10" t="str">
        <f t="shared" si="89"/>
        <v/>
      </c>
      <c r="F365" s="10" t="str">
        <f t="shared" si="90"/>
        <v/>
      </c>
      <c r="G365" s="10" t="str">
        <f t="shared" si="91"/>
        <v/>
      </c>
      <c r="H365" s="10" t="str">
        <f t="shared" si="92"/>
        <v/>
      </c>
      <c r="I365" s="11"/>
      <c r="J365" s="10" t="str">
        <f t="shared" si="93"/>
        <v/>
      </c>
      <c r="K365" s="10" t="str">
        <f t="shared" si="94"/>
        <v/>
      </c>
      <c r="L365" s="10" t="str">
        <f>IF(D365="","",SUM($F$19:F365))</f>
        <v/>
      </c>
      <c r="M365" s="10" t="str">
        <f t="shared" si="95"/>
        <v/>
      </c>
      <c r="N365" s="10" t="str">
        <f t="shared" si="96"/>
        <v/>
      </c>
      <c r="O365" s="10" t="str">
        <f t="shared" si="97"/>
        <v/>
      </c>
      <c r="P365" s="10" t="str">
        <f t="shared" si="98"/>
        <v/>
      </c>
      <c r="Q365" s="10" t="str">
        <f t="shared" si="99"/>
        <v/>
      </c>
      <c r="R365" s="10" t="str">
        <f>IF(N365="","",SUM($O$19:O365))</f>
        <v/>
      </c>
      <c r="S365" s="14" t="e">
        <f t="shared" si="100"/>
        <v>#VALUE!</v>
      </c>
      <c r="T365" s="8" t="e">
        <f t="shared" si="101"/>
        <v>#VALUE!</v>
      </c>
    </row>
    <row r="366" spans="1:20" x14ac:dyDescent="0.25">
      <c r="A366" s="12">
        <f t="shared" si="85"/>
        <v>348</v>
      </c>
      <c r="B366" s="13">
        <f t="shared" si="86"/>
        <v>56615</v>
      </c>
      <c r="C366" s="12">
        <f t="shared" si="87"/>
        <v>2055</v>
      </c>
      <c r="D366" s="10" t="str">
        <f t="shared" si="88"/>
        <v/>
      </c>
      <c r="E366" s="10" t="str">
        <f t="shared" si="89"/>
        <v/>
      </c>
      <c r="F366" s="10" t="str">
        <f t="shared" si="90"/>
        <v/>
      </c>
      <c r="G366" s="10" t="str">
        <f t="shared" si="91"/>
        <v/>
      </c>
      <c r="H366" s="10" t="str">
        <f t="shared" si="92"/>
        <v/>
      </c>
      <c r="I366" s="11"/>
      <c r="J366" s="10" t="str">
        <f t="shared" si="93"/>
        <v/>
      </c>
      <c r="K366" s="10" t="str">
        <f t="shared" si="94"/>
        <v/>
      </c>
      <c r="L366" s="10" t="str">
        <f>IF(D366="","",SUM($F$19:F366))</f>
        <v/>
      </c>
      <c r="M366" s="10" t="str">
        <f t="shared" si="95"/>
        <v/>
      </c>
      <c r="N366" s="10" t="str">
        <f t="shared" si="96"/>
        <v/>
      </c>
      <c r="O366" s="10" t="str">
        <f t="shared" si="97"/>
        <v/>
      </c>
      <c r="P366" s="10" t="str">
        <f t="shared" si="98"/>
        <v/>
      </c>
      <c r="Q366" s="10" t="str">
        <f t="shared" si="99"/>
        <v/>
      </c>
      <c r="R366" s="10" t="str">
        <f>IF(N366="","",SUM($O$19:O366))</f>
        <v/>
      </c>
      <c r="S366" s="14" t="e">
        <f t="shared" si="100"/>
        <v>#VALUE!</v>
      </c>
      <c r="T366" s="8" t="e">
        <f t="shared" si="101"/>
        <v>#VALUE!</v>
      </c>
    </row>
    <row r="367" spans="1:20" x14ac:dyDescent="0.25">
      <c r="A367" s="12">
        <f t="shared" si="85"/>
        <v>349</v>
      </c>
      <c r="B367" s="13">
        <f t="shared" si="86"/>
        <v>56646</v>
      </c>
      <c r="C367" s="12">
        <f t="shared" si="87"/>
        <v>2055</v>
      </c>
      <c r="D367" s="10" t="str">
        <f t="shared" si="88"/>
        <v/>
      </c>
      <c r="E367" s="10" t="str">
        <f t="shared" si="89"/>
        <v/>
      </c>
      <c r="F367" s="10" t="str">
        <f t="shared" si="90"/>
        <v/>
      </c>
      <c r="G367" s="10" t="str">
        <f t="shared" si="91"/>
        <v/>
      </c>
      <c r="H367" s="10" t="str">
        <f t="shared" si="92"/>
        <v/>
      </c>
      <c r="I367" s="11"/>
      <c r="J367" s="10" t="str">
        <f t="shared" si="93"/>
        <v/>
      </c>
      <c r="K367" s="10" t="str">
        <f t="shared" si="94"/>
        <v/>
      </c>
      <c r="L367" s="10" t="str">
        <f>IF(D367="","",SUM($F$19:F367))</f>
        <v/>
      </c>
      <c r="M367" s="10" t="str">
        <f t="shared" si="95"/>
        <v/>
      </c>
      <c r="N367" s="10" t="str">
        <f t="shared" si="96"/>
        <v/>
      </c>
      <c r="O367" s="10" t="str">
        <f t="shared" si="97"/>
        <v/>
      </c>
      <c r="P367" s="10" t="str">
        <f t="shared" si="98"/>
        <v/>
      </c>
      <c r="Q367" s="10" t="str">
        <f t="shared" si="99"/>
        <v/>
      </c>
      <c r="R367" s="10" t="str">
        <f>IF(N367="","",SUM($O$19:O367))</f>
        <v/>
      </c>
      <c r="S367" s="14" t="e">
        <f t="shared" si="100"/>
        <v>#VALUE!</v>
      </c>
      <c r="T367" s="8" t="e">
        <f t="shared" si="101"/>
        <v>#VALUE!</v>
      </c>
    </row>
    <row r="368" spans="1:20" x14ac:dyDescent="0.25">
      <c r="A368" s="12">
        <f t="shared" si="85"/>
        <v>350</v>
      </c>
      <c r="B368" s="13">
        <f t="shared" si="86"/>
        <v>56674</v>
      </c>
      <c r="C368" s="12">
        <f t="shared" si="87"/>
        <v>2055</v>
      </c>
      <c r="D368" s="10" t="str">
        <f t="shared" si="88"/>
        <v/>
      </c>
      <c r="E368" s="10" t="str">
        <f t="shared" si="89"/>
        <v/>
      </c>
      <c r="F368" s="10" t="str">
        <f t="shared" si="90"/>
        <v/>
      </c>
      <c r="G368" s="10" t="str">
        <f t="shared" si="91"/>
        <v/>
      </c>
      <c r="H368" s="10" t="str">
        <f t="shared" si="92"/>
        <v/>
      </c>
      <c r="I368" s="11"/>
      <c r="J368" s="10" t="str">
        <f t="shared" si="93"/>
        <v/>
      </c>
      <c r="K368" s="10" t="str">
        <f t="shared" si="94"/>
        <v/>
      </c>
      <c r="L368" s="10" t="str">
        <f>IF(D368="","",SUM($F$19:F368))</f>
        <v/>
      </c>
      <c r="M368" s="10" t="str">
        <f t="shared" si="95"/>
        <v/>
      </c>
      <c r="N368" s="10" t="str">
        <f t="shared" si="96"/>
        <v/>
      </c>
      <c r="O368" s="10" t="str">
        <f t="shared" si="97"/>
        <v/>
      </c>
      <c r="P368" s="10" t="str">
        <f t="shared" si="98"/>
        <v/>
      </c>
      <c r="Q368" s="10" t="str">
        <f t="shared" si="99"/>
        <v/>
      </c>
      <c r="R368" s="10" t="str">
        <f>IF(N368="","",SUM($O$19:O368))</f>
        <v/>
      </c>
      <c r="S368" s="14" t="e">
        <f t="shared" si="100"/>
        <v>#VALUE!</v>
      </c>
      <c r="T368" s="8" t="e">
        <f t="shared" si="101"/>
        <v>#VALUE!</v>
      </c>
    </row>
    <row r="369" spans="1:20" x14ac:dyDescent="0.25">
      <c r="A369" s="12">
        <f t="shared" si="85"/>
        <v>351</v>
      </c>
      <c r="B369" s="13">
        <f t="shared" si="86"/>
        <v>56705</v>
      </c>
      <c r="C369" s="12">
        <f t="shared" si="87"/>
        <v>2055</v>
      </c>
      <c r="D369" s="10" t="str">
        <f t="shared" si="88"/>
        <v/>
      </c>
      <c r="E369" s="10" t="str">
        <f t="shared" si="89"/>
        <v/>
      </c>
      <c r="F369" s="10" t="str">
        <f t="shared" si="90"/>
        <v/>
      </c>
      <c r="G369" s="10" t="str">
        <f t="shared" si="91"/>
        <v/>
      </c>
      <c r="H369" s="10" t="str">
        <f t="shared" si="92"/>
        <v/>
      </c>
      <c r="I369" s="11"/>
      <c r="J369" s="10" t="str">
        <f t="shared" si="93"/>
        <v/>
      </c>
      <c r="K369" s="10" t="str">
        <f t="shared" si="94"/>
        <v/>
      </c>
      <c r="L369" s="10" t="str">
        <f>IF(D369="","",SUM($F$19:F369))</f>
        <v/>
      </c>
      <c r="M369" s="10" t="str">
        <f t="shared" si="95"/>
        <v/>
      </c>
      <c r="N369" s="10" t="str">
        <f t="shared" si="96"/>
        <v/>
      </c>
      <c r="O369" s="10" t="str">
        <f t="shared" si="97"/>
        <v/>
      </c>
      <c r="P369" s="10" t="str">
        <f t="shared" si="98"/>
        <v/>
      </c>
      <c r="Q369" s="10" t="str">
        <f t="shared" si="99"/>
        <v/>
      </c>
      <c r="R369" s="10" t="str">
        <f>IF(N369="","",SUM($O$19:O369))</f>
        <v/>
      </c>
      <c r="S369" s="14" t="e">
        <f t="shared" si="100"/>
        <v>#VALUE!</v>
      </c>
      <c r="T369" s="8" t="e">
        <f t="shared" si="101"/>
        <v>#VALUE!</v>
      </c>
    </row>
    <row r="370" spans="1:20" x14ac:dyDescent="0.25">
      <c r="A370" s="12">
        <f t="shared" si="85"/>
        <v>352</v>
      </c>
      <c r="B370" s="13">
        <f t="shared" si="86"/>
        <v>56735</v>
      </c>
      <c r="C370" s="12">
        <f t="shared" si="87"/>
        <v>2055</v>
      </c>
      <c r="D370" s="10" t="str">
        <f t="shared" si="88"/>
        <v/>
      </c>
      <c r="E370" s="10" t="str">
        <f t="shared" si="89"/>
        <v/>
      </c>
      <c r="F370" s="10" t="str">
        <f t="shared" si="90"/>
        <v/>
      </c>
      <c r="G370" s="10" t="str">
        <f t="shared" si="91"/>
        <v/>
      </c>
      <c r="H370" s="10" t="str">
        <f t="shared" si="92"/>
        <v/>
      </c>
      <c r="I370" s="11"/>
      <c r="J370" s="10" t="str">
        <f t="shared" si="93"/>
        <v/>
      </c>
      <c r="K370" s="10" t="str">
        <f t="shared" si="94"/>
        <v/>
      </c>
      <c r="L370" s="10" t="str">
        <f>IF(D370="","",SUM($F$19:F370))</f>
        <v/>
      </c>
      <c r="M370" s="10" t="str">
        <f t="shared" si="95"/>
        <v/>
      </c>
      <c r="N370" s="10" t="str">
        <f t="shared" si="96"/>
        <v/>
      </c>
      <c r="O370" s="10" t="str">
        <f t="shared" si="97"/>
        <v/>
      </c>
      <c r="P370" s="10" t="str">
        <f t="shared" si="98"/>
        <v/>
      </c>
      <c r="Q370" s="10" t="str">
        <f t="shared" si="99"/>
        <v/>
      </c>
      <c r="R370" s="10" t="str">
        <f>IF(N370="","",SUM($O$19:O370))</f>
        <v/>
      </c>
      <c r="S370" s="14" t="e">
        <f t="shared" si="100"/>
        <v>#VALUE!</v>
      </c>
      <c r="T370" s="8" t="e">
        <f t="shared" si="101"/>
        <v>#VALUE!</v>
      </c>
    </row>
    <row r="371" spans="1:20" x14ac:dyDescent="0.25">
      <c r="A371" s="12">
        <f t="shared" si="85"/>
        <v>353</v>
      </c>
      <c r="B371" s="13">
        <f t="shared" si="86"/>
        <v>56766</v>
      </c>
      <c r="C371" s="12">
        <f t="shared" si="87"/>
        <v>2055</v>
      </c>
      <c r="D371" s="10" t="str">
        <f t="shared" si="88"/>
        <v/>
      </c>
      <c r="E371" s="10" t="str">
        <f t="shared" si="89"/>
        <v/>
      </c>
      <c r="F371" s="10" t="str">
        <f t="shared" si="90"/>
        <v/>
      </c>
      <c r="G371" s="10" t="str">
        <f t="shared" si="91"/>
        <v/>
      </c>
      <c r="H371" s="10" t="str">
        <f t="shared" si="92"/>
        <v/>
      </c>
      <c r="I371" s="11"/>
      <c r="J371" s="10" t="str">
        <f t="shared" si="93"/>
        <v/>
      </c>
      <c r="K371" s="10" t="str">
        <f t="shared" si="94"/>
        <v/>
      </c>
      <c r="L371" s="10" t="str">
        <f>IF(D371="","",SUM($F$19:F371))</f>
        <v/>
      </c>
      <c r="M371" s="10" t="str">
        <f t="shared" si="95"/>
        <v/>
      </c>
      <c r="N371" s="10" t="str">
        <f t="shared" si="96"/>
        <v/>
      </c>
      <c r="O371" s="10" t="str">
        <f t="shared" si="97"/>
        <v/>
      </c>
      <c r="P371" s="10" t="str">
        <f t="shared" si="98"/>
        <v/>
      </c>
      <c r="Q371" s="10" t="str">
        <f t="shared" si="99"/>
        <v/>
      </c>
      <c r="R371" s="10" t="str">
        <f>IF(N371="","",SUM($O$19:O371))</f>
        <v/>
      </c>
      <c r="S371" s="14" t="e">
        <f t="shared" si="100"/>
        <v>#VALUE!</v>
      </c>
      <c r="T371" s="8" t="e">
        <f t="shared" si="101"/>
        <v>#VALUE!</v>
      </c>
    </row>
    <row r="372" spans="1:20" x14ac:dyDescent="0.25">
      <c r="A372" s="12">
        <f t="shared" si="85"/>
        <v>354</v>
      </c>
      <c r="B372" s="13">
        <f t="shared" si="86"/>
        <v>56796</v>
      </c>
      <c r="C372" s="12">
        <f t="shared" si="87"/>
        <v>2055</v>
      </c>
      <c r="D372" s="10" t="str">
        <f t="shared" si="88"/>
        <v/>
      </c>
      <c r="E372" s="10" t="str">
        <f t="shared" si="89"/>
        <v/>
      </c>
      <c r="F372" s="10" t="str">
        <f t="shared" si="90"/>
        <v/>
      </c>
      <c r="G372" s="10" t="str">
        <f t="shared" si="91"/>
        <v/>
      </c>
      <c r="H372" s="10" t="str">
        <f t="shared" si="92"/>
        <v/>
      </c>
      <c r="I372" s="11"/>
      <c r="J372" s="10" t="str">
        <f t="shared" si="93"/>
        <v/>
      </c>
      <c r="K372" s="10" t="str">
        <f t="shared" si="94"/>
        <v/>
      </c>
      <c r="L372" s="10" t="str">
        <f>IF(D372="","",SUM($F$19:F372))</f>
        <v/>
      </c>
      <c r="M372" s="10" t="str">
        <f t="shared" si="95"/>
        <v/>
      </c>
      <c r="N372" s="10" t="str">
        <f t="shared" si="96"/>
        <v/>
      </c>
      <c r="O372" s="10" t="str">
        <f t="shared" si="97"/>
        <v/>
      </c>
      <c r="P372" s="10" t="str">
        <f t="shared" si="98"/>
        <v/>
      </c>
      <c r="Q372" s="10" t="str">
        <f t="shared" si="99"/>
        <v/>
      </c>
      <c r="R372" s="10" t="str">
        <f>IF(N372="","",SUM($O$19:O372))</f>
        <v/>
      </c>
      <c r="S372" s="14" t="e">
        <f t="shared" si="100"/>
        <v>#VALUE!</v>
      </c>
      <c r="T372" s="8" t="e">
        <f t="shared" si="101"/>
        <v>#VALUE!</v>
      </c>
    </row>
    <row r="373" spans="1:20" x14ac:dyDescent="0.25">
      <c r="A373" s="12">
        <f t="shared" si="85"/>
        <v>355</v>
      </c>
      <c r="B373" s="13">
        <f t="shared" si="86"/>
        <v>56827</v>
      </c>
      <c r="C373" s="12">
        <f t="shared" si="87"/>
        <v>2055</v>
      </c>
      <c r="D373" s="10" t="str">
        <f t="shared" si="88"/>
        <v/>
      </c>
      <c r="E373" s="10" t="str">
        <f t="shared" si="89"/>
        <v/>
      </c>
      <c r="F373" s="10" t="str">
        <f t="shared" si="90"/>
        <v/>
      </c>
      <c r="G373" s="10" t="str">
        <f t="shared" si="91"/>
        <v/>
      </c>
      <c r="H373" s="10" t="str">
        <f t="shared" si="92"/>
        <v/>
      </c>
      <c r="I373" s="11"/>
      <c r="J373" s="10" t="str">
        <f t="shared" si="93"/>
        <v/>
      </c>
      <c r="K373" s="10" t="str">
        <f t="shared" si="94"/>
        <v/>
      </c>
      <c r="L373" s="10" t="str">
        <f>IF(D373="","",SUM($F$19:F373))</f>
        <v/>
      </c>
      <c r="M373" s="10" t="str">
        <f t="shared" si="95"/>
        <v/>
      </c>
      <c r="N373" s="10" t="str">
        <f t="shared" si="96"/>
        <v/>
      </c>
      <c r="O373" s="10" t="str">
        <f t="shared" si="97"/>
        <v/>
      </c>
      <c r="P373" s="10" t="str">
        <f t="shared" si="98"/>
        <v/>
      </c>
      <c r="Q373" s="10" t="str">
        <f t="shared" si="99"/>
        <v/>
      </c>
      <c r="R373" s="10" t="str">
        <f>IF(N373="","",SUM($O$19:O373))</f>
        <v/>
      </c>
      <c r="S373" s="14" t="e">
        <f t="shared" si="100"/>
        <v>#VALUE!</v>
      </c>
      <c r="T373" s="8" t="e">
        <f t="shared" si="101"/>
        <v>#VALUE!</v>
      </c>
    </row>
    <row r="374" spans="1:20" x14ac:dyDescent="0.25">
      <c r="A374" s="12">
        <f t="shared" si="85"/>
        <v>356</v>
      </c>
      <c r="B374" s="13">
        <f t="shared" si="86"/>
        <v>56858</v>
      </c>
      <c r="C374" s="12">
        <f t="shared" si="87"/>
        <v>2055</v>
      </c>
      <c r="D374" s="10" t="str">
        <f t="shared" si="88"/>
        <v/>
      </c>
      <c r="E374" s="10" t="str">
        <f t="shared" si="89"/>
        <v/>
      </c>
      <c r="F374" s="10" t="str">
        <f t="shared" si="90"/>
        <v/>
      </c>
      <c r="G374" s="10" t="str">
        <f t="shared" si="91"/>
        <v/>
      </c>
      <c r="H374" s="10" t="str">
        <f t="shared" si="92"/>
        <v/>
      </c>
      <c r="I374" s="11"/>
      <c r="J374" s="10" t="str">
        <f t="shared" si="93"/>
        <v/>
      </c>
      <c r="K374" s="10" t="str">
        <f t="shared" si="94"/>
        <v/>
      </c>
      <c r="L374" s="10" t="str">
        <f>IF(D374="","",SUM($F$19:F374))</f>
        <v/>
      </c>
      <c r="M374" s="10" t="str">
        <f t="shared" si="95"/>
        <v/>
      </c>
      <c r="N374" s="10" t="str">
        <f t="shared" si="96"/>
        <v/>
      </c>
      <c r="O374" s="10" t="str">
        <f t="shared" si="97"/>
        <v/>
      </c>
      <c r="P374" s="10" t="str">
        <f t="shared" si="98"/>
        <v/>
      </c>
      <c r="Q374" s="10" t="str">
        <f t="shared" si="99"/>
        <v/>
      </c>
      <c r="R374" s="10" t="str">
        <f>IF(N374="","",SUM($O$19:O374))</f>
        <v/>
      </c>
      <c r="S374" s="14" t="e">
        <f t="shared" si="100"/>
        <v>#VALUE!</v>
      </c>
      <c r="T374" s="8" t="e">
        <f t="shared" si="101"/>
        <v>#VALUE!</v>
      </c>
    </row>
    <row r="375" spans="1:20" x14ac:dyDescent="0.25">
      <c r="A375" s="12">
        <f t="shared" si="85"/>
        <v>357</v>
      </c>
      <c r="B375" s="13">
        <f t="shared" si="86"/>
        <v>56888</v>
      </c>
      <c r="C375" s="12">
        <f t="shared" si="87"/>
        <v>2055</v>
      </c>
      <c r="D375" s="10" t="str">
        <f t="shared" si="88"/>
        <v/>
      </c>
      <c r="E375" s="10" t="str">
        <f t="shared" si="89"/>
        <v/>
      </c>
      <c r="F375" s="10" t="str">
        <f t="shared" si="90"/>
        <v/>
      </c>
      <c r="G375" s="10" t="str">
        <f t="shared" si="91"/>
        <v/>
      </c>
      <c r="H375" s="10" t="str">
        <f t="shared" si="92"/>
        <v/>
      </c>
      <c r="I375" s="11"/>
      <c r="J375" s="10" t="str">
        <f t="shared" si="93"/>
        <v/>
      </c>
      <c r="K375" s="10" t="str">
        <f t="shared" si="94"/>
        <v/>
      </c>
      <c r="L375" s="10" t="str">
        <f>IF(D375="","",SUM($F$19:F375))</f>
        <v/>
      </c>
      <c r="M375" s="10" t="str">
        <f t="shared" si="95"/>
        <v/>
      </c>
      <c r="N375" s="10" t="str">
        <f t="shared" si="96"/>
        <v/>
      </c>
      <c r="O375" s="10" t="str">
        <f t="shared" si="97"/>
        <v/>
      </c>
      <c r="P375" s="10" t="str">
        <f t="shared" si="98"/>
        <v/>
      </c>
      <c r="Q375" s="10" t="str">
        <f t="shared" si="99"/>
        <v/>
      </c>
      <c r="R375" s="10" t="str">
        <f>IF(N375="","",SUM($O$19:O375))</f>
        <v/>
      </c>
      <c r="S375" s="14" t="e">
        <f t="shared" si="100"/>
        <v>#VALUE!</v>
      </c>
      <c r="T375" s="8" t="e">
        <f t="shared" si="101"/>
        <v>#VALUE!</v>
      </c>
    </row>
    <row r="376" spans="1:20" x14ac:dyDescent="0.25">
      <c r="A376" s="12">
        <f t="shared" si="85"/>
        <v>358</v>
      </c>
      <c r="B376" s="13">
        <f t="shared" si="86"/>
        <v>56919</v>
      </c>
      <c r="C376" s="12">
        <f t="shared" si="87"/>
        <v>2055</v>
      </c>
      <c r="D376" s="10" t="str">
        <f t="shared" si="88"/>
        <v/>
      </c>
      <c r="E376" s="10" t="str">
        <f t="shared" si="89"/>
        <v/>
      </c>
      <c r="F376" s="10" t="str">
        <f t="shared" si="90"/>
        <v/>
      </c>
      <c r="G376" s="10" t="str">
        <f t="shared" si="91"/>
        <v/>
      </c>
      <c r="H376" s="10" t="str">
        <f t="shared" si="92"/>
        <v/>
      </c>
      <c r="I376" s="11"/>
      <c r="J376" s="10" t="str">
        <f t="shared" si="93"/>
        <v/>
      </c>
      <c r="K376" s="10" t="str">
        <f t="shared" si="94"/>
        <v/>
      </c>
      <c r="L376" s="10" t="str">
        <f>IF(D376="","",SUM($F$19:F376))</f>
        <v/>
      </c>
      <c r="M376" s="10" t="str">
        <f t="shared" si="95"/>
        <v/>
      </c>
      <c r="N376" s="10" t="str">
        <f t="shared" si="96"/>
        <v/>
      </c>
      <c r="O376" s="10" t="str">
        <f t="shared" si="97"/>
        <v/>
      </c>
      <c r="P376" s="10" t="str">
        <f t="shared" si="98"/>
        <v/>
      </c>
      <c r="Q376" s="10" t="str">
        <f t="shared" si="99"/>
        <v/>
      </c>
      <c r="R376" s="10" t="str">
        <f>IF(N376="","",SUM($O$19:O376))</f>
        <v/>
      </c>
      <c r="S376" s="14" t="e">
        <f t="shared" si="100"/>
        <v>#VALUE!</v>
      </c>
      <c r="T376" s="8" t="e">
        <f t="shared" si="101"/>
        <v>#VALUE!</v>
      </c>
    </row>
    <row r="377" spans="1:20" x14ac:dyDescent="0.25">
      <c r="A377" s="12">
        <f t="shared" si="85"/>
        <v>359</v>
      </c>
      <c r="B377" s="13">
        <f t="shared" si="86"/>
        <v>56949</v>
      </c>
      <c r="C377" s="12">
        <f t="shared" si="87"/>
        <v>2055</v>
      </c>
      <c r="D377" s="10" t="str">
        <f t="shared" si="88"/>
        <v/>
      </c>
      <c r="E377" s="10" t="str">
        <f t="shared" si="89"/>
        <v/>
      </c>
      <c r="F377" s="10" t="str">
        <f t="shared" si="90"/>
        <v/>
      </c>
      <c r="G377" s="10" t="str">
        <f t="shared" si="91"/>
        <v/>
      </c>
      <c r="H377" s="10" t="str">
        <f t="shared" si="92"/>
        <v/>
      </c>
      <c r="I377" s="11"/>
      <c r="J377" s="10" t="str">
        <f t="shared" si="93"/>
        <v/>
      </c>
      <c r="K377" s="10" t="str">
        <f t="shared" si="94"/>
        <v/>
      </c>
      <c r="L377" s="10" t="str">
        <f>IF(D377="","",SUM($F$19:F377))</f>
        <v/>
      </c>
      <c r="M377" s="10" t="str">
        <f t="shared" si="95"/>
        <v/>
      </c>
      <c r="N377" s="10" t="str">
        <f t="shared" si="96"/>
        <v/>
      </c>
      <c r="O377" s="10" t="str">
        <f t="shared" si="97"/>
        <v/>
      </c>
      <c r="P377" s="10" t="str">
        <f t="shared" si="98"/>
        <v/>
      </c>
      <c r="Q377" s="10" t="str">
        <f t="shared" si="99"/>
        <v/>
      </c>
      <c r="R377" s="10" t="str">
        <f>IF(N377="","",SUM($O$19:O377))</f>
        <v/>
      </c>
      <c r="S377" s="14" t="e">
        <f t="shared" si="100"/>
        <v>#VALUE!</v>
      </c>
      <c r="T377" s="8" t="e">
        <f t="shared" si="101"/>
        <v>#VALUE!</v>
      </c>
    </row>
    <row r="378" spans="1:20" x14ac:dyDescent="0.25">
      <c r="A378" s="12">
        <f t="shared" si="85"/>
        <v>360</v>
      </c>
      <c r="B378" s="13">
        <f t="shared" si="86"/>
        <v>56980</v>
      </c>
      <c r="C378" s="12">
        <f t="shared" si="87"/>
        <v>2056</v>
      </c>
      <c r="D378" s="10" t="str">
        <f t="shared" si="88"/>
        <v/>
      </c>
      <c r="E378" s="10" t="str">
        <f t="shared" si="89"/>
        <v/>
      </c>
      <c r="F378" s="10" t="str">
        <f t="shared" si="90"/>
        <v/>
      </c>
      <c r="G378" s="10" t="str">
        <f t="shared" si="91"/>
        <v/>
      </c>
      <c r="H378" s="10" t="str">
        <f t="shared" si="92"/>
        <v/>
      </c>
      <c r="I378" s="11"/>
      <c r="J378" s="10" t="str">
        <f t="shared" si="93"/>
        <v/>
      </c>
      <c r="K378" s="10" t="str">
        <f t="shared" si="94"/>
        <v/>
      </c>
      <c r="L378" s="10" t="str">
        <f>IF(D378="","",SUM($F$19:F378))</f>
        <v/>
      </c>
      <c r="M378" s="10" t="str">
        <f t="shared" si="95"/>
        <v/>
      </c>
      <c r="N378" s="10" t="str">
        <f t="shared" si="96"/>
        <v/>
      </c>
      <c r="O378" s="10" t="str">
        <f t="shared" si="97"/>
        <v/>
      </c>
      <c r="P378" s="10" t="str">
        <f t="shared" si="98"/>
        <v/>
      </c>
      <c r="Q378" s="10" t="str">
        <f t="shared" si="99"/>
        <v/>
      </c>
      <c r="R378" s="10" t="str">
        <f>IF(N378="","",SUM($O$19:O378))</f>
        <v/>
      </c>
      <c r="S378" s="14" t="e">
        <f t="shared" si="100"/>
        <v>#VALUE!</v>
      </c>
      <c r="T378" s="8" t="e">
        <f t="shared" si="101"/>
        <v>#VALUE!</v>
      </c>
    </row>
    <row r="379" spans="1:20" x14ac:dyDescent="0.25">
      <c r="A379" s="12">
        <f t="shared" si="85"/>
        <v>361</v>
      </c>
      <c r="B379" s="13">
        <f t="shared" si="86"/>
        <v>57011</v>
      </c>
      <c r="C379" s="12">
        <f t="shared" si="87"/>
        <v>2056</v>
      </c>
      <c r="D379" s="10" t="str">
        <f t="shared" si="88"/>
        <v/>
      </c>
      <c r="E379" s="10" t="str">
        <f t="shared" si="89"/>
        <v/>
      </c>
      <c r="F379" s="10" t="str">
        <f t="shared" si="90"/>
        <v/>
      </c>
      <c r="G379" s="10" t="str">
        <f t="shared" si="91"/>
        <v/>
      </c>
      <c r="H379" s="10" t="str">
        <f t="shared" si="92"/>
        <v/>
      </c>
      <c r="I379" s="11"/>
      <c r="J379" s="10" t="str">
        <f t="shared" si="93"/>
        <v/>
      </c>
      <c r="K379" s="10" t="str">
        <f t="shared" si="94"/>
        <v/>
      </c>
      <c r="L379" s="10" t="str">
        <f>IF(D379="","",SUM($F$19:F379))</f>
        <v/>
      </c>
      <c r="M379" s="10" t="str">
        <f t="shared" si="95"/>
        <v/>
      </c>
      <c r="N379" s="10" t="str">
        <f t="shared" si="96"/>
        <v/>
      </c>
      <c r="O379" s="10" t="str">
        <f t="shared" si="97"/>
        <v/>
      </c>
      <c r="P379" s="10" t="str">
        <f t="shared" si="98"/>
        <v/>
      </c>
      <c r="Q379" s="10" t="str">
        <f t="shared" si="99"/>
        <v/>
      </c>
      <c r="R379" s="10" t="str">
        <f>IF(N379="","",SUM($O$19:O379))</f>
        <v/>
      </c>
      <c r="S379" s="14" t="e">
        <f t="shared" si="100"/>
        <v>#VALUE!</v>
      </c>
      <c r="T379" s="8" t="e">
        <f t="shared" si="101"/>
        <v>#VALUE!</v>
      </c>
    </row>
    <row r="380" spans="1:20" x14ac:dyDescent="0.25">
      <c r="A380" s="12">
        <f t="shared" si="85"/>
        <v>362</v>
      </c>
      <c r="B380" s="13">
        <f t="shared" si="86"/>
        <v>57040</v>
      </c>
      <c r="C380" s="12">
        <f t="shared" si="87"/>
        <v>2056</v>
      </c>
      <c r="D380" s="10" t="str">
        <f t="shared" si="88"/>
        <v/>
      </c>
      <c r="E380" s="10" t="str">
        <f t="shared" si="89"/>
        <v/>
      </c>
      <c r="F380" s="10" t="str">
        <f t="shared" si="90"/>
        <v/>
      </c>
      <c r="G380" s="10" t="str">
        <f t="shared" si="91"/>
        <v/>
      </c>
      <c r="H380" s="10" t="str">
        <f t="shared" si="92"/>
        <v/>
      </c>
      <c r="I380" s="11"/>
      <c r="J380" s="10" t="str">
        <f t="shared" si="93"/>
        <v/>
      </c>
      <c r="K380" s="10" t="str">
        <f t="shared" si="94"/>
        <v/>
      </c>
      <c r="L380" s="10" t="str">
        <f>IF(D380="","",SUM($F$19:F380))</f>
        <v/>
      </c>
      <c r="M380" s="10" t="str">
        <f t="shared" si="95"/>
        <v/>
      </c>
      <c r="N380" s="10" t="str">
        <f t="shared" si="96"/>
        <v/>
      </c>
      <c r="O380" s="10" t="str">
        <f t="shared" si="97"/>
        <v/>
      </c>
      <c r="P380" s="10" t="str">
        <f t="shared" si="98"/>
        <v/>
      </c>
      <c r="Q380" s="10" t="str">
        <f t="shared" si="99"/>
        <v/>
      </c>
      <c r="R380" s="10" t="str">
        <f>IF(N380="","",SUM($O$19:O380))</f>
        <v/>
      </c>
      <c r="S380" s="14" t="e">
        <f t="shared" si="100"/>
        <v>#VALUE!</v>
      </c>
      <c r="T380" s="8" t="e">
        <f t="shared" si="101"/>
        <v>#VALUE!</v>
      </c>
    </row>
    <row r="381" spans="1:20" x14ac:dyDescent="0.25">
      <c r="A381" s="12">
        <f t="shared" si="85"/>
        <v>363</v>
      </c>
      <c r="B381" s="13">
        <f t="shared" si="86"/>
        <v>57071</v>
      </c>
      <c r="C381" s="12">
        <f t="shared" si="87"/>
        <v>2056</v>
      </c>
      <c r="D381" s="10" t="str">
        <f t="shared" si="88"/>
        <v/>
      </c>
      <c r="E381" s="10" t="str">
        <f t="shared" si="89"/>
        <v/>
      </c>
      <c r="F381" s="10" t="str">
        <f t="shared" si="90"/>
        <v/>
      </c>
      <c r="G381" s="10" t="str">
        <f t="shared" si="91"/>
        <v/>
      </c>
      <c r="H381" s="10" t="str">
        <f t="shared" si="92"/>
        <v/>
      </c>
      <c r="I381" s="11"/>
      <c r="J381" s="10" t="str">
        <f t="shared" si="93"/>
        <v/>
      </c>
      <c r="K381" s="10" t="str">
        <f t="shared" si="94"/>
        <v/>
      </c>
      <c r="L381" s="10" t="str">
        <f>IF(D381="","",SUM($F$19:F381))</f>
        <v/>
      </c>
      <c r="M381" s="10" t="str">
        <f t="shared" si="95"/>
        <v/>
      </c>
      <c r="N381" s="10" t="str">
        <f t="shared" si="96"/>
        <v/>
      </c>
      <c r="O381" s="10" t="str">
        <f t="shared" si="97"/>
        <v/>
      </c>
      <c r="P381" s="10" t="str">
        <f t="shared" si="98"/>
        <v/>
      </c>
      <c r="Q381" s="10" t="str">
        <f t="shared" si="99"/>
        <v/>
      </c>
      <c r="R381" s="10" t="str">
        <f>IF(N381="","",SUM($O$19:O381))</f>
        <v/>
      </c>
      <c r="S381" s="14" t="e">
        <f t="shared" si="100"/>
        <v>#VALUE!</v>
      </c>
      <c r="T381" s="8" t="e">
        <f t="shared" si="101"/>
        <v>#VALUE!</v>
      </c>
    </row>
    <row r="382" spans="1:20" x14ac:dyDescent="0.25">
      <c r="A382" s="12">
        <f t="shared" si="85"/>
        <v>364</v>
      </c>
      <c r="B382" s="13">
        <f t="shared" si="86"/>
        <v>57101</v>
      </c>
      <c r="C382" s="12">
        <f t="shared" si="87"/>
        <v>2056</v>
      </c>
      <c r="D382" s="10" t="str">
        <f t="shared" si="88"/>
        <v/>
      </c>
      <c r="E382" s="10" t="str">
        <f t="shared" si="89"/>
        <v/>
      </c>
      <c r="F382" s="10" t="str">
        <f t="shared" si="90"/>
        <v/>
      </c>
      <c r="G382" s="10" t="str">
        <f t="shared" si="91"/>
        <v/>
      </c>
      <c r="H382" s="10" t="str">
        <f t="shared" si="92"/>
        <v/>
      </c>
      <c r="I382" s="11"/>
      <c r="J382" s="10" t="str">
        <f t="shared" si="93"/>
        <v/>
      </c>
      <c r="K382" s="10" t="str">
        <f t="shared" si="94"/>
        <v/>
      </c>
      <c r="L382" s="10" t="str">
        <f>IF(D382="","",SUM($F$19:F382))</f>
        <v/>
      </c>
      <c r="M382" s="10" t="str">
        <f t="shared" si="95"/>
        <v/>
      </c>
      <c r="N382" s="10" t="str">
        <f t="shared" si="96"/>
        <v/>
      </c>
      <c r="O382" s="10" t="str">
        <f t="shared" si="97"/>
        <v/>
      </c>
      <c r="P382" s="10" t="str">
        <f t="shared" si="98"/>
        <v/>
      </c>
      <c r="Q382" s="10" t="str">
        <f t="shared" si="99"/>
        <v/>
      </c>
      <c r="R382" s="10" t="str">
        <f>IF(N382="","",SUM($O$19:O382))</f>
        <v/>
      </c>
      <c r="S382" s="14" t="e">
        <f t="shared" si="100"/>
        <v>#VALUE!</v>
      </c>
      <c r="T382" s="8" t="e">
        <f t="shared" si="101"/>
        <v>#VALUE!</v>
      </c>
    </row>
    <row r="383" spans="1:20" x14ac:dyDescent="0.25">
      <c r="A383" s="12">
        <f t="shared" si="85"/>
        <v>365</v>
      </c>
      <c r="B383" s="13">
        <f t="shared" si="86"/>
        <v>57132</v>
      </c>
      <c r="C383" s="12">
        <f t="shared" si="87"/>
        <v>2056</v>
      </c>
      <c r="D383" s="10" t="str">
        <f t="shared" si="88"/>
        <v/>
      </c>
      <c r="E383" s="10" t="str">
        <f t="shared" si="89"/>
        <v/>
      </c>
      <c r="F383" s="10" t="str">
        <f t="shared" si="90"/>
        <v/>
      </c>
      <c r="G383" s="10" t="str">
        <f t="shared" si="91"/>
        <v/>
      </c>
      <c r="H383" s="10" t="str">
        <f t="shared" si="92"/>
        <v/>
      </c>
      <c r="I383" s="11"/>
      <c r="J383" s="10" t="str">
        <f t="shared" si="93"/>
        <v/>
      </c>
      <c r="K383" s="10" t="str">
        <f t="shared" si="94"/>
        <v/>
      </c>
      <c r="L383" s="10" t="str">
        <f>IF(D383="","",SUM($F$19:F383))</f>
        <v/>
      </c>
      <c r="M383" s="10" t="str">
        <f t="shared" si="95"/>
        <v/>
      </c>
      <c r="N383" s="10" t="str">
        <f t="shared" si="96"/>
        <v/>
      </c>
      <c r="O383" s="10" t="str">
        <f t="shared" si="97"/>
        <v/>
      </c>
      <c r="P383" s="10" t="str">
        <f t="shared" si="98"/>
        <v/>
      </c>
      <c r="Q383" s="10" t="str">
        <f t="shared" si="99"/>
        <v/>
      </c>
      <c r="R383" s="10" t="str">
        <f>IF(N383="","",SUM($O$19:O383))</f>
        <v/>
      </c>
      <c r="S383" s="14" t="e">
        <f t="shared" si="100"/>
        <v>#VALUE!</v>
      </c>
      <c r="T383" s="8" t="e">
        <f t="shared" si="101"/>
        <v>#VALUE!</v>
      </c>
    </row>
    <row r="384" spans="1:20" x14ac:dyDescent="0.25">
      <c r="A384" s="12">
        <f t="shared" si="85"/>
        <v>366</v>
      </c>
      <c r="B384" s="13">
        <f t="shared" si="86"/>
        <v>57162</v>
      </c>
      <c r="C384" s="12">
        <f t="shared" si="87"/>
        <v>2056</v>
      </c>
      <c r="D384" s="10" t="str">
        <f t="shared" si="88"/>
        <v/>
      </c>
      <c r="E384" s="10" t="str">
        <f t="shared" si="89"/>
        <v/>
      </c>
      <c r="F384" s="10" t="str">
        <f t="shared" si="90"/>
        <v/>
      </c>
      <c r="G384" s="10" t="str">
        <f t="shared" si="91"/>
        <v/>
      </c>
      <c r="H384" s="10" t="str">
        <f t="shared" si="92"/>
        <v/>
      </c>
      <c r="I384" s="11"/>
      <c r="J384" s="10" t="str">
        <f t="shared" si="93"/>
        <v/>
      </c>
      <c r="K384" s="10" t="str">
        <f t="shared" si="94"/>
        <v/>
      </c>
      <c r="L384" s="10" t="str">
        <f>IF(D384="","",SUM($F$19:F384))</f>
        <v/>
      </c>
      <c r="M384" s="10" t="str">
        <f t="shared" si="95"/>
        <v/>
      </c>
      <c r="N384" s="10" t="str">
        <f t="shared" si="96"/>
        <v/>
      </c>
      <c r="O384" s="10" t="str">
        <f t="shared" si="97"/>
        <v/>
      </c>
      <c r="P384" s="10" t="str">
        <f t="shared" si="98"/>
        <v/>
      </c>
      <c r="Q384" s="10" t="str">
        <f t="shared" si="99"/>
        <v/>
      </c>
      <c r="R384" s="10" t="str">
        <f>IF(N384="","",SUM($O$19:O384))</f>
        <v/>
      </c>
      <c r="S384" s="14" t="e">
        <f t="shared" si="100"/>
        <v>#VALUE!</v>
      </c>
      <c r="T384" s="8" t="e">
        <f t="shared" si="101"/>
        <v>#VALUE!</v>
      </c>
    </row>
    <row r="385" spans="1:20" x14ac:dyDescent="0.25">
      <c r="A385" s="12">
        <f t="shared" si="85"/>
        <v>367</v>
      </c>
      <c r="B385" s="13">
        <f t="shared" si="86"/>
        <v>57193</v>
      </c>
      <c r="C385" s="12">
        <f t="shared" si="87"/>
        <v>2056</v>
      </c>
      <c r="D385" s="10" t="str">
        <f t="shared" si="88"/>
        <v/>
      </c>
      <c r="E385" s="10" t="str">
        <f t="shared" si="89"/>
        <v/>
      </c>
      <c r="F385" s="10" t="str">
        <f t="shared" si="90"/>
        <v/>
      </c>
      <c r="G385" s="10" t="str">
        <f t="shared" si="91"/>
        <v/>
      </c>
      <c r="H385" s="10" t="str">
        <f t="shared" si="92"/>
        <v/>
      </c>
      <c r="I385" s="11"/>
      <c r="J385" s="10" t="str">
        <f t="shared" si="93"/>
        <v/>
      </c>
      <c r="K385" s="10" t="str">
        <f t="shared" si="94"/>
        <v/>
      </c>
      <c r="L385" s="10" t="str">
        <f>IF(D385="","",SUM($F$19:F385))</f>
        <v/>
      </c>
      <c r="M385" s="10" t="str">
        <f t="shared" si="95"/>
        <v/>
      </c>
      <c r="N385" s="10" t="str">
        <f t="shared" si="96"/>
        <v/>
      </c>
      <c r="O385" s="10" t="str">
        <f t="shared" si="97"/>
        <v/>
      </c>
      <c r="P385" s="10" t="str">
        <f t="shared" si="98"/>
        <v/>
      </c>
      <c r="Q385" s="10" t="str">
        <f t="shared" si="99"/>
        <v/>
      </c>
      <c r="R385" s="10" t="str">
        <f>IF(N385="","",SUM($O$19:O385))</f>
        <v/>
      </c>
      <c r="S385" s="14" t="e">
        <f t="shared" si="100"/>
        <v>#VALUE!</v>
      </c>
      <c r="T385" s="8" t="e">
        <f t="shared" si="101"/>
        <v>#VALUE!</v>
      </c>
    </row>
    <row r="386" spans="1:20" x14ac:dyDescent="0.25">
      <c r="A386" s="12">
        <f t="shared" si="85"/>
        <v>368</v>
      </c>
      <c r="B386" s="13">
        <f t="shared" si="86"/>
        <v>57224</v>
      </c>
      <c r="C386" s="12">
        <f t="shared" si="87"/>
        <v>2056</v>
      </c>
      <c r="D386" s="10" t="str">
        <f t="shared" si="88"/>
        <v/>
      </c>
      <c r="E386" s="10" t="str">
        <f t="shared" si="89"/>
        <v/>
      </c>
      <c r="F386" s="10" t="str">
        <f t="shared" si="90"/>
        <v/>
      </c>
      <c r="G386" s="10" t="str">
        <f t="shared" si="91"/>
        <v/>
      </c>
      <c r="H386" s="10" t="str">
        <f t="shared" si="92"/>
        <v/>
      </c>
      <c r="I386" s="11"/>
      <c r="J386" s="10" t="str">
        <f t="shared" si="93"/>
        <v/>
      </c>
      <c r="K386" s="10" t="str">
        <f t="shared" si="94"/>
        <v/>
      </c>
      <c r="L386" s="10" t="str">
        <f>IF(D386="","",SUM($F$19:F386))</f>
        <v/>
      </c>
      <c r="M386" s="10" t="str">
        <f t="shared" si="95"/>
        <v/>
      </c>
      <c r="N386" s="10" t="str">
        <f t="shared" si="96"/>
        <v/>
      </c>
      <c r="O386" s="10" t="str">
        <f t="shared" si="97"/>
        <v/>
      </c>
      <c r="P386" s="10" t="str">
        <f t="shared" si="98"/>
        <v/>
      </c>
      <c r="Q386" s="10" t="str">
        <f t="shared" si="99"/>
        <v/>
      </c>
      <c r="R386" s="10" t="str">
        <f>IF(N386="","",SUM($O$19:O386))</f>
        <v/>
      </c>
      <c r="S386" s="14" t="e">
        <f t="shared" si="100"/>
        <v>#VALUE!</v>
      </c>
      <c r="T386" s="8" t="e">
        <f t="shared" si="101"/>
        <v>#VALUE!</v>
      </c>
    </row>
    <row r="387" spans="1:20" x14ac:dyDescent="0.25">
      <c r="A387" s="12">
        <f t="shared" si="85"/>
        <v>369</v>
      </c>
      <c r="B387" s="13">
        <f t="shared" si="86"/>
        <v>57254</v>
      </c>
      <c r="C387" s="12">
        <f t="shared" si="87"/>
        <v>2056</v>
      </c>
      <c r="D387" s="10" t="str">
        <f t="shared" si="88"/>
        <v/>
      </c>
      <c r="E387" s="10" t="str">
        <f t="shared" si="89"/>
        <v/>
      </c>
      <c r="F387" s="10" t="str">
        <f t="shared" si="90"/>
        <v/>
      </c>
      <c r="G387" s="10" t="str">
        <f t="shared" si="91"/>
        <v/>
      </c>
      <c r="H387" s="10" t="str">
        <f t="shared" si="92"/>
        <v/>
      </c>
      <c r="I387" s="11"/>
      <c r="J387" s="10" t="str">
        <f t="shared" si="93"/>
        <v/>
      </c>
      <c r="K387" s="10" t="str">
        <f t="shared" si="94"/>
        <v/>
      </c>
      <c r="L387" s="10" t="str">
        <f>IF(D387="","",SUM($F$19:F387))</f>
        <v/>
      </c>
      <c r="M387" s="10" t="str">
        <f t="shared" si="95"/>
        <v/>
      </c>
      <c r="N387" s="10" t="str">
        <f t="shared" si="96"/>
        <v/>
      </c>
      <c r="O387" s="10" t="str">
        <f t="shared" si="97"/>
        <v/>
      </c>
      <c r="P387" s="10" t="str">
        <f t="shared" si="98"/>
        <v/>
      </c>
      <c r="Q387" s="10" t="str">
        <f t="shared" si="99"/>
        <v/>
      </c>
      <c r="R387" s="10" t="str">
        <f>IF(N387="","",SUM($O$19:O387))</f>
        <v/>
      </c>
      <c r="S387" s="14" t="e">
        <f t="shared" si="100"/>
        <v>#VALUE!</v>
      </c>
      <c r="T387" s="8" t="e">
        <f t="shared" si="101"/>
        <v>#VALUE!</v>
      </c>
    </row>
    <row r="388" spans="1:20" x14ac:dyDescent="0.25">
      <c r="A388" s="12">
        <f t="shared" si="85"/>
        <v>370</v>
      </c>
      <c r="B388" s="13">
        <f t="shared" si="86"/>
        <v>57285</v>
      </c>
      <c r="C388" s="12">
        <f t="shared" si="87"/>
        <v>2056</v>
      </c>
      <c r="D388" s="10" t="str">
        <f t="shared" si="88"/>
        <v/>
      </c>
      <c r="E388" s="10" t="str">
        <f t="shared" si="89"/>
        <v/>
      </c>
      <c r="F388" s="10" t="str">
        <f t="shared" si="90"/>
        <v/>
      </c>
      <c r="G388" s="10" t="str">
        <f t="shared" si="91"/>
        <v/>
      </c>
      <c r="H388" s="10" t="str">
        <f t="shared" si="92"/>
        <v/>
      </c>
      <c r="I388" s="11"/>
      <c r="J388" s="10" t="str">
        <f t="shared" si="93"/>
        <v/>
      </c>
      <c r="K388" s="10" t="str">
        <f t="shared" si="94"/>
        <v/>
      </c>
      <c r="L388" s="10" t="str">
        <f>IF(D388="","",SUM($F$19:F388))</f>
        <v/>
      </c>
      <c r="M388" s="10" t="str">
        <f t="shared" si="95"/>
        <v/>
      </c>
      <c r="N388" s="10" t="str">
        <f t="shared" si="96"/>
        <v/>
      </c>
      <c r="O388" s="10" t="str">
        <f t="shared" si="97"/>
        <v/>
      </c>
      <c r="P388" s="10" t="str">
        <f t="shared" si="98"/>
        <v/>
      </c>
      <c r="Q388" s="10" t="str">
        <f t="shared" si="99"/>
        <v/>
      </c>
      <c r="R388" s="10" t="str">
        <f>IF(N388="","",SUM($O$19:O388))</f>
        <v/>
      </c>
      <c r="S388" s="14" t="e">
        <f t="shared" si="100"/>
        <v>#VALUE!</v>
      </c>
      <c r="T388" s="8" t="e">
        <f t="shared" si="101"/>
        <v>#VALUE!</v>
      </c>
    </row>
    <row r="389" spans="1:20" x14ac:dyDescent="0.25">
      <c r="A389" s="12">
        <f t="shared" si="85"/>
        <v>371</v>
      </c>
      <c r="B389" s="13">
        <f t="shared" si="86"/>
        <v>57315</v>
      </c>
      <c r="C389" s="12">
        <f t="shared" si="87"/>
        <v>2056</v>
      </c>
      <c r="D389" s="10" t="str">
        <f t="shared" si="88"/>
        <v/>
      </c>
      <c r="E389" s="10" t="str">
        <f t="shared" si="89"/>
        <v/>
      </c>
      <c r="F389" s="10" t="str">
        <f t="shared" si="90"/>
        <v/>
      </c>
      <c r="G389" s="10" t="str">
        <f t="shared" si="91"/>
        <v/>
      </c>
      <c r="H389" s="10" t="str">
        <f t="shared" si="92"/>
        <v/>
      </c>
      <c r="I389" s="11"/>
      <c r="J389" s="10" t="str">
        <f t="shared" si="93"/>
        <v/>
      </c>
      <c r="K389" s="10" t="str">
        <f t="shared" si="94"/>
        <v/>
      </c>
      <c r="L389" s="10" t="str">
        <f>IF(D389="","",SUM($F$19:F389))</f>
        <v/>
      </c>
      <c r="M389" s="10" t="str">
        <f t="shared" si="95"/>
        <v/>
      </c>
      <c r="N389" s="10" t="str">
        <f t="shared" si="96"/>
        <v/>
      </c>
      <c r="O389" s="10" t="str">
        <f t="shared" si="97"/>
        <v/>
      </c>
      <c r="P389" s="10" t="str">
        <f t="shared" si="98"/>
        <v/>
      </c>
      <c r="Q389" s="10" t="str">
        <f t="shared" si="99"/>
        <v/>
      </c>
      <c r="R389" s="10" t="str">
        <f>IF(N389="","",SUM($O$19:O389))</f>
        <v/>
      </c>
      <c r="S389" s="14" t="e">
        <f t="shared" si="100"/>
        <v>#VALUE!</v>
      </c>
      <c r="T389" s="8" t="e">
        <f t="shared" si="101"/>
        <v>#VALUE!</v>
      </c>
    </row>
    <row r="390" spans="1:20" x14ac:dyDescent="0.25">
      <c r="A390" s="12">
        <f t="shared" si="85"/>
        <v>372</v>
      </c>
      <c r="B390" s="13">
        <f t="shared" si="86"/>
        <v>57346</v>
      </c>
      <c r="C390" s="12">
        <f t="shared" si="87"/>
        <v>2057</v>
      </c>
      <c r="D390" s="10" t="str">
        <f t="shared" si="88"/>
        <v/>
      </c>
      <c r="E390" s="10" t="str">
        <f t="shared" si="89"/>
        <v/>
      </c>
      <c r="F390" s="10" t="str">
        <f t="shared" si="90"/>
        <v/>
      </c>
      <c r="G390" s="10" t="str">
        <f t="shared" si="91"/>
        <v/>
      </c>
      <c r="H390" s="10" t="str">
        <f t="shared" si="92"/>
        <v/>
      </c>
      <c r="I390" s="11"/>
      <c r="J390" s="10" t="str">
        <f t="shared" si="93"/>
        <v/>
      </c>
      <c r="K390" s="10" t="str">
        <f t="shared" si="94"/>
        <v/>
      </c>
      <c r="L390" s="10" t="str">
        <f>IF(D390="","",SUM($F$19:F390))</f>
        <v/>
      </c>
      <c r="M390" s="10" t="str">
        <f t="shared" si="95"/>
        <v/>
      </c>
      <c r="N390" s="10" t="str">
        <f t="shared" si="96"/>
        <v/>
      </c>
      <c r="O390" s="10" t="str">
        <f t="shared" si="97"/>
        <v/>
      </c>
      <c r="P390" s="10" t="str">
        <f t="shared" si="98"/>
        <v/>
      </c>
      <c r="Q390" s="10" t="str">
        <f t="shared" si="99"/>
        <v/>
      </c>
      <c r="R390" s="10" t="str">
        <f>IF(N390="","",SUM($O$19:O390))</f>
        <v/>
      </c>
      <c r="S390" s="14" t="e">
        <f t="shared" si="100"/>
        <v>#VALUE!</v>
      </c>
      <c r="T390" s="8" t="e">
        <f t="shared" si="101"/>
        <v>#VALUE!</v>
      </c>
    </row>
    <row r="391" spans="1:20" x14ac:dyDescent="0.25">
      <c r="A391" s="12">
        <f t="shared" si="85"/>
        <v>373</v>
      </c>
      <c r="B391" s="13">
        <f t="shared" si="86"/>
        <v>57377</v>
      </c>
      <c r="C391" s="12">
        <f t="shared" si="87"/>
        <v>2057</v>
      </c>
      <c r="D391" s="10" t="str">
        <f t="shared" si="88"/>
        <v/>
      </c>
      <c r="E391" s="10" t="str">
        <f t="shared" si="89"/>
        <v/>
      </c>
      <c r="F391" s="10" t="str">
        <f t="shared" si="90"/>
        <v/>
      </c>
      <c r="G391" s="10" t="str">
        <f t="shared" si="91"/>
        <v/>
      </c>
      <c r="H391" s="10" t="str">
        <f t="shared" si="92"/>
        <v/>
      </c>
      <c r="I391" s="11"/>
      <c r="J391" s="10" t="str">
        <f t="shared" si="93"/>
        <v/>
      </c>
      <c r="K391" s="10" t="str">
        <f t="shared" si="94"/>
        <v/>
      </c>
      <c r="L391" s="10" t="str">
        <f>IF(D391="","",SUM($F$19:F391))</f>
        <v/>
      </c>
      <c r="M391" s="10" t="str">
        <f t="shared" si="95"/>
        <v/>
      </c>
      <c r="N391" s="10" t="str">
        <f t="shared" si="96"/>
        <v/>
      </c>
      <c r="O391" s="10" t="str">
        <f t="shared" si="97"/>
        <v/>
      </c>
      <c r="P391" s="10" t="str">
        <f t="shared" si="98"/>
        <v/>
      </c>
      <c r="Q391" s="10" t="str">
        <f t="shared" si="99"/>
        <v/>
      </c>
      <c r="R391" s="10" t="str">
        <f>IF(N391="","",SUM($O$19:O391))</f>
        <v/>
      </c>
      <c r="S391" s="14" t="e">
        <f t="shared" si="100"/>
        <v>#VALUE!</v>
      </c>
      <c r="T391" s="8" t="e">
        <f t="shared" si="101"/>
        <v>#VALUE!</v>
      </c>
    </row>
    <row r="392" spans="1:20" x14ac:dyDescent="0.25">
      <c r="A392" s="12">
        <f t="shared" si="85"/>
        <v>374</v>
      </c>
      <c r="B392" s="13">
        <f t="shared" si="86"/>
        <v>57405</v>
      </c>
      <c r="C392" s="12">
        <f t="shared" si="87"/>
        <v>2057</v>
      </c>
      <c r="D392" s="10" t="str">
        <f t="shared" si="88"/>
        <v/>
      </c>
      <c r="E392" s="10" t="str">
        <f t="shared" si="89"/>
        <v/>
      </c>
      <c r="F392" s="10" t="str">
        <f t="shared" si="90"/>
        <v/>
      </c>
      <c r="G392" s="10" t="str">
        <f t="shared" si="91"/>
        <v/>
      </c>
      <c r="H392" s="10" t="str">
        <f t="shared" si="92"/>
        <v/>
      </c>
      <c r="I392" s="11"/>
      <c r="J392" s="10" t="str">
        <f t="shared" si="93"/>
        <v/>
      </c>
      <c r="K392" s="10" t="str">
        <f t="shared" si="94"/>
        <v/>
      </c>
      <c r="L392" s="10" t="str">
        <f>IF(D392="","",SUM($F$19:F392))</f>
        <v/>
      </c>
      <c r="M392" s="10" t="str">
        <f t="shared" si="95"/>
        <v/>
      </c>
      <c r="N392" s="10" t="str">
        <f t="shared" si="96"/>
        <v/>
      </c>
      <c r="O392" s="10" t="str">
        <f t="shared" si="97"/>
        <v/>
      </c>
      <c r="P392" s="10" t="str">
        <f t="shared" si="98"/>
        <v/>
      </c>
      <c r="Q392" s="10" t="str">
        <f t="shared" si="99"/>
        <v/>
      </c>
      <c r="R392" s="10" t="str">
        <f>IF(N392="","",SUM($O$19:O392))</f>
        <v/>
      </c>
      <c r="S392" s="14" t="e">
        <f t="shared" si="100"/>
        <v>#VALUE!</v>
      </c>
      <c r="T392" s="8" t="e">
        <f t="shared" si="101"/>
        <v>#VALUE!</v>
      </c>
    </row>
    <row r="393" spans="1:20" x14ac:dyDescent="0.25">
      <c r="A393" s="12">
        <f t="shared" si="85"/>
        <v>375</v>
      </c>
      <c r="B393" s="13">
        <f t="shared" si="86"/>
        <v>57436</v>
      </c>
      <c r="C393" s="12">
        <f t="shared" si="87"/>
        <v>2057</v>
      </c>
      <c r="D393" s="10" t="str">
        <f t="shared" si="88"/>
        <v/>
      </c>
      <c r="E393" s="10" t="str">
        <f t="shared" si="89"/>
        <v/>
      </c>
      <c r="F393" s="10" t="str">
        <f t="shared" si="90"/>
        <v/>
      </c>
      <c r="G393" s="10" t="str">
        <f t="shared" si="91"/>
        <v/>
      </c>
      <c r="H393" s="10" t="str">
        <f t="shared" si="92"/>
        <v/>
      </c>
      <c r="I393" s="11"/>
      <c r="J393" s="10" t="str">
        <f t="shared" si="93"/>
        <v/>
      </c>
      <c r="K393" s="10" t="str">
        <f t="shared" si="94"/>
        <v/>
      </c>
      <c r="L393" s="10" t="str">
        <f>IF(D393="","",SUM($F$19:F393))</f>
        <v/>
      </c>
      <c r="M393" s="10" t="str">
        <f t="shared" si="95"/>
        <v/>
      </c>
      <c r="N393" s="10" t="str">
        <f t="shared" si="96"/>
        <v/>
      </c>
      <c r="O393" s="10" t="str">
        <f t="shared" si="97"/>
        <v/>
      </c>
      <c r="P393" s="10" t="str">
        <f t="shared" si="98"/>
        <v/>
      </c>
      <c r="Q393" s="10" t="str">
        <f t="shared" si="99"/>
        <v/>
      </c>
      <c r="R393" s="10" t="str">
        <f>IF(N393="","",SUM($O$19:O393))</f>
        <v/>
      </c>
      <c r="S393" s="14" t="e">
        <f t="shared" si="100"/>
        <v>#VALUE!</v>
      </c>
      <c r="T393" s="8" t="e">
        <f t="shared" si="101"/>
        <v>#VALUE!</v>
      </c>
    </row>
    <row r="394" spans="1:20" x14ac:dyDescent="0.25">
      <c r="A394" s="12">
        <f t="shared" si="85"/>
        <v>376</v>
      </c>
      <c r="B394" s="13">
        <f t="shared" si="86"/>
        <v>57466</v>
      </c>
      <c r="C394" s="12">
        <f t="shared" si="87"/>
        <v>2057</v>
      </c>
      <c r="D394" s="10" t="str">
        <f t="shared" si="88"/>
        <v/>
      </c>
      <c r="E394" s="10" t="str">
        <f t="shared" si="89"/>
        <v/>
      </c>
      <c r="F394" s="10" t="str">
        <f t="shared" si="90"/>
        <v/>
      </c>
      <c r="G394" s="10" t="str">
        <f t="shared" si="91"/>
        <v/>
      </c>
      <c r="H394" s="10" t="str">
        <f t="shared" si="92"/>
        <v/>
      </c>
      <c r="I394" s="11"/>
      <c r="J394" s="10" t="str">
        <f t="shared" si="93"/>
        <v/>
      </c>
      <c r="K394" s="10" t="str">
        <f t="shared" si="94"/>
        <v/>
      </c>
      <c r="L394" s="10" t="str">
        <f>IF(D394="","",SUM($F$19:F394))</f>
        <v/>
      </c>
      <c r="M394" s="10" t="str">
        <f t="shared" si="95"/>
        <v/>
      </c>
      <c r="N394" s="10" t="str">
        <f t="shared" si="96"/>
        <v/>
      </c>
      <c r="O394" s="10" t="str">
        <f t="shared" si="97"/>
        <v/>
      </c>
      <c r="P394" s="10" t="str">
        <f t="shared" si="98"/>
        <v/>
      </c>
      <c r="Q394" s="10" t="str">
        <f t="shared" si="99"/>
        <v/>
      </c>
      <c r="R394" s="10" t="str">
        <f>IF(N394="","",SUM($O$19:O394))</f>
        <v/>
      </c>
      <c r="S394" s="14" t="e">
        <f t="shared" si="100"/>
        <v>#VALUE!</v>
      </c>
      <c r="T394" s="8" t="e">
        <f t="shared" si="101"/>
        <v>#VALUE!</v>
      </c>
    </row>
    <row r="395" spans="1:20" x14ac:dyDescent="0.25">
      <c r="A395" s="12">
        <f t="shared" si="85"/>
        <v>377</v>
      </c>
      <c r="B395" s="13">
        <f t="shared" si="86"/>
        <v>57497</v>
      </c>
      <c r="C395" s="12">
        <f t="shared" si="87"/>
        <v>2057</v>
      </c>
      <c r="D395" s="10" t="str">
        <f t="shared" si="88"/>
        <v/>
      </c>
      <c r="E395" s="10" t="str">
        <f t="shared" si="89"/>
        <v/>
      </c>
      <c r="F395" s="10" t="str">
        <f t="shared" si="90"/>
        <v/>
      </c>
      <c r="G395" s="10" t="str">
        <f t="shared" si="91"/>
        <v/>
      </c>
      <c r="H395" s="10" t="str">
        <f t="shared" si="92"/>
        <v/>
      </c>
      <c r="I395" s="11"/>
      <c r="J395" s="10" t="str">
        <f t="shared" si="93"/>
        <v/>
      </c>
      <c r="K395" s="10" t="str">
        <f t="shared" si="94"/>
        <v/>
      </c>
      <c r="L395" s="10" t="str">
        <f>IF(D395="","",SUM($F$19:F395))</f>
        <v/>
      </c>
      <c r="M395" s="10" t="str">
        <f t="shared" si="95"/>
        <v/>
      </c>
      <c r="N395" s="10" t="str">
        <f t="shared" si="96"/>
        <v/>
      </c>
      <c r="O395" s="10" t="str">
        <f t="shared" si="97"/>
        <v/>
      </c>
      <c r="P395" s="10" t="str">
        <f t="shared" si="98"/>
        <v/>
      </c>
      <c r="Q395" s="10" t="str">
        <f t="shared" si="99"/>
        <v/>
      </c>
      <c r="R395" s="10" t="str">
        <f>IF(N395="","",SUM($O$19:O395))</f>
        <v/>
      </c>
      <c r="S395" s="14" t="e">
        <f t="shared" si="100"/>
        <v>#VALUE!</v>
      </c>
      <c r="T395" s="8" t="e">
        <f t="shared" si="101"/>
        <v>#VALUE!</v>
      </c>
    </row>
    <row r="396" spans="1:20" x14ac:dyDescent="0.25">
      <c r="A396" s="12">
        <f t="shared" si="85"/>
        <v>378</v>
      </c>
      <c r="B396" s="13">
        <f t="shared" si="86"/>
        <v>57527</v>
      </c>
      <c r="C396" s="12">
        <f t="shared" si="87"/>
        <v>2057</v>
      </c>
      <c r="D396" s="10" t="str">
        <f t="shared" si="88"/>
        <v/>
      </c>
      <c r="E396" s="10" t="str">
        <f t="shared" si="89"/>
        <v/>
      </c>
      <c r="F396" s="10" t="str">
        <f t="shared" si="90"/>
        <v/>
      </c>
      <c r="G396" s="10" t="str">
        <f t="shared" si="91"/>
        <v/>
      </c>
      <c r="H396" s="10" t="str">
        <f t="shared" si="92"/>
        <v/>
      </c>
      <c r="I396" s="11"/>
      <c r="J396" s="10" t="str">
        <f t="shared" si="93"/>
        <v/>
      </c>
      <c r="K396" s="10" t="str">
        <f t="shared" si="94"/>
        <v/>
      </c>
      <c r="L396" s="10" t="str">
        <f>IF(D396="","",SUM($F$19:F396))</f>
        <v/>
      </c>
      <c r="M396" s="10" t="str">
        <f t="shared" si="95"/>
        <v/>
      </c>
      <c r="N396" s="10" t="str">
        <f t="shared" si="96"/>
        <v/>
      </c>
      <c r="O396" s="10" t="str">
        <f t="shared" si="97"/>
        <v/>
      </c>
      <c r="P396" s="10" t="str">
        <f t="shared" si="98"/>
        <v/>
      </c>
      <c r="Q396" s="10" t="str">
        <f t="shared" si="99"/>
        <v/>
      </c>
      <c r="R396" s="10" t="str">
        <f>IF(N396="","",SUM($O$19:O396))</f>
        <v/>
      </c>
      <c r="S396" s="14" t="e">
        <f t="shared" si="100"/>
        <v>#VALUE!</v>
      </c>
      <c r="T396" s="8" t="e">
        <f t="shared" si="101"/>
        <v>#VALUE!</v>
      </c>
    </row>
    <row r="397" spans="1:20" x14ac:dyDescent="0.25">
      <c r="A397" s="12">
        <f t="shared" si="85"/>
        <v>379</v>
      </c>
      <c r="B397" s="13">
        <f t="shared" si="86"/>
        <v>57558</v>
      </c>
      <c r="C397" s="12">
        <f t="shared" si="87"/>
        <v>2057</v>
      </c>
      <c r="D397" s="10" t="str">
        <f t="shared" si="88"/>
        <v/>
      </c>
      <c r="E397" s="10" t="str">
        <f t="shared" si="89"/>
        <v/>
      </c>
      <c r="F397" s="10" t="str">
        <f t="shared" si="90"/>
        <v/>
      </c>
      <c r="G397" s="10" t="str">
        <f t="shared" si="91"/>
        <v/>
      </c>
      <c r="H397" s="10" t="str">
        <f t="shared" si="92"/>
        <v/>
      </c>
      <c r="I397" s="11"/>
      <c r="J397" s="10" t="str">
        <f t="shared" si="93"/>
        <v/>
      </c>
      <c r="K397" s="10" t="str">
        <f t="shared" si="94"/>
        <v/>
      </c>
      <c r="L397" s="10" t="str">
        <f>IF(D397="","",SUM($F$19:F397))</f>
        <v/>
      </c>
      <c r="M397" s="10" t="str">
        <f t="shared" si="95"/>
        <v/>
      </c>
      <c r="N397" s="10" t="str">
        <f t="shared" si="96"/>
        <v/>
      </c>
      <c r="O397" s="10" t="str">
        <f t="shared" si="97"/>
        <v/>
      </c>
      <c r="P397" s="10" t="str">
        <f t="shared" si="98"/>
        <v/>
      </c>
      <c r="Q397" s="10" t="str">
        <f t="shared" si="99"/>
        <v/>
      </c>
      <c r="R397" s="10" t="str">
        <f>IF(N397="","",SUM($O$19:O397))</f>
        <v/>
      </c>
      <c r="S397" s="14" t="e">
        <f t="shared" si="100"/>
        <v>#VALUE!</v>
      </c>
      <c r="T397" s="8" t="e">
        <f t="shared" si="101"/>
        <v>#VALUE!</v>
      </c>
    </row>
    <row r="398" spans="1:20" x14ac:dyDescent="0.25">
      <c r="A398" s="12">
        <f t="shared" si="85"/>
        <v>380</v>
      </c>
      <c r="B398" s="13">
        <f t="shared" si="86"/>
        <v>57589</v>
      </c>
      <c r="C398" s="12">
        <f t="shared" si="87"/>
        <v>2057</v>
      </c>
      <c r="D398" s="10" t="str">
        <f t="shared" si="88"/>
        <v/>
      </c>
      <c r="E398" s="10" t="str">
        <f t="shared" si="89"/>
        <v/>
      </c>
      <c r="F398" s="10" t="str">
        <f t="shared" si="90"/>
        <v/>
      </c>
      <c r="G398" s="10" t="str">
        <f t="shared" si="91"/>
        <v/>
      </c>
      <c r="H398" s="10" t="str">
        <f t="shared" si="92"/>
        <v/>
      </c>
      <c r="I398" s="11"/>
      <c r="J398" s="10" t="str">
        <f t="shared" si="93"/>
        <v/>
      </c>
      <c r="K398" s="10" t="str">
        <f t="shared" si="94"/>
        <v/>
      </c>
      <c r="L398" s="10" t="str">
        <f>IF(D398="","",SUM($F$19:F398))</f>
        <v/>
      </c>
      <c r="M398" s="10" t="str">
        <f t="shared" si="95"/>
        <v/>
      </c>
      <c r="N398" s="10" t="str">
        <f t="shared" si="96"/>
        <v/>
      </c>
      <c r="O398" s="10" t="str">
        <f t="shared" si="97"/>
        <v/>
      </c>
      <c r="P398" s="10" t="str">
        <f t="shared" si="98"/>
        <v/>
      </c>
      <c r="Q398" s="10" t="str">
        <f t="shared" si="99"/>
        <v/>
      </c>
      <c r="R398" s="10" t="str">
        <f>IF(N398="","",SUM($O$19:O398))</f>
        <v/>
      </c>
      <c r="S398" s="14" t="e">
        <f t="shared" si="100"/>
        <v>#VALUE!</v>
      </c>
      <c r="T398" s="8" t="e">
        <f t="shared" si="101"/>
        <v>#VALUE!</v>
      </c>
    </row>
    <row r="399" spans="1:20" x14ac:dyDescent="0.25">
      <c r="A399" s="12">
        <f t="shared" si="85"/>
        <v>381</v>
      </c>
      <c r="B399" s="13">
        <f t="shared" si="86"/>
        <v>57619</v>
      </c>
      <c r="C399" s="12">
        <f t="shared" si="87"/>
        <v>2057</v>
      </c>
      <c r="D399" s="10" t="str">
        <f t="shared" si="88"/>
        <v/>
      </c>
      <c r="E399" s="10" t="str">
        <f t="shared" si="89"/>
        <v/>
      </c>
      <c r="F399" s="10" t="str">
        <f t="shared" si="90"/>
        <v/>
      </c>
      <c r="G399" s="10" t="str">
        <f t="shared" si="91"/>
        <v/>
      </c>
      <c r="H399" s="10" t="str">
        <f t="shared" si="92"/>
        <v/>
      </c>
      <c r="I399" s="11"/>
      <c r="J399" s="10" t="str">
        <f t="shared" si="93"/>
        <v/>
      </c>
      <c r="K399" s="10" t="str">
        <f t="shared" si="94"/>
        <v/>
      </c>
      <c r="L399" s="10" t="str">
        <f>IF(D399="","",SUM($F$19:F399))</f>
        <v/>
      </c>
      <c r="M399" s="10" t="str">
        <f t="shared" si="95"/>
        <v/>
      </c>
      <c r="N399" s="10" t="str">
        <f t="shared" si="96"/>
        <v/>
      </c>
      <c r="O399" s="10" t="str">
        <f t="shared" si="97"/>
        <v/>
      </c>
      <c r="P399" s="10" t="str">
        <f t="shared" si="98"/>
        <v/>
      </c>
      <c r="Q399" s="10" t="str">
        <f t="shared" si="99"/>
        <v/>
      </c>
      <c r="R399" s="10" t="str">
        <f>IF(N399="","",SUM($O$19:O399))</f>
        <v/>
      </c>
      <c r="S399" s="14" t="e">
        <f t="shared" si="100"/>
        <v>#VALUE!</v>
      </c>
      <c r="T399" s="8" t="e">
        <f t="shared" si="101"/>
        <v>#VALUE!</v>
      </c>
    </row>
    <row r="400" spans="1:20" x14ac:dyDescent="0.25">
      <c r="A400" s="12">
        <f t="shared" si="85"/>
        <v>382</v>
      </c>
      <c r="B400" s="13">
        <f t="shared" si="86"/>
        <v>57650</v>
      </c>
      <c r="C400" s="12">
        <f t="shared" si="87"/>
        <v>2057</v>
      </c>
      <c r="D400" s="10" t="str">
        <f t="shared" si="88"/>
        <v/>
      </c>
      <c r="E400" s="10" t="str">
        <f t="shared" si="89"/>
        <v/>
      </c>
      <c r="F400" s="10" t="str">
        <f t="shared" si="90"/>
        <v/>
      </c>
      <c r="G400" s="10" t="str">
        <f t="shared" si="91"/>
        <v/>
      </c>
      <c r="H400" s="10" t="str">
        <f t="shared" si="92"/>
        <v/>
      </c>
      <c r="I400" s="11"/>
      <c r="J400" s="10" t="str">
        <f t="shared" si="93"/>
        <v/>
      </c>
      <c r="K400" s="10" t="str">
        <f t="shared" si="94"/>
        <v/>
      </c>
      <c r="L400" s="10" t="str">
        <f>IF(D400="","",SUM($F$19:F400))</f>
        <v/>
      </c>
      <c r="M400" s="10" t="str">
        <f t="shared" si="95"/>
        <v/>
      </c>
      <c r="N400" s="10" t="str">
        <f t="shared" si="96"/>
        <v/>
      </c>
      <c r="O400" s="10" t="str">
        <f t="shared" si="97"/>
        <v/>
      </c>
      <c r="P400" s="10" t="str">
        <f t="shared" si="98"/>
        <v/>
      </c>
      <c r="Q400" s="10" t="str">
        <f t="shared" si="99"/>
        <v/>
      </c>
      <c r="R400" s="10" t="str">
        <f>IF(N400="","",SUM($O$19:O400))</f>
        <v/>
      </c>
      <c r="S400" s="14" t="e">
        <f t="shared" si="100"/>
        <v>#VALUE!</v>
      </c>
      <c r="T400" s="8" t="e">
        <f t="shared" si="101"/>
        <v>#VALUE!</v>
      </c>
    </row>
    <row r="401" spans="1:20" x14ac:dyDescent="0.25">
      <c r="A401" s="12">
        <f t="shared" si="85"/>
        <v>383</v>
      </c>
      <c r="B401" s="13">
        <f t="shared" si="86"/>
        <v>57680</v>
      </c>
      <c r="C401" s="12">
        <f t="shared" si="87"/>
        <v>2057</v>
      </c>
      <c r="D401" s="10" t="str">
        <f t="shared" si="88"/>
        <v/>
      </c>
      <c r="E401" s="10" t="str">
        <f t="shared" si="89"/>
        <v/>
      </c>
      <c r="F401" s="10" t="str">
        <f t="shared" si="90"/>
        <v/>
      </c>
      <c r="G401" s="10" t="str">
        <f t="shared" si="91"/>
        <v/>
      </c>
      <c r="H401" s="10" t="str">
        <f t="shared" si="92"/>
        <v/>
      </c>
      <c r="I401" s="11"/>
      <c r="J401" s="10" t="str">
        <f t="shared" si="93"/>
        <v/>
      </c>
      <c r="K401" s="10" t="str">
        <f t="shared" si="94"/>
        <v/>
      </c>
      <c r="L401" s="10" t="str">
        <f>IF(D401="","",SUM($F$19:F401))</f>
        <v/>
      </c>
      <c r="M401" s="10" t="str">
        <f t="shared" si="95"/>
        <v/>
      </c>
      <c r="N401" s="10" t="str">
        <f t="shared" si="96"/>
        <v/>
      </c>
      <c r="O401" s="10" t="str">
        <f t="shared" si="97"/>
        <v/>
      </c>
      <c r="P401" s="10" t="str">
        <f t="shared" si="98"/>
        <v/>
      </c>
      <c r="Q401" s="10" t="str">
        <f t="shared" si="99"/>
        <v/>
      </c>
      <c r="R401" s="10" t="str">
        <f>IF(N401="","",SUM($O$19:O401))</f>
        <v/>
      </c>
      <c r="S401" s="14" t="e">
        <f t="shared" si="100"/>
        <v>#VALUE!</v>
      </c>
      <c r="T401" s="8" t="e">
        <f t="shared" si="101"/>
        <v>#VALUE!</v>
      </c>
    </row>
    <row r="402" spans="1:20" x14ac:dyDescent="0.25">
      <c r="A402" s="12">
        <f t="shared" si="85"/>
        <v>384</v>
      </c>
      <c r="B402" s="13">
        <f t="shared" si="86"/>
        <v>57711</v>
      </c>
      <c r="C402" s="12">
        <f t="shared" si="87"/>
        <v>2058</v>
      </c>
      <c r="D402" s="10" t="str">
        <f t="shared" si="88"/>
        <v/>
      </c>
      <c r="E402" s="10" t="str">
        <f t="shared" si="89"/>
        <v/>
      </c>
      <c r="F402" s="10" t="str">
        <f t="shared" si="90"/>
        <v/>
      </c>
      <c r="G402" s="10" t="str">
        <f t="shared" si="91"/>
        <v/>
      </c>
      <c r="H402" s="10" t="str">
        <f t="shared" si="92"/>
        <v/>
      </c>
      <c r="I402" s="11"/>
      <c r="J402" s="10" t="str">
        <f t="shared" si="93"/>
        <v/>
      </c>
      <c r="K402" s="10" t="str">
        <f t="shared" si="94"/>
        <v/>
      </c>
      <c r="L402" s="10" t="str">
        <f>IF(D402="","",SUM($F$19:F402))</f>
        <v/>
      </c>
      <c r="M402" s="10" t="str">
        <f t="shared" si="95"/>
        <v/>
      </c>
      <c r="N402" s="10" t="str">
        <f t="shared" si="96"/>
        <v/>
      </c>
      <c r="O402" s="10" t="str">
        <f t="shared" si="97"/>
        <v/>
      </c>
      <c r="P402" s="10" t="str">
        <f t="shared" si="98"/>
        <v/>
      </c>
      <c r="Q402" s="10" t="str">
        <f t="shared" si="99"/>
        <v/>
      </c>
      <c r="R402" s="10" t="str">
        <f>IF(N402="","",SUM($O$19:O402))</f>
        <v/>
      </c>
      <c r="S402" s="14" t="e">
        <f t="shared" si="100"/>
        <v>#VALUE!</v>
      </c>
      <c r="T402" s="8" t="e">
        <f t="shared" si="101"/>
        <v>#VALUE!</v>
      </c>
    </row>
    <row r="403" spans="1:20" x14ac:dyDescent="0.25">
      <c r="A403" s="12">
        <f t="shared" ref="A403:A466" si="102">IF(ROW()=19,1,IF(OR(K402&gt;0,Q402&gt;0),A402+1,""))</f>
        <v>385</v>
      </c>
      <c r="B403" s="13">
        <f t="shared" ref="B403:B466" si="103">IF(A403="","",EDATE($B$6,(A403-1)*(12/$E$4)))</f>
        <v>57742</v>
      </c>
      <c r="C403" s="12">
        <f t="shared" ref="C403:C466" si="104">IF(A403="","",YEAR(B403))</f>
        <v>2058</v>
      </c>
      <c r="D403" s="10" t="str">
        <f t="shared" ref="D403:D466" si="105">IF(A403="","",IF(A403=1,$B$7,IF(K402&gt;0,K402,"")))</f>
        <v/>
      </c>
      <c r="E403" s="10" t="str">
        <f t="shared" ref="E403:E466" si="106">IF(D403="","",MIN($E$6,D403+F403))</f>
        <v/>
      </c>
      <c r="F403" s="10" t="str">
        <f t="shared" ref="F403:F466" si="107">IF(D403="","",D403*$E$5)</f>
        <v/>
      </c>
      <c r="G403" s="10" t="str">
        <f t="shared" ref="G403:G466" si="108">IF(D403="","",MAX(0,E403-F403))</f>
        <v/>
      </c>
      <c r="H403" s="10" t="str">
        <f t="shared" ref="H403:H466" si="109">IF(D403="","",IF(MONTH(B403)=$B$12,MIN($B$11,MAX(0,D403-G403)),0))</f>
        <v/>
      </c>
      <c r="I403" s="11"/>
      <c r="J403" s="10" t="str">
        <f t="shared" ref="J403:J466" si="110">IF(D403="","",E403+H403+I403)</f>
        <v/>
      </c>
      <c r="K403" s="10" t="str">
        <f t="shared" ref="K403:K466" si="111">IF(D403="","",MAX(0,D403-G403-H403-I403))</f>
        <v/>
      </c>
      <c r="L403" s="10" t="str">
        <f>IF(D403="","",SUM($F$19:F403))</f>
        <v/>
      </c>
      <c r="M403" s="10" t="str">
        <f t="shared" ref="M403:M466" si="112">IF(D403="","",$B$7-K403)</f>
        <v/>
      </c>
      <c r="N403" s="10" t="str">
        <f t="shared" ref="N403:N466" si="113">IF(A403="","",IF(A403=1,$B$7,IF(Q402&gt;0,Q402,"")))</f>
        <v/>
      </c>
      <c r="O403" s="10" t="str">
        <f t="shared" ref="O403:O466" si="114">IF(N403="","",N403*$E$5)</f>
        <v/>
      </c>
      <c r="P403" s="10" t="str">
        <f t="shared" ref="P403:P466" si="115">IF(N403="","",MAX(0,MIN($E$6,N403+O403)-O403))</f>
        <v/>
      </c>
      <c r="Q403" s="10" t="str">
        <f t="shared" ref="Q403:Q466" si="116">IF(N403="","",MAX(0,N403-P403))</f>
        <v/>
      </c>
      <c r="R403" s="10" t="str">
        <f>IF(N403="","",SUM($O$19:O403))</f>
        <v/>
      </c>
      <c r="S403" s="14" t="e">
        <f t="shared" ref="S403:S466" si="117">IF(A403="","",IF(AND(K403=0,Q403=0),"beide getilgt",IF(K403=0,"mit Sondertilgung getilgt",IF((H403+I403)&gt;0,"Sondertilgung","laufend"))))</f>
        <v>#VALUE!</v>
      </c>
      <c r="T403" s="8" t="e">
        <f t="shared" ref="T403:T466" si="118">IF(A403="","",H403+I403)</f>
        <v>#VALUE!</v>
      </c>
    </row>
    <row r="404" spans="1:20" x14ac:dyDescent="0.25">
      <c r="A404" s="12">
        <f t="shared" si="102"/>
        <v>386</v>
      </c>
      <c r="B404" s="13">
        <f t="shared" si="103"/>
        <v>57770</v>
      </c>
      <c r="C404" s="12">
        <f t="shared" si="104"/>
        <v>2058</v>
      </c>
      <c r="D404" s="10" t="str">
        <f t="shared" si="105"/>
        <v/>
      </c>
      <c r="E404" s="10" t="str">
        <f t="shared" si="106"/>
        <v/>
      </c>
      <c r="F404" s="10" t="str">
        <f t="shared" si="107"/>
        <v/>
      </c>
      <c r="G404" s="10" t="str">
        <f t="shared" si="108"/>
        <v/>
      </c>
      <c r="H404" s="10" t="str">
        <f t="shared" si="109"/>
        <v/>
      </c>
      <c r="I404" s="11"/>
      <c r="J404" s="10" t="str">
        <f t="shared" si="110"/>
        <v/>
      </c>
      <c r="K404" s="10" t="str">
        <f t="shared" si="111"/>
        <v/>
      </c>
      <c r="L404" s="10" t="str">
        <f>IF(D404="","",SUM($F$19:F404))</f>
        <v/>
      </c>
      <c r="M404" s="10" t="str">
        <f t="shared" si="112"/>
        <v/>
      </c>
      <c r="N404" s="10" t="str">
        <f t="shared" si="113"/>
        <v/>
      </c>
      <c r="O404" s="10" t="str">
        <f t="shared" si="114"/>
        <v/>
      </c>
      <c r="P404" s="10" t="str">
        <f t="shared" si="115"/>
        <v/>
      </c>
      <c r="Q404" s="10" t="str">
        <f t="shared" si="116"/>
        <v/>
      </c>
      <c r="R404" s="10" t="str">
        <f>IF(N404="","",SUM($O$19:O404))</f>
        <v/>
      </c>
      <c r="S404" s="14" t="e">
        <f t="shared" si="117"/>
        <v>#VALUE!</v>
      </c>
      <c r="T404" s="8" t="e">
        <f t="shared" si="118"/>
        <v>#VALUE!</v>
      </c>
    </row>
    <row r="405" spans="1:20" x14ac:dyDescent="0.25">
      <c r="A405" s="12">
        <f t="shared" si="102"/>
        <v>387</v>
      </c>
      <c r="B405" s="13">
        <f t="shared" si="103"/>
        <v>57801</v>
      </c>
      <c r="C405" s="12">
        <f t="shared" si="104"/>
        <v>2058</v>
      </c>
      <c r="D405" s="10" t="str">
        <f t="shared" si="105"/>
        <v/>
      </c>
      <c r="E405" s="10" t="str">
        <f t="shared" si="106"/>
        <v/>
      </c>
      <c r="F405" s="10" t="str">
        <f t="shared" si="107"/>
        <v/>
      </c>
      <c r="G405" s="10" t="str">
        <f t="shared" si="108"/>
        <v/>
      </c>
      <c r="H405" s="10" t="str">
        <f t="shared" si="109"/>
        <v/>
      </c>
      <c r="I405" s="11"/>
      <c r="J405" s="10" t="str">
        <f t="shared" si="110"/>
        <v/>
      </c>
      <c r="K405" s="10" t="str">
        <f t="shared" si="111"/>
        <v/>
      </c>
      <c r="L405" s="10" t="str">
        <f>IF(D405="","",SUM($F$19:F405))</f>
        <v/>
      </c>
      <c r="M405" s="10" t="str">
        <f t="shared" si="112"/>
        <v/>
      </c>
      <c r="N405" s="10" t="str">
        <f t="shared" si="113"/>
        <v/>
      </c>
      <c r="O405" s="10" t="str">
        <f t="shared" si="114"/>
        <v/>
      </c>
      <c r="P405" s="10" t="str">
        <f t="shared" si="115"/>
        <v/>
      </c>
      <c r="Q405" s="10" t="str">
        <f t="shared" si="116"/>
        <v/>
      </c>
      <c r="R405" s="10" t="str">
        <f>IF(N405="","",SUM($O$19:O405))</f>
        <v/>
      </c>
      <c r="S405" s="14" t="e">
        <f t="shared" si="117"/>
        <v>#VALUE!</v>
      </c>
      <c r="T405" s="8" t="e">
        <f t="shared" si="118"/>
        <v>#VALUE!</v>
      </c>
    </row>
    <row r="406" spans="1:20" x14ac:dyDescent="0.25">
      <c r="A406" s="12">
        <f t="shared" si="102"/>
        <v>388</v>
      </c>
      <c r="B406" s="13">
        <f t="shared" si="103"/>
        <v>57831</v>
      </c>
      <c r="C406" s="12">
        <f t="shared" si="104"/>
        <v>2058</v>
      </c>
      <c r="D406" s="10" t="str">
        <f t="shared" si="105"/>
        <v/>
      </c>
      <c r="E406" s="10" t="str">
        <f t="shared" si="106"/>
        <v/>
      </c>
      <c r="F406" s="10" t="str">
        <f t="shared" si="107"/>
        <v/>
      </c>
      <c r="G406" s="10" t="str">
        <f t="shared" si="108"/>
        <v/>
      </c>
      <c r="H406" s="10" t="str">
        <f t="shared" si="109"/>
        <v/>
      </c>
      <c r="I406" s="11"/>
      <c r="J406" s="10" t="str">
        <f t="shared" si="110"/>
        <v/>
      </c>
      <c r="K406" s="10" t="str">
        <f t="shared" si="111"/>
        <v/>
      </c>
      <c r="L406" s="10" t="str">
        <f>IF(D406="","",SUM($F$19:F406))</f>
        <v/>
      </c>
      <c r="M406" s="10" t="str">
        <f t="shared" si="112"/>
        <v/>
      </c>
      <c r="N406" s="10" t="str">
        <f t="shared" si="113"/>
        <v/>
      </c>
      <c r="O406" s="10" t="str">
        <f t="shared" si="114"/>
        <v/>
      </c>
      <c r="P406" s="10" t="str">
        <f t="shared" si="115"/>
        <v/>
      </c>
      <c r="Q406" s="10" t="str">
        <f t="shared" si="116"/>
        <v/>
      </c>
      <c r="R406" s="10" t="str">
        <f>IF(N406="","",SUM($O$19:O406))</f>
        <v/>
      </c>
      <c r="S406" s="14" t="e">
        <f t="shared" si="117"/>
        <v>#VALUE!</v>
      </c>
      <c r="T406" s="8" t="e">
        <f t="shared" si="118"/>
        <v>#VALUE!</v>
      </c>
    </row>
    <row r="407" spans="1:20" x14ac:dyDescent="0.25">
      <c r="A407" s="12">
        <f t="shared" si="102"/>
        <v>389</v>
      </c>
      <c r="B407" s="13">
        <f t="shared" si="103"/>
        <v>57862</v>
      </c>
      <c r="C407" s="12">
        <f t="shared" si="104"/>
        <v>2058</v>
      </c>
      <c r="D407" s="10" t="str">
        <f t="shared" si="105"/>
        <v/>
      </c>
      <c r="E407" s="10" t="str">
        <f t="shared" si="106"/>
        <v/>
      </c>
      <c r="F407" s="10" t="str">
        <f t="shared" si="107"/>
        <v/>
      </c>
      <c r="G407" s="10" t="str">
        <f t="shared" si="108"/>
        <v/>
      </c>
      <c r="H407" s="10" t="str">
        <f t="shared" si="109"/>
        <v/>
      </c>
      <c r="I407" s="11"/>
      <c r="J407" s="10" t="str">
        <f t="shared" si="110"/>
        <v/>
      </c>
      <c r="K407" s="10" t="str">
        <f t="shared" si="111"/>
        <v/>
      </c>
      <c r="L407" s="10" t="str">
        <f>IF(D407="","",SUM($F$19:F407))</f>
        <v/>
      </c>
      <c r="M407" s="10" t="str">
        <f t="shared" si="112"/>
        <v/>
      </c>
      <c r="N407" s="10" t="str">
        <f t="shared" si="113"/>
        <v/>
      </c>
      <c r="O407" s="10" t="str">
        <f t="shared" si="114"/>
        <v/>
      </c>
      <c r="P407" s="10" t="str">
        <f t="shared" si="115"/>
        <v/>
      </c>
      <c r="Q407" s="10" t="str">
        <f t="shared" si="116"/>
        <v/>
      </c>
      <c r="R407" s="10" t="str">
        <f>IF(N407="","",SUM($O$19:O407))</f>
        <v/>
      </c>
      <c r="S407" s="14" t="e">
        <f t="shared" si="117"/>
        <v>#VALUE!</v>
      </c>
      <c r="T407" s="8" t="e">
        <f t="shared" si="118"/>
        <v>#VALUE!</v>
      </c>
    </row>
    <row r="408" spans="1:20" x14ac:dyDescent="0.25">
      <c r="A408" s="12">
        <f t="shared" si="102"/>
        <v>390</v>
      </c>
      <c r="B408" s="13">
        <f t="shared" si="103"/>
        <v>57892</v>
      </c>
      <c r="C408" s="12">
        <f t="shared" si="104"/>
        <v>2058</v>
      </c>
      <c r="D408" s="10" t="str">
        <f t="shared" si="105"/>
        <v/>
      </c>
      <c r="E408" s="10" t="str">
        <f t="shared" si="106"/>
        <v/>
      </c>
      <c r="F408" s="10" t="str">
        <f t="shared" si="107"/>
        <v/>
      </c>
      <c r="G408" s="10" t="str">
        <f t="shared" si="108"/>
        <v/>
      </c>
      <c r="H408" s="10" t="str">
        <f t="shared" si="109"/>
        <v/>
      </c>
      <c r="I408" s="11"/>
      <c r="J408" s="10" t="str">
        <f t="shared" si="110"/>
        <v/>
      </c>
      <c r="K408" s="10" t="str">
        <f t="shared" si="111"/>
        <v/>
      </c>
      <c r="L408" s="10" t="str">
        <f>IF(D408="","",SUM($F$19:F408))</f>
        <v/>
      </c>
      <c r="M408" s="10" t="str">
        <f t="shared" si="112"/>
        <v/>
      </c>
      <c r="N408" s="10" t="str">
        <f t="shared" si="113"/>
        <v/>
      </c>
      <c r="O408" s="10" t="str">
        <f t="shared" si="114"/>
        <v/>
      </c>
      <c r="P408" s="10" t="str">
        <f t="shared" si="115"/>
        <v/>
      </c>
      <c r="Q408" s="10" t="str">
        <f t="shared" si="116"/>
        <v/>
      </c>
      <c r="R408" s="10" t="str">
        <f>IF(N408="","",SUM($O$19:O408))</f>
        <v/>
      </c>
      <c r="S408" s="14" t="e">
        <f t="shared" si="117"/>
        <v>#VALUE!</v>
      </c>
      <c r="T408" s="8" t="e">
        <f t="shared" si="118"/>
        <v>#VALUE!</v>
      </c>
    </row>
    <row r="409" spans="1:20" x14ac:dyDescent="0.25">
      <c r="A409" s="12">
        <f t="shared" si="102"/>
        <v>391</v>
      </c>
      <c r="B409" s="13">
        <f t="shared" si="103"/>
        <v>57923</v>
      </c>
      <c r="C409" s="12">
        <f t="shared" si="104"/>
        <v>2058</v>
      </c>
      <c r="D409" s="10" t="str">
        <f t="shared" si="105"/>
        <v/>
      </c>
      <c r="E409" s="10" t="str">
        <f t="shared" si="106"/>
        <v/>
      </c>
      <c r="F409" s="10" t="str">
        <f t="shared" si="107"/>
        <v/>
      </c>
      <c r="G409" s="10" t="str">
        <f t="shared" si="108"/>
        <v/>
      </c>
      <c r="H409" s="10" t="str">
        <f t="shared" si="109"/>
        <v/>
      </c>
      <c r="I409" s="11"/>
      <c r="J409" s="10" t="str">
        <f t="shared" si="110"/>
        <v/>
      </c>
      <c r="K409" s="10" t="str">
        <f t="shared" si="111"/>
        <v/>
      </c>
      <c r="L409" s="10" t="str">
        <f>IF(D409="","",SUM($F$19:F409))</f>
        <v/>
      </c>
      <c r="M409" s="10" t="str">
        <f t="shared" si="112"/>
        <v/>
      </c>
      <c r="N409" s="10" t="str">
        <f t="shared" si="113"/>
        <v/>
      </c>
      <c r="O409" s="10" t="str">
        <f t="shared" si="114"/>
        <v/>
      </c>
      <c r="P409" s="10" t="str">
        <f t="shared" si="115"/>
        <v/>
      </c>
      <c r="Q409" s="10" t="str">
        <f t="shared" si="116"/>
        <v/>
      </c>
      <c r="R409" s="10" t="str">
        <f>IF(N409="","",SUM($O$19:O409))</f>
        <v/>
      </c>
      <c r="S409" s="14" t="e">
        <f t="shared" si="117"/>
        <v>#VALUE!</v>
      </c>
      <c r="T409" s="8" t="e">
        <f t="shared" si="118"/>
        <v>#VALUE!</v>
      </c>
    </row>
    <row r="410" spans="1:20" x14ac:dyDescent="0.25">
      <c r="A410" s="12">
        <f t="shared" si="102"/>
        <v>392</v>
      </c>
      <c r="B410" s="13">
        <f t="shared" si="103"/>
        <v>57954</v>
      </c>
      <c r="C410" s="12">
        <f t="shared" si="104"/>
        <v>2058</v>
      </c>
      <c r="D410" s="10" t="str">
        <f t="shared" si="105"/>
        <v/>
      </c>
      <c r="E410" s="10" t="str">
        <f t="shared" si="106"/>
        <v/>
      </c>
      <c r="F410" s="10" t="str">
        <f t="shared" si="107"/>
        <v/>
      </c>
      <c r="G410" s="10" t="str">
        <f t="shared" si="108"/>
        <v/>
      </c>
      <c r="H410" s="10" t="str">
        <f t="shared" si="109"/>
        <v/>
      </c>
      <c r="I410" s="11"/>
      <c r="J410" s="10" t="str">
        <f t="shared" si="110"/>
        <v/>
      </c>
      <c r="K410" s="10" t="str">
        <f t="shared" si="111"/>
        <v/>
      </c>
      <c r="L410" s="10" t="str">
        <f>IF(D410="","",SUM($F$19:F410))</f>
        <v/>
      </c>
      <c r="M410" s="10" t="str">
        <f t="shared" si="112"/>
        <v/>
      </c>
      <c r="N410" s="10" t="str">
        <f t="shared" si="113"/>
        <v/>
      </c>
      <c r="O410" s="10" t="str">
        <f t="shared" si="114"/>
        <v/>
      </c>
      <c r="P410" s="10" t="str">
        <f t="shared" si="115"/>
        <v/>
      </c>
      <c r="Q410" s="10" t="str">
        <f t="shared" si="116"/>
        <v/>
      </c>
      <c r="R410" s="10" t="str">
        <f>IF(N410="","",SUM($O$19:O410))</f>
        <v/>
      </c>
      <c r="S410" s="14" t="e">
        <f t="shared" si="117"/>
        <v>#VALUE!</v>
      </c>
      <c r="T410" s="8" t="e">
        <f t="shared" si="118"/>
        <v>#VALUE!</v>
      </c>
    </row>
    <row r="411" spans="1:20" x14ac:dyDescent="0.25">
      <c r="A411" s="12">
        <f t="shared" si="102"/>
        <v>393</v>
      </c>
      <c r="B411" s="13">
        <f t="shared" si="103"/>
        <v>57984</v>
      </c>
      <c r="C411" s="12">
        <f t="shared" si="104"/>
        <v>2058</v>
      </c>
      <c r="D411" s="10" t="str">
        <f t="shared" si="105"/>
        <v/>
      </c>
      <c r="E411" s="10" t="str">
        <f t="shared" si="106"/>
        <v/>
      </c>
      <c r="F411" s="10" t="str">
        <f t="shared" si="107"/>
        <v/>
      </c>
      <c r="G411" s="10" t="str">
        <f t="shared" si="108"/>
        <v/>
      </c>
      <c r="H411" s="10" t="str">
        <f t="shared" si="109"/>
        <v/>
      </c>
      <c r="I411" s="11"/>
      <c r="J411" s="10" t="str">
        <f t="shared" si="110"/>
        <v/>
      </c>
      <c r="K411" s="10" t="str">
        <f t="shared" si="111"/>
        <v/>
      </c>
      <c r="L411" s="10" t="str">
        <f>IF(D411="","",SUM($F$19:F411))</f>
        <v/>
      </c>
      <c r="M411" s="10" t="str">
        <f t="shared" si="112"/>
        <v/>
      </c>
      <c r="N411" s="10" t="str">
        <f t="shared" si="113"/>
        <v/>
      </c>
      <c r="O411" s="10" t="str">
        <f t="shared" si="114"/>
        <v/>
      </c>
      <c r="P411" s="10" t="str">
        <f t="shared" si="115"/>
        <v/>
      </c>
      <c r="Q411" s="10" t="str">
        <f t="shared" si="116"/>
        <v/>
      </c>
      <c r="R411" s="10" t="str">
        <f>IF(N411="","",SUM($O$19:O411))</f>
        <v/>
      </c>
      <c r="S411" s="14" t="e">
        <f t="shared" si="117"/>
        <v>#VALUE!</v>
      </c>
      <c r="T411" s="8" t="e">
        <f t="shared" si="118"/>
        <v>#VALUE!</v>
      </c>
    </row>
    <row r="412" spans="1:20" x14ac:dyDescent="0.25">
      <c r="A412" s="12">
        <f t="shared" si="102"/>
        <v>394</v>
      </c>
      <c r="B412" s="13">
        <f t="shared" si="103"/>
        <v>58015</v>
      </c>
      <c r="C412" s="12">
        <f t="shared" si="104"/>
        <v>2058</v>
      </c>
      <c r="D412" s="10" t="str">
        <f t="shared" si="105"/>
        <v/>
      </c>
      <c r="E412" s="10" t="str">
        <f t="shared" si="106"/>
        <v/>
      </c>
      <c r="F412" s="10" t="str">
        <f t="shared" si="107"/>
        <v/>
      </c>
      <c r="G412" s="10" t="str">
        <f t="shared" si="108"/>
        <v/>
      </c>
      <c r="H412" s="10" t="str">
        <f t="shared" si="109"/>
        <v/>
      </c>
      <c r="I412" s="11"/>
      <c r="J412" s="10" t="str">
        <f t="shared" si="110"/>
        <v/>
      </c>
      <c r="K412" s="10" t="str">
        <f t="shared" si="111"/>
        <v/>
      </c>
      <c r="L412" s="10" t="str">
        <f>IF(D412="","",SUM($F$19:F412))</f>
        <v/>
      </c>
      <c r="M412" s="10" t="str">
        <f t="shared" si="112"/>
        <v/>
      </c>
      <c r="N412" s="10" t="str">
        <f t="shared" si="113"/>
        <v/>
      </c>
      <c r="O412" s="10" t="str">
        <f t="shared" si="114"/>
        <v/>
      </c>
      <c r="P412" s="10" t="str">
        <f t="shared" si="115"/>
        <v/>
      </c>
      <c r="Q412" s="10" t="str">
        <f t="shared" si="116"/>
        <v/>
      </c>
      <c r="R412" s="10" t="str">
        <f>IF(N412="","",SUM($O$19:O412))</f>
        <v/>
      </c>
      <c r="S412" s="14" t="e">
        <f t="shared" si="117"/>
        <v>#VALUE!</v>
      </c>
      <c r="T412" s="8" t="e">
        <f t="shared" si="118"/>
        <v>#VALUE!</v>
      </c>
    </row>
    <row r="413" spans="1:20" x14ac:dyDescent="0.25">
      <c r="A413" s="12">
        <f t="shared" si="102"/>
        <v>395</v>
      </c>
      <c r="B413" s="13">
        <f t="shared" si="103"/>
        <v>58045</v>
      </c>
      <c r="C413" s="12">
        <f t="shared" si="104"/>
        <v>2058</v>
      </c>
      <c r="D413" s="10" t="str">
        <f t="shared" si="105"/>
        <v/>
      </c>
      <c r="E413" s="10" t="str">
        <f t="shared" si="106"/>
        <v/>
      </c>
      <c r="F413" s="10" t="str">
        <f t="shared" si="107"/>
        <v/>
      </c>
      <c r="G413" s="10" t="str">
        <f t="shared" si="108"/>
        <v/>
      </c>
      <c r="H413" s="10" t="str">
        <f t="shared" si="109"/>
        <v/>
      </c>
      <c r="I413" s="11"/>
      <c r="J413" s="10" t="str">
        <f t="shared" si="110"/>
        <v/>
      </c>
      <c r="K413" s="10" t="str">
        <f t="shared" si="111"/>
        <v/>
      </c>
      <c r="L413" s="10" t="str">
        <f>IF(D413="","",SUM($F$19:F413))</f>
        <v/>
      </c>
      <c r="M413" s="10" t="str">
        <f t="shared" si="112"/>
        <v/>
      </c>
      <c r="N413" s="10" t="str">
        <f t="shared" si="113"/>
        <v/>
      </c>
      <c r="O413" s="10" t="str">
        <f t="shared" si="114"/>
        <v/>
      </c>
      <c r="P413" s="10" t="str">
        <f t="shared" si="115"/>
        <v/>
      </c>
      <c r="Q413" s="10" t="str">
        <f t="shared" si="116"/>
        <v/>
      </c>
      <c r="R413" s="10" t="str">
        <f>IF(N413="","",SUM($O$19:O413))</f>
        <v/>
      </c>
      <c r="S413" s="14" t="e">
        <f t="shared" si="117"/>
        <v>#VALUE!</v>
      </c>
      <c r="T413" s="8" t="e">
        <f t="shared" si="118"/>
        <v>#VALUE!</v>
      </c>
    </row>
    <row r="414" spans="1:20" x14ac:dyDescent="0.25">
      <c r="A414" s="12">
        <f t="shared" si="102"/>
        <v>396</v>
      </c>
      <c r="B414" s="13">
        <f t="shared" si="103"/>
        <v>58076</v>
      </c>
      <c r="C414" s="12">
        <f t="shared" si="104"/>
        <v>2059</v>
      </c>
      <c r="D414" s="10" t="str">
        <f t="shared" si="105"/>
        <v/>
      </c>
      <c r="E414" s="10" t="str">
        <f t="shared" si="106"/>
        <v/>
      </c>
      <c r="F414" s="10" t="str">
        <f t="shared" si="107"/>
        <v/>
      </c>
      <c r="G414" s="10" t="str">
        <f t="shared" si="108"/>
        <v/>
      </c>
      <c r="H414" s="10" t="str">
        <f t="shared" si="109"/>
        <v/>
      </c>
      <c r="I414" s="11"/>
      <c r="J414" s="10" t="str">
        <f t="shared" si="110"/>
        <v/>
      </c>
      <c r="K414" s="10" t="str">
        <f t="shared" si="111"/>
        <v/>
      </c>
      <c r="L414" s="10" t="str">
        <f>IF(D414="","",SUM($F$19:F414))</f>
        <v/>
      </c>
      <c r="M414" s="10" t="str">
        <f t="shared" si="112"/>
        <v/>
      </c>
      <c r="N414" s="10" t="str">
        <f t="shared" si="113"/>
        <v/>
      </c>
      <c r="O414" s="10" t="str">
        <f t="shared" si="114"/>
        <v/>
      </c>
      <c r="P414" s="10" t="str">
        <f t="shared" si="115"/>
        <v/>
      </c>
      <c r="Q414" s="10" t="str">
        <f t="shared" si="116"/>
        <v/>
      </c>
      <c r="R414" s="10" t="str">
        <f>IF(N414="","",SUM($O$19:O414))</f>
        <v/>
      </c>
      <c r="S414" s="14" t="e">
        <f t="shared" si="117"/>
        <v>#VALUE!</v>
      </c>
      <c r="T414" s="8" t="e">
        <f t="shared" si="118"/>
        <v>#VALUE!</v>
      </c>
    </row>
    <row r="415" spans="1:20" x14ac:dyDescent="0.25">
      <c r="A415" s="12">
        <f t="shared" si="102"/>
        <v>397</v>
      </c>
      <c r="B415" s="13">
        <f t="shared" si="103"/>
        <v>58107</v>
      </c>
      <c r="C415" s="12">
        <f t="shared" si="104"/>
        <v>2059</v>
      </c>
      <c r="D415" s="10" t="str">
        <f t="shared" si="105"/>
        <v/>
      </c>
      <c r="E415" s="10" t="str">
        <f t="shared" si="106"/>
        <v/>
      </c>
      <c r="F415" s="10" t="str">
        <f t="shared" si="107"/>
        <v/>
      </c>
      <c r="G415" s="10" t="str">
        <f t="shared" si="108"/>
        <v/>
      </c>
      <c r="H415" s="10" t="str">
        <f t="shared" si="109"/>
        <v/>
      </c>
      <c r="I415" s="11"/>
      <c r="J415" s="10" t="str">
        <f t="shared" si="110"/>
        <v/>
      </c>
      <c r="K415" s="10" t="str">
        <f t="shared" si="111"/>
        <v/>
      </c>
      <c r="L415" s="10" t="str">
        <f>IF(D415="","",SUM($F$19:F415))</f>
        <v/>
      </c>
      <c r="M415" s="10" t="str">
        <f t="shared" si="112"/>
        <v/>
      </c>
      <c r="N415" s="10" t="str">
        <f t="shared" si="113"/>
        <v/>
      </c>
      <c r="O415" s="10" t="str">
        <f t="shared" si="114"/>
        <v/>
      </c>
      <c r="P415" s="10" t="str">
        <f t="shared" si="115"/>
        <v/>
      </c>
      <c r="Q415" s="10" t="str">
        <f t="shared" si="116"/>
        <v/>
      </c>
      <c r="R415" s="10" t="str">
        <f>IF(N415="","",SUM($O$19:O415))</f>
        <v/>
      </c>
      <c r="S415" s="14" t="e">
        <f t="shared" si="117"/>
        <v>#VALUE!</v>
      </c>
      <c r="T415" s="8" t="e">
        <f t="shared" si="118"/>
        <v>#VALUE!</v>
      </c>
    </row>
    <row r="416" spans="1:20" x14ac:dyDescent="0.25">
      <c r="A416" s="12">
        <f t="shared" si="102"/>
        <v>398</v>
      </c>
      <c r="B416" s="13">
        <f t="shared" si="103"/>
        <v>58135</v>
      </c>
      <c r="C416" s="12">
        <f t="shared" si="104"/>
        <v>2059</v>
      </c>
      <c r="D416" s="10" t="str">
        <f t="shared" si="105"/>
        <v/>
      </c>
      <c r="E416" s="10" t="str">
        <f t="shared" si="106"/>
        <v/>
      </c>
      <c r="F416" s="10" t="str">
        <f t="shared" si="107"/>
        <v/>
      </c>
      <c r="G416" s="10" t="str">
        <f t="shared" si="108"/>
        <v/>
      </c>
      <c r="H416" s="10" t="str">
        <f t="shared" si="109"/>
        <v/>
      </c>
      <c r="I416" s="11"/>
      <c r="J416" s="10" t="str">
        <f t="shared" si="110"/>
        <v/>
      </c>
      <c r="K416" s="10" t="str">
        <f t="shared" si="111"/>
        <v/>
      </c>
      <c r="L416" s="10" t="str">
        <f>IF(D416="","",SUM($F$19:F416))</f>
        <v/>
      </c>
      <c r="M416" s="10" t="str">
        <f t="shared" si="112"/>
        <v/>
      </c>
      <c r="N416" s="10" t="str">
        <f t="shared" si="113"/>
        <v/>
      </c>
      <c r="O416" s="10" t="str">
        <f t="shared" si="114"/>
        <v/>
      </c>
      <c r="P416" s="10" t="str">
        <f t="shared" si="115"/>
        <v/>
      </c>
      <c r="Q416" s="10" t="str">
        <f t="shared" si="116"/>
        <v/>
      </c>
      <c r="R416" s="10" t="str">
        <f>IF(N416="","",SUM($O$19:O416))</f>
        <v/>
      </c>
      <c r="S416" s="14" t="e">
        <f t="shared" si="117"/>
        <v>#VALUE!</v>
      </c>
      <c r="T416" s="8" t="e">
        <f t="shared" si="118"/>
        <v>#VALUE!</v>
      </c>
    </row>
    <row r="417" spans="1:20" x14ac:dyDescent="0.25">
      <c r="A417" s="12">
        <f t="shared" si="102"/>
        <v>399</v>
      </c>
      <c r="B417" s="13">
        <f t="shared" si="103"/>
        <v>58166</v>
      </c>
      <c r="C417" s="12">
        <f t="shared" si="104"/>
        <v>2059</v>
      </c>
      <c r="D417" s="10" t="str">
        <f t="shared" si="105"/>
        <v/>
      </c>
      <c r="E417" s="10" t="str">
        <f t="shared" si="106"/>
        <v/>
      </c>
      <c r="F417" s="10" t="str">
        <f t="shared" si="107"/>
        <v/>
      </c>
      <c r="G417" s="10" t="str">
        <f t="shared" si="108"/>
        <v/>
      </c>
      <c r="H417" s="10" t="str">
        <f t="shared" si="109"/>
        <v/>
      </c>
      <c r="I417" s="11"/>
      <c r="J417" s="10" t="str">
        <f t="shared" si="110"/>
        <v/>
      </c>
      <c r="K417" s="10" t="str">
        <f t="shared" si="111"/>
        <v/>
      </c>
      <c r="L417" s="10" t="str">
        <f>IF(D417="","",SUM($F$19:F417))</f>
        <v/>
      </c>
      <c r="M417" s="10" t="str">
        <f t="shared" si="112"/>
        <v/>
      </c>
      <c r="N417" s="10" t="str">
        <f t="shared" si="113"/>
        <v/>
      </c>
      <c r="O417" s="10" t="str">
        <f t="shared" si="114"/>
        <v/>
      </c>
      <c r="P417" s="10" t="str">
        <f t="shared" si="115"/>
        <v/>
      </c>
      <c r="Q417" s="10" t="str">
        <f t="shared" si="116"/>
        <v/>
      </c>
      <c r="R417" s="10" t="str">
        <f>IF(N417="","",SUM($O$19:O417))</f>
        <v/>
      </c>
      <c r="S417" s="14" t="e">
        <f t="shared" si="117"/>
        <v>#VALUE!</v>
      </c>
      <c r="T417" s="8" t="e">
        <f t="shared" si="118"/>
        <v>#VALUE!</v>
      </c>
    </row>
    <row r="418" spans="1:20" x14ac:dyDescent="0.25">
      <c r="A418" s="12">
        <f t="shared" si="102"/>
        <v>400</v>
      </c>
      <c r="B418" s="13">
        <f t="shared" si="103"/>
        <v>58196</v>
      </c>
      <c r="C418" s="12">
        <f t="shared" si="104"/>
        <v>2059</v>
      </c>
      <c r="D418" s="10" t="str">
        <f t="shared" si="105"/>
        <v/>
      </c>
      <c r="E418" s="10" t="str">
        <f t="shared" si="106"/>
        <v/>
      </c>
      <c r="F418" s="10" t="str">
        <f t="shared" si="107"/>
        <v/>
      </c>
      <c r="G418" s="10" t="str">
        <f t="shared" si="108"/>
        <v/>
      </c>
      <c r="H418" s="10" t="str">
        <f t="shared" si="109"/>
        <v/>
      </c>
      <c r="I418" s="11"/>
      <c r="J418" s="10" t="str">
        <f t="shared" si="110"/>
        <v/>
      </c>
      <c r="K418" s="10" t="str">
        <f t="shared" si="111"/>
        <v/>
      </c>
      <c r="L418" s="10" t="str">
        <f>IF(D418="","",SUM($F$19:F418))</f>
        <v/>
      </c>
      <c r="M418" s="10" t="str">
        <f t="shared" si="112"/>
        <v/>
      </c>
      <c r="N418" s="10" t="str">
        <f t="shared" si="113"/>
        <v/>
      </c>
      <c r="O418" s="10" t="str">
        <f t="shared" si="114"/>
        <v/>
      </c>
      <c r="P418" s="10" t="str">
        <f t="shared" si="115"/>
        <v/>
      </c>
      <c r="Q418" s="10" t="str">
        <f t="shared" si="116"/>
        <v/>
      </c>
      <c r="R418" s="10" t="str">
        <f>IF(N418="","",SUM($O$19:O418))</f>
        <v/>
      </c>
      <c r="S418" s="14" t="e">
        <f t="shared" si="117"/>
        <v>#VALUE!</v>
      </c>
      <c r="T418" s="8" t="e">
        <f t="shared" si="118"/>
        <v>#VALUE!</v>
      </c>
    </row>
    <row r="419" spans="1:20" x14ac:dyDescent="0.25">
      <c r="A419" s="12">
        <f t="shared" si="102"/>
        <v>401</v>
      </c>
      <c r="B419" s="13">
        <f t="shared" si="103"/>
        <v>58227</v>
      </c>
      <c r="C419" s="12">
        <f t="shared" si="104"/>
        <v>2059</v>
      </c>
      <c r="D419" s="10" t="str">
        <f t="shared" si="105"/>
        <v/>
      </c>
      <c r="E419" s="10" t="str">
        <f t="shared" si="106"/>
        <v/>
      </c>
      <c r="F419" s="10" t="str">
        <f t="shared" si="107"/>
        <v/>
      </c>
      <c r="G419" s="10" t="str">
        <f t="shared" si="108"/>
        <v/>
      </c>
      <c r="H419" s="10" t="str">
        <f t="shared" si="109"/>
        <v/>
      </c>
      <c r="I419" s="11"/>
      <c r="J419" s="10" t="str">
        <f t="shared" si="110"/>
        <v/>
      </c>
      <c r="K419" s="10" t="str">
        <f t="shared" si="111"/>
        <v/>
      </c>
      <c r="L419" s="10" t="str">
        <f>IF(D419="","",SUM($F$19:F419))</f>
        <v/>
      </c>
      <c r="M419" s="10" t="str">
        <f t="shared" si="112"/>
        <v/>
      </c>
      <c r="N419" s="10" t="str">
        <f t="shared" si="113"/>
        <v/>
      </c>
      <c r="O419" s="10" t="str">
        <f t="shared" si="114"/>
        <v/>
      </c>
      <c r="P419" s="10" t="str">
        <f t="shared" si="115"/>
        <v/>
      </c>
      <c r="Q419" s="10" t="str">
        <f t="shared" si="116"/>
        <v/>
      </c>
      <c r="R419" s="10" t="str">
        <f>IF(N419="","",SUM($O$19:O419))</f>
        <v/>
      </c>
      <c r="S419" s="14" t="e">
        <f t="shared" si="117"/>
        <v>#VALUE!</v>
      </c>
      <c r="T419" s="8" t="e">
        <f t="shared" si="118"/>
        <v>#VALUE!</v>
      </c>
    </row>
    <row r="420" spans="1:20" x14ac:dyDescent="0.25">
      <c r="A420" s="12">
        <f t="shared" si="102"/>
        <v>402</v>
      </c>
      <c r="B420" s="13">
        <f t="shared" si="103"/>
        <v>58257</v>
      </c>
      <c r="C420" s="12">
        <f t="shared" si="104"/>
        <v>2059</v>
      </c>
      <c r="D420" s="10" t="str">
        <f t="shared" si="105"/>
        <v/>
      </c>
      <c r="E420" s="10" t="str">
        <f t="shared" si="106"/>
        <v/>
      </c>
      <c r="F420" s="10" t="str">
        <f t="shared" si="107"/>
        <v/>
      </c>
      <c r="G420" s="10" t="str">
        <f t="shared" si="108"/>
        <v/>
      </c>
      <c r="H420" s="10" t="str">
        <f t="shared" si="109"/>
        <v/>
      </c>
      <c r="I420" s="11"/>
      <c r="J420" s="10" t="str">
        <f t="shared" si="110"/>
        <v/>
      </c>
      <c r="K420" s="10" t="str">
        <f t="shared" si="111"/>
        <v/>
      </c>
      <c r="L420" s="10" t="str">
        <f>IF(D420="","",SUM($F$19:F420))</f>
        <v/>
      </c>
      <c r="M420" s="10" t="str">
        <f t="shared" si="112"/>
        <v/>
      </c>
      <c r="N420" s="10" t="str">
        <f t="shared" si="113"/>
        <v/>
      </c>
      <c r="O420" s="10" t="str">
        <f t="shared" si="114"/>
        <v/>
      </c>
      <c r="P420" s="10" t="str">
        <f t="shared" si="115"/>
        <v/>
      </c>
      <c r="Q420" s="10" t="str">
        <f t="shared" si="116"/>
        <v/>
      </c>
      <c r="R420" s="10" t="str">
        <f>IF(N420="","",SUM($O$19:O420))</f>
        <v/>
      </c>
      <c r="S420" s="14" t="e">
        <f t="shared" si="117"/>
        <v>#VALUE!</v>
      </c>
      <c r="T420" s="8" t="e">
        <f t="shared" si="118"/>
        <v>#VALUE!</v>
      </c>
    </row>
    <row r="421" spans="1:20" x14ac:dyDescent="0.25">
      <c r="A421" s="12">
        <f t="shared" si="102"/>
        <v>403</v>
      </c>
      <c r="B421" s="13">
        <f t="shared" si="103"/>
        <v>58288</v>
      </c>
      <c r="C421" s="12">
        <f t="shared" si="104"/>
        <v>2059</v>
      </c>
      <c r="D421" s="10" t="str">
        <f t="shared" si="105"/>
        <v/>
      </c>
      <c r="E421" s="10" t="str">
        <f t="shared" si="106"/>
        <v/>
      </c>
      <c r="F421" s="10" t="str">
        <f t="shared" si="107"/>
        <v/>
      </c>
      <c r="G421" s="10" t="str">
        <f t="shared" si="108"/>
        <v/>
      </c>
      <c r="H421" s="10" t="str">
        <f t="shared" si="109"/>
        <v/>
      </c>
      <c r="I421" s="11"/>
      <c r="J421" s="10" t="str">
        <f t="shared" si="110"/>
        <v/>
      </c>
      <c r="K421" s="10" t="str">
        <f t="shared" si="111"/>
        <v/>
      </c>
      <c r="L421" s="10" t="str">
        <f>IF(D421="","",SUM($F$19:F421))</f>
        <v/>
      </c>
      <c r="M421" s="10" t="str">
        <f t="shared" si="112"/>
        <v/>
      </c>
      <c r="N421" s="10" t="str">
        <f t="shared" si="113"/>
        <v/>
      </c>
      <c r="O421" s="10" t="str">
        <f t="shared" si="114"/>
        <v/>
      </c>
      <c r="P421" s="10" t="str">
        <f t="shared" si="115"/>
        <v/>
      </c>
      <c r="Q421" s="10" t="str">
        <f t="shared" si="116"/>
        <v/>
      </c>
      <c r="R421" s="10" t="str">
        <f>IF(N421="","",SUM($O$19:O421))</f>
        <v/>
      </c>
      <c r="S421" s="14" t="e">
        <f t="shared" si="117"/>
        <v>#VALUE!</v>
      </c>
      <c r="T421" s="8" t="e">
        <f t="shared" si="118"/>
        <v>#VALUE!</v>
      </c>
    </row>
    <row r="422" spans="1:20" x14ac:dyDescent="0.25">
      <c r="A422" s="12">
        <f t="shared" si="102"/>
        <v>404</v>
      </c>
      <c r="B422" s="13">
        <f t="shared" si="103"/>
        <v>58319</v>
      </c>
      <c r="C422" s="12">
        <f t="shared" si="104"/>
        <v>2059</v>
      </c>
      <c r="D422" s="10" t="str">
        <f t="shared" si="105"/>
        <v/>
      </c>
      <c r="E422" s="10" t="str">
        <f t="shared" si="106"/>
        <v/>
      </c>
      <c r="F422" s="10" t="str">
        <f t="shared" si="107"/>
        <v/>
      </c>
      <c r="G422" s="10" t="str">
        <f t="shared" si="108"/>
        <v/>
      </c>
      <c r="H422" s="10" t="str">
        <f t="shared" si="109"/>
        <v/>
      </c>
      <c r="I422" s="11"/>
      <c r="J422" s="10" t="str">
        <f t="shared" si="110"/>
        <v/>
      </c>
      <c r="K422" s="10" t="str">
        <f t="shared" si="111"/>
        <v/>
      </c>
      <c r="L422" s="10" t="str">
        <f>IF(D422="","",SUM($F$19:F422))</f>
        <v/>
      </c>
      <c r="M422" s="10" t="str">
        <f t="shared" si="112"/>
        <v/>
      </c>
      <c r="N422" s="10" t="str">
        <f t="shared" si="113"/>
        <v/>
      </c>
      <c r="O422" s="10" t="str">
        <f t="shared" si="114"/>
        <v/>
      </c>
      <c r="P422" s="10" t="str">
        <f t="shared" si="115"/>
        <v/>
      </c>
      <c r="Q422" s="10" t="str">
        <f t="shared" si="116"/>
        <v/>
      </c>
      <c r="R422" s="10" t="str">
        <f>IF(N422="","",SUM($O$19:O422))</f>
        <v/>
      </c>
      <c r="S422" s="14" t="e">
        <f t="shared" si="117"/>
        <v>#VALUE!</v>
      </c>
      <c r="T422" s="8" t="e">
        <f t="shared" si="118"/>
        <v>#VALUE!</v>
      </c>
    </row>
    <row r="423" spans="1:20" x14ac:dyDescent="0.25">
      <c r="A423" s="12">
        <f t="shared" si="102"/>
        <v>405</v>
      </c>
      <c r="B423" s="13">
        <f t="shared" si="103"/>
        <v>58349</v>
      </c>
      <c r="C423" s="12">
        <f t="shared" si="104"/>
        <v>2059</v>
      </c>
      <c r="D423" s="10" t="str">
        <f t="shared" si="105"/>
        <v/>
      </c>
      <c r="E423" s="10" t="str">
        <f t="shared" si="106"/>
        <v/>
      </c>
      <c r="F423" s="10" t="str">
        <f t="shared" si="107"/>
        <v/>
      </c>
      <c r="G423" s="10" t="str">
        <f t="shared" si="108"/>
        <v/>
      </c>
      <c r="H423" s="10" t="str">
        <f t="shared" si="109"/>
        <v/>
      </c>
      <c r="I423" s="11"/>
      <c r="J423" s="10" t="str">
        <f t="shared" si="110"/>
        <v/>
      </c>
      <c r="K423" s="10" t="str">
        <f t="shared" si="111"/>
        <v/>
      </c>
      <c r="L423" s="10" t="str">
        <f>IF(D423="","",SUM($F$19:F423))</f>
        <v/>
      </c>
      <c r="M423" s="10" t="str">
        <f t="shared" si="112"/>
        <v/>
      </c>
      <c r="N423" s="10" t="str">
        <f t="shared" si="113"/>
        <v/>
      </c>
      <c r="O423" s="10" t="str">
        <f t="shared" si="114"/>
        <v/>
      </c>
      <c r="P423" s="10" t="str">
        <f t="shared" si="115"/>
        <v/>
      </c>
      <c r="Q423" s="10" t="str">
        <f t="shared" si="116"/>
        <v/>
      </c>
      <c r="R423" s="10" t="str">
        <f>IF(N423="","",SUM($O$19:O423))</f>
        <v/>
      </c>
      <c r="S423" s="14" t="e">
        <f t="shared" si="117"/>
        <v>#VALUE!</v>
      </c>
      <c r="T423" s="8" t="e">
        <f t="shared" si="118"/>
        <v>#VALUE!</v>
      </c>
    </row>
    <row r="424" spans="1:20" x14ac:dyDescent="0.25">
      <c r="A424" s="12">
        <f t="shared" si="102"/>
        <v>406</v>
      </c>
      <c r="B424" s="13">
        <f t="shared" si="103"/>
        <v>58380</v>
      </c>
      <c r="C424" s="12">
        <f t="shared" si="104"/>
        <v>2059</v>
      </c>
      <c r="D424" s="10" t="str">
        <f t="shared" si="105"/>
        <v/>
      </c>
      <c r="E424" s="10" t="str">
        <f t="shared" si="106"/>
        <v/>
      </c>
      <c r="F424" s="10" t="str">
        <f t="shared" si="107"/>
        <v/>
      </c>
      <c r="G424" s="10" t="str">
        <f t="shared" si="108"/>
        <v/>
      </c>
      <c r="H424" s="10" t="str">
        <f t="shared" si="109"/>
        <v/>
      </c>
      <c r="I424" s="11"/>
      <c r="J424" s="10" t="str">
        <f t="shared" si="110"/>
        <v/>
      </c>
      <c r="K424" s="10" t="str">
        <f t="shared" si="111"/>
        <v/>
      </c>
      <c r="L424" s="10" t="str">
        <f>IF(D424="","",SUM($F$19:F424))</f>
        <v/>
      </c>
      <c r="M424" s="10" t="str">
        <f t="shared" si="112"/>
        <v/>
      </c>
      <c r="N424" s="10" t="str">
        <f t="shared" si="113"/>
        <v/>
      </c>
      <c r="O424" s="10" t="str">
        <f t="shared" si="114"/>
        <v/>
      </c>
      <c r="P424" s="10" t="str">
        <f t="shared" si="115"/>
        <v/>
      </c>
      <c r="Q424" s="10" t="str">
        <f t="shared" si="116"/>
        <v/>
      </c>
      <c r="R424" s="10" t="str">
        <f>IF(N424="","",SUM($O$19:O424))</f>
        <v/>
      </c>
      <c r="S424" s="14" t="e">
        <f t="shared" si="117"/>
        <v>#VALUE!</v>
      </c>
      <c r="T424" s="8" t="e">
        <f t="shared" si="118"/>
        <v>#VALUE!</v>
      </c>
    </row>
    <row r="425" spans="1:20" x14ac:dyDescent="0.25">
      <c r="A425" s="12">
        <f t="shared" si="102"/>
        <v>407</v>
      </c>
      <c r="B425" s="13">
        <f t="shared" si="103"/>
        <v>58410</v>
      </c>
      <c r="C425" s="12">
        <f t="shared" si="104"/>
        <v>2059</v>
      </c>
      <c r="D425" s="10" t="str">
        <f t="shared" si="105"/>
        <v/>
      </c>
      <c r="E425" s="10" t="str">
        <f t="shared" si="106"/>
        <v/>
      </c>
      <c r="F425" s="10" t="str">
        <f t="shared" si="107"/>
        <v/>
      </c>
      <c r="G425" s="10" t="str">
        <f t="shared" si="108"/>
        <v/>
      </c>
      <c r="H425" s="10" t="str">
        <f t="shared" si="109"/>
        <v/>
      </c>
      <c r="I425" s="11"/>
      <c r="J425" s="10" t="str">
        <f t="shared" si="110"/>
        <v/>
      </c>
      <c r="K425" s="10" t="str">
        <f t="shared" si="111"/>
        <v/>
      </c>
      <c r="L425" s="10" t="str">
        <f>IF(D425="","",SUM($F$19:F425))</f>
        <v/>
      </c>
      <c r="M425" s="10" t="str">
        <f t="shared" si="112"/>
        <v/>
      </c>
      <c r="N425" s="10" t="str">
        <f t="shared" si="113"/>
        <v/>
      </c>
      <c r="O425" s="10" t="str">
        <f t="shared" si="114"/>
        <v/>
      </c>
      <c r="P425" s="10" t="str">
        <f t="shared" si="115"/>
        <v/>
      </c>
      <c r="Q425" s="10" t="str">
        <f t="shared" si="116"/>
        <v/>
      </c>
      <c r="R425" s="10" t="str">
        <f>IF(N425="","",SUM($O$19:O425))</f>
        <v/>
      </c>
      <c r="S425" s="14" t="e">
        <f t="shared" si="117"/>
        <v>#VALUE!</v>
      </c>
      <c r="T425" s="8" t="e">
        <f t="shared" si="118"/>
        <v>#VALUE!</v>
      </c>
    </row>
    <row r="426" spans="1:20" x14ac:dyDescent="0.25">
      <c r="A426" s="12">
        <f t="shared" si="102"/>
        <v>408</v>
      </c>
      <c r="B426" s="13">
        <f t="shared" si="103"/>
        <v>58441</v>
      </c>
      <c r="C426" s="12">
        <f t="shared" si="104"/>
        <v>2060</v>
      </c>
      <c r="D426" s="10" t="str">
        <f t="shared" si="105"/>
        <v/>
      </c>
      <c r="E426" s="10" t="str">
        <f t="shared" si="106"/>
        <v/>
      </c>
      <c r="F426" s="10" t="str">
        <f t="shared" si="107"/>
        <v/>
      </c>
      <c r="G426" s="10" t="str">
        <f t="shared" si="108"/>
        <v/>
      </c>
      <c r="H426" s="10" t="str">
        <f t="shared" si="109"/>
        <v/>
      </c>
      <c r="I426" s="11"/>
      <c r="J426" s="10" t="str">
        <f t="shared" si="110"/>
        <v/>
      </c>
      <c r="K426" s="10" t="str">
        <f t="shared" si="111"/>
        <v/>
      </c>
      <c r="L426" s="10" t="str">
        <f>IF(D426="","",SUM($F$19:F426))</f>
        <v/>
      </c>
      <c r="M426" s="10" t="str">
        <f t="shared" si="112"/>
        <v/>
      </c>
      <c r="N426" s="10" t="str">
        <f t="shared" si="113"/>
        <v/>
      </c>
      <c r="O426" s="10" t="str">
        <f t="shared" si="114"/>
        <v/>
      </c>
      <c r="P426" s="10" t="str">
        <f t="shared" si="115"/>
        <v/>
      </c>
      <c r="Q426" s="10" t="str">
        <f t="shared" si="116"/>
        <v/>
      </c>
      <c r="R426" s="10" t="str">
        <f>IF(N426="","",SUM($O$19:O426))</f>
        <v/>
      </c>
      <c r="S426" s="14" t="e">
        <f t="shared" si="117"/>
        <v>#VALUE!</v>
      </c>
      <c r="T426" s="8" t="e">
        <f t="shared" si="118"/>
        <v>#VALUE!</v>
      </c>
    </row>
    <row r="427" spans="1:20" x14ac:dyDescent="0.25">
      <c r="A427" s="12">
        <f t="shared" si="102"/>
        <v>409</v>
      </c>
      <c r="B427" s="13">
        <f t="shared" si="103"/>
        <v>58472</v>
      </c>
      <c r="C427" s="12">
        <f t="shared" si="104"/>
        <v>2060</v>
      </c>
      <c r="D427" s="10" t="str">
        <f t="shared" si="105"/>
        <v/>
      </c>
      <c r="E427" s="10" t="str">
        <f t="shared" si="106"/>
        <v/>
      </c>
      <c r="F427" s="10" t="str">
        <f t="shared" si="107"/>
        <v/>
      </c>
      <c r="G427" s="10" t="str">
        <f t="shared" si="108"/>
        <v/>
      </c>
      <c r="H427" s="10" t="str">
        <f t="shared" si="109"/>
        <v/>
      </c>
      <c r="I427" s="11"/>
      <c r="J427" s="10" t="str">
        <f t="shared" si="110"/>
        <v/>
      </c>
      <c r="K427" s="10" t="str">
        <f t="shared" si="111"/>
        <v/>
      </c>
      <c r="L427" s="10" t="str">
        <f>IF(D427="","",SUM($F$19:F427))</f>
        <v/>
      </c>
      <c r="M427" s="10" t="str">
        <f t="shared" si="112"/>
        <v/>
      </c>
      <c r="N427" s="10" t="str">
        <f t="shared" si="113"/>
        <v/>
      </c>
      <c r="O427" s="10" t="str">
        <f t="shared" si="114"/>
        <v/>
      </c>
      <c r="P427" s="10" t="str">
        <f t="shared" si="115"/>
        <v/>
      </c>
      <c r="Q427" s="10" t="str">
        <f t="shared" si="116"/>
        <v/>
      </c>
      <c r="R427" s="10" t="str">
        <f>IF(N427="","",SUM($O$19:O427))</f>
        <v/>
      </c>
      <c r="S427" s="14" t="e">
        <f t="shared" si="117"/>
        <v>#VALUE!</v>
      </c>
      <c r="T427" s="8" t="e">
        <f t="shared" si="118"/>
        <v>#VALUE!</v>
      </c>
    </row>
    <row r="428" spans="1:20" x14ac:dyDescent="0.25">
      <c r="A428" s="12">
        <f t="shared" si="102"/>
        <v>410</v>
      </c>
      <c r="B428" s="13">
        <f t="shared" si="103"/>
        <v>58501</v>
      </c>
      <c r="C428" s="12">
        <f t="shared" si="104"/>
        <v>2060</v>
      </c>
      <c r="D428" s="10" t="str">
        <f t="shared" si="105"/>
        <v/>
      </c>
      <c r="E428" s="10" t="str">
        <f t="shared" si="106"/>
        <v/>
      </c>
      <c r="F428" s="10" t="str">
        <f t="shared" si="107"/>
        <v/>
      </c>
      <c r="G428" s="10" t="str">
        <f t="shared" si="108"/>
        <v/>
      </c>
      <c r="H428" s="10" t="str">
        <f t="shared" si="109"/>
        <v/>
      </c>
      <c r="I428" s="11"/>
      <c r="J428" s="10" t="str">
        <f t="shared" si="110"/>
        <v/>
      </c>
      <c r="K428" s="10" t="str">
        <f t="shared" si="111"/>
        <v/>
      </c>
      <c r="L428" s="10" t="str">
        <f>IF(D428="","",SUM($F$19:F428))</f>
        <v/>
      </c>
      <c r="M428" s="10" t="str">
        <f t="shared" si="112"/>
        <v/>
      </c>
      <c r="N428" s="10" t="str">
        <f t="shared" si="113"/>
        <v/>
      </c>
      <c r="O428" s="10" t="str">
        <f t="shared" si="114"/>
        <v/>
      </c>
      <c r="P428" s="10" t="str">
        <f t="shared" si="115"/>
        <v/>
      </c>
      <c r="Q428" s="10" t="str">
        <f t="shared" si="116"/>
        <v/>
      </c>
      <c r="R428" s="10" t="str">
        <f>IF(N428="","",SUM($O$19:O428))</f>
        <v/>
      </c>
      <c r="S428" s="14" t="e">
        <f t="shared" si="117"/>
        <v>#VALUE!</v>
      </c>
      <c r="T428" s="8" t="e">
        <f t="shared" si="118"/>
        <v>#VALUE!</v>
      </c>
    </row>
    <row r="429" spans="1:20" x14ac:dyDescent="0.25">
      <c r="A429" s="12">
        <f t="shared" si="102"/>
        <v>411</v>
      </c>
      <c r="B429" s="13">
        <f t="shared" si="103"/>
        <v>58532</v>
      </c>
      <c r="C429" s="12">
        <f t="shared" si="104"/>
        <v>2060</v>
      </c>
      <c r="D429" s="10" t="str">
        <f t="shared" si="105"/>
        <v/>
      </c>
      <c r="E429" s="10" t="str">
        <f t="shared" si="106"/>
        <v/>
      </c>
      <c r="F429" s="10" t="str">
        <f t="shared" si="107"/>
        <v/>
      </c>
      <c r="G429" s="10" t="str">
        <f t="shared" si="108"/>
        <v/>
      </c>
      <c r="H429" s="10" t="str">
        <f t="shared" si="109"/>
        <v/>
      </c>
      <c r="I429" s="11"/>
      <c r="J429" s="10" t="str">
        <f t="shared" si="110"/>
        <v/>
      </c>
      <c r="K429" s="10" t="str">
        <f t="shared" si="111"/>
        <v/>
      </c>
      <c r="L429" s="10" t="str">
        <f>IF(D429="","",SUM($F$19:F429))</f>
        <v/>
      </c>
      <c r="M429" s="10" t="str">
        <f t="shared" si="112"/>
        <v/>
      </c>
      <c r="N429" s="10" t="str">
        <f t="shared" si="113"/>
        <v/>
      </c>
      <c r="O429" s="10" t="str">
        <f t="shared" si="114"/>
        <v/>
      </c>
      <c r="P429" s="10" t="str">
        <f t="shared" si="115"/>
        <v/>
      </c>
      <c r="Q429" s="10" t="str">
        <f t="shared" si="116"/>
        <v/>
      </c>
      <c r="R429" s="10" t="str">
        <f>IF(N429="","",SUM($O$19:O429))</f>
        <v/>
      </c>
      <c r="S429" s="14" t="e">
        <f t="shared" si="117"/>
        <v>#VALUE!</v>
      </c>
      <c r="T429" s="8" t="e">
        <f t="shared" si="118"/>
        <v>#VALUE!</v>
      </c>
    </row>
    <row r="430" spans="1:20" x14ac:dyDescent="0.25">
      <c r="A430" s="12">
        <f t="shared" si="102"/>
        <v>412</v>
      </c>
      <c r="B430" s="13">
        <f t="shared" si="103"/>
        <v>58562</v>
      </c>
      <c r="C430" s="12">
        <f t="shared" si="104"/>
        <v>2060</v>
      </c>
      <c r="D430" s="10" t="str">
        <f t="shared" si="105"/>
        <v/>
      </c>
      <c r="E430" s="10" t="str">
        <f t="shared" si="106"/>
        <v/>
      </c>
      <c r="F430" s="10" t="str">
        <f t="shared" si="107"/>
        <v/>
      </c>
      <c r="G430" s="10" t="str">
        <f t="shared" si="108"/>
        <v/>
      </c>
      <c r="H430" s="10" t="str">
        <f t="shared" si="109"/>
        <v/>
      </c>
      <c r="I430" s="11"/>
      <c r="J430" s="10" t="str">
        <f t="shared" si="110"/>
        <v/>
      </c>
      <c r="K430" s="10" t="str">
        <f t="shared" si="111"/>
        <v/>
      </c>
      <c r="L430" s="10" t="str">
        <f>IF(D430="","",SUM($F$19:F430))</f>
        <v/>
      </c>
      <c r="M430" s="10" t="str">
        <f t="shared" si="112"/>
        <v/>
      </c>
      <c r="N430" s="10" t="str">
        <f t="shared" si="113"/>
        <v/>
      </c>
      <c r="O430" s="10" t="str">
        <f t="shared" si="114"/>
        <v/>
      </c>
      <c r="P430" s="10" t="str">
        <f t="shared" si="115"/>
        <v/>
      </c>
      <c r="Q430" s="10" t="str">
        <f t="shared" si="116"/>
        <v/>
      </c>
      <c r="R430" s="10" t="str">
        <f>IF(N430="","",SUM($O$19:O430))</f>
        <v/>
      </c>
      <c r="S430" s="14" t="e">
        <f t="shared" si="117"/>
        <v>#VALUE!</v>
      </c>
      <c r="T430" s="8" t="e">
        <f t="shared" si="118"/>
        <v>#VALUE!</v>
      </c>
    </row>
    <row r="431" spans="1:20" x14ac:dyDescent="0.25">
      <c r="A431" s="12">
        <f t="shared" si="102"/>
        <v>413</v>
      </c>
      <c r="B431" s="13">
        <f t="shared" si="103"/>
        <v>58593</v>
      </c>
      <c r="C431" s="12">
        <f t="shared" si="104"/>
        <v>2060</v>
      </c>
      <c r="D431" s="10" t="str">
        <f t="shared" si="105"/>
        <v/>
      </c>
      <c r="E431" s="10" t="str">
        <f t="shared" si="106"/>
        <v/>
      </c>
      <c r="F431" s="10" t="str">
        <f t="shared" si="107"/>
        <v/>
      </c>
      <c r="G431" s="10" t="str">
        <f t="shared" si="108"/>
        <v/>
      </c>
      <c r="H431" s="10" t="str">
        <f t="shared" si="109"/>
        <v/>
      </c>
      <c r="I431" s="11"/>
      <c r="J431" s="10" t="str">
        <f t="shared" si="110"/>
        <v/>
      </c>
      <c r="K431" s="10" t="str">
        <f t="shared" si="111"/>
        <v/>
      </c>
      <c r="L431" s="10" t="str">
        <f>IF(D431="","",SUM($F$19:F431))</f>
        <v/>
      </c>
      <c r="M431" s="10" t="str">
        <f t="shared" si="112"/>
        <v/>
      </c>
      <c r="N431" s="10" t="str">
        <f t="shared" si="113"/>
        <v/>
      </c>
      <c r="O431" s="10" t="str">
        <f t="shared" si="114"/>
        <v/>
      </c>
      <c r="P431" s="10" t="str">
        <f t="shared" si="115"/>
        <v/>
      </c>
      <c r="Q431" s="10" t="str">
        <f t="shared" si="116"/>
        <v/>
      </c>
      <c r="R431" s="10" t="str">
        <f>IF(N431="","",SUM($O$19:O431))</f>
        <v/>
      </c>
      <c r="S431" s="14" t="e">
        <f t="shared" si="117"/>
        <v>#VALUE!</v>
      </c>
      <c r="T431" s="8" t="e">
        <f t="shared" si="118"/>
        <v>#VALUE!</v>
      </c>
    </row>
    <row r="432" spans="1:20" x14ac:dyDescent="0.25">
      <c r="A432" s="12">
        <f t="shared" si="102"/>
        <v>414</v>
      </c>
      <c r="B432" s="13">
        <f t="shared" si="103"/>
        <v>58623</v>
      </c>
      <c r="C432" s="12">
        <f t="shared" si="104"/>
        <v>2060</v>
      </c>
      <c r="D432" s="10" t="str">
        <f t="shared" si="105"/>
        <v/>
      </c>
      <c r="E432" s="10" t="str">
        <f t="shared" si="106"/>
        <v/>
      </c>
      <c r="F432" s="10" t="str">
        <f t="shared" si="107"/>
        <v/>
      </c>
      <c r="G432" s="10" t="str">
        <f t="shared" si="108"/>
        <v/>
      </c>
      <c r="H432" s="10" t="str">
        <f t="shared" si="109"/>
        <v/>
      </c>
      <c r="I432" s="11"/>
      <c r="J432" s="10" t="str">
        <f t="shared" si="110"/>
        <v/>
      </c>
      <c r="K432" s="10" t="str">
        <f t="shared" si="111"/>
        <v/>
      </c>
      <c r="L432" s="10" t="str">
        <f>IF(D432="","",SUM($F$19:F432))</f>
        <v/>
      </c>
      <c r="M432" s="10" t="str">
        <f t="shared" si="112"/>
        <v/>
      </c>
      <c r="N432" s="10" t="str">
        <f t="shared" si="113"/>
        <v/>
      </c>
      <c r="O432" s="10" t="str">
        <f t="shared" si="114"/>
        <v/>
      </c>
      <c r="P432" s="10" t="str">
        <f t="shared" si="115"/>
        <v/>
      </c>
      <c r="Q432" s="10" t="str">
        <f t="shared" si="116"/>
        <v/>
      </c>
      <c r="R432" s="10" t="str">
        <f>IF(N432="","",SUM($O$19:O432))</f>
        <v/>
      </c>
      <c r="S432" s="14" t="e">
        <f t="shared" si="117"/>
        <v>#VALUE!</v>
      </c>
      <c r="T432" s="8" t="e">
        <f t="shared" si="118"/>
        <v>#VALUE!</v>
      </c>
    </row>
    <row r="433" spans="1:20" x14ac:dyDescent="0.25">
      <c r="A433" s="12">
        <f t="shared" si="102"/>
        <v>415</v>
      </c>
      <c r="B433" s="13">
        <f t="shared" si="103"/>
        <v>58654</v>
      </c>
      <c r="C433" s="12">
        <f t="shared" si="104"/>
        <v>2060</v>
      </c>
      <c r="D433" s="10" t="str">
        <f t="shared" si="105"/>
        <v/>
      </c>
      <c r="E433" s="10" t="str">
        <f t="shared" si="106"/>
        <v/>
      </c>
      <c r="F433" s="10" t="str">
        <f t="shared" si="107"/>
        <v/>
      </c>
      <c r="G433" s="10" t="str">
        <f t="shared" si="108"/>
        <v/>
      </c>
      <c r="H433" s="10" t="str">
        <f t="shared" si="109"/>
        <v/>
      </c>
      <c r="I433" s="11"/>
      <c r="J433" s="10" t="str">
        <f t="shared" si="110"/>
        <v/>
      </c>
      <c r="K433" s="10" t="str">
        <f t="shared" si="111"/>
        <v/>
      </c>
      <c r="L433" s="10" t="str">
        <f>IF(D433="","",SUM($F$19:F433))</f>
        <v/>
      </c>
      <c r="M433" s="10" t="str">
        <f t="shared" si="112"/>
        <v/>
      </c>
      <c r="N433" s="10" t="str">
        <f t="shared" si="113"/>
        <v/>
      </c>
      <c r="O433" s="10" t="str">
        <f t="shared" si="114"/>
        <v/>
      </c>
      <c r="P433" s="10" t="str">
        <f t="shared" si="115"/>
        <v/>
      </c>
      <c r="Q433" s="10" t="str">
        <f t="shared" si="116"/>
        <v/>
      </c>
      <c r="R433" s="10" t="str">
        <f>IF(N433="","",SUM($O$19:O433))</f>
        <v/>
      </c>
      <c r="S433" s="14" t="e">
        <f t="shared" si="117"/>
        <v>#VALUE!</v>
      </c>
      <c r="T433" s="8" t="e">
        <f t="shared" si="118"/>
        <v>#VALUE!</v>
      </c>
    </row>
    <row r="434" spans="1:20" x14ac:dyDescent="0.25">
      <c r="A434" s="12">
        <f t="shared" si="102"/>
        <v>416</v>
      </c>
      <c r="B434" s="13">
        <f t="shared" si="103"/>
        <v>58685</v>
      </c>
      <c r="C434" s="12">
        <f t="shared" si="104"/>
        <v>2060</v>
      </c>
      <c r="D434" s="10" t="str">
        <f t="shared" si="105"/>
        <v/>
      </c>
      <c r="E434" s="10" t="str">
        <f t="shared" si="106"/>
        <v/>
      </c>
      <c r="F434" s="10" t="str">
        <f t="shared" si="107"/>
        <v/>
      </c>
      <c r="G434" s="10" t="str">
        <f t="shared" si="108"/>
        <v/>
      </c>
      <c r="H434" s="10" t="str">
        <f t="shared" si="109"/>
        <v/>
      </c>
      <c r="I434" s="11"/>
      <c r="J434" s="10" t="str">
        <f t="shared" si="110"/>
        <v/>
      </c>
      <c r="K434" s="10" t="str">
        <f t="shared" si="111"/>
        <v/>
      </c>
      <c r="L434" s="10" t="str">
        <f>IF(D434="","",SUM($F$19:F434))</f>
        <v/>
      </c>
      <c r="M434" s="10" t="str">
        <f t="shared" si="112"/>
        <v/>
      </c>
      <c r="N434" s="10" t="str">
        <f t="shared" si="113"/>
        <v/>
      </c>
      <c r="O434" s="10" t="str">
        <f t="shared" si="114"/>
        <v/>
      </c>
      <c r="P434" s="10" t="str">
        <f t="shared" si="115"/>
        <v/>
      </c>
      <c r="Q434" s="10" t="str">
        <f t="shared" si="116"/>
        <v/>
      </c>
      <c r="R434" s="10" t="str">
        <f>IF(N434="","",SUM($O$19:O434))</f>
        <v/>
      </c>
      <c r="S434" s="14" t="e">
        <f t="shared" si="117"/>
        <v>#VALUE!</v>
      </c>
      <c r="T434" s="8" t="e">
        <f t="shared" si="118"/>
        <v>#VALUE!</v>
      </c>
    </row>
    <row r="435" spans="1:20" x14ac:dyDescent="0.25">
      <c r="A435" s="12">
        <f t="shared" si="102"/>
        <v>417</v>
      </c>
      <c r="B435" s="13">
        <f t="shared" si="103"/>
        <v>58715</v>
      </c>
      <c r="C435" s="12">
        <f t="shared" si="104"/>
        <v>2060</v>
      </c>
      <c r="D435" s="10" t="str">
        <f t="shared" si="105"/>
        <v/>
      </c>
      <c r="E435" s="10" t="str">
        <f t="shared" si="106"/>
        <v/>
      </c>
      <c r="F435" s="10" t="str">
        <f t="shared" si="107"/>
        <v/>
      </c>
      <c r="G435" s="10" t="str">
        <f t="shared" si="108"/>
        <v/>
      </c>
      <c r="H435" s="10" t="str">
        <f t="shared" si="109"/>
        <v/>
      </c>
      <c r="I435" s="11"/>
      <c r="J435" s="10" t="str">
        <f t="shared" si="110"/>
        <v/>
      </c>
      <c r="K435" s="10" t="str">
        <f t="shared" si="111"/>
        <v/>
      </c>
      <c r="L435" s="10" t="str">
        <f>IF(D435="","",SUM($F$19:F435))</f>
        <v/>
      </c>
      <c r="M435" s="10" t="str">
        <f t="shared" si="112"/>
        <v/>
      </c>
      <c r="N435" s="10" t="str">
        <f t="shared" si="113"/>
        <v/>
      </c>
      <c r="O435" s="10" t="str">
        <f t="shared" si="114"/>
        <v/>
      </c>
      <c r="P435" s="10" t="str">
        <f t="shared" si="115"/>
        <v/>
      </c>
      <c r="Q435" s="10" t="str">
        <f t="shared" si="116"/>
        <v/>
      </c>
      <c r="R435" s="10" t="str">
        <f>IF(N435="","",SUM($O$19:O435))</f>
        <v/>
      </c>
      <c r="S435" s="14" t="e">
        <f t="shared" si="117"/>
        <v>#VALUE!</v>
      </c>
      <c r="T435" s="8" t="e">
        <f t="shared" si="118"/>
        <v>#VALUE!</v>
      </c>
    </row>
    <row r="436" spans="1:20" x14ac:dyDescent="0.25">
      <c r="A436" s="12">
        <f t="shared" si="102"/>
        <v>418</v>
      </c>
      <c r="B436" s="13">
        <f t="shared" si="103"/>
        <v>58746</v>
      </c>
      <c r="C436" s="12">
        <f t="shared" si="104"/>
        <v>2060</v>
      </c>
      <c r="D436" s="10" t="str">
        <f t="shared" si="105"/>
        <v/>
      </c>
      <c r="E436" s="10" t="str">
        <f t="shared" si="106"/>
        <v/>
      </c>
      <c r="F436" s="10" t="str">
        <f t="shared" si="107"/>
        <v/>
      </c>
      <c r="G436" s="10" t="str">
        <f t="shared" si="108"/>
        <v/>
      </c>
      <c r="H436" s="10" t="str">
        <f t="shared" si="109"/>
        <v/>
      </c>
      <c r="I436" s="11"/>
      <c r="J436" s="10" t="str">
        <f t="shared" si="110"/>
        <v/>
      </c>
      <c r="K436" s="10" t="str">
        <f t="shared" si="111"/>
        <v/>
      </c>
      <c r="L436" s="10" t="str">
        <f>IF(D436="","",SUM($F$19:F436))</f>
        <v/>
      </c>
      <c r="M436" s="10" t="str">
        <f t="shared" si="112"/>
        <v/>
      </c>
      <c r="N436" s="10" t="str">
        <f t="shared" si="113"/>
        <v/>
      </c>
      <c r="O436" s="10" t="str">
        <f t="shared" si="114"/>
        <v/>
      </c>
      <c r="P436" s="10" t="str">
        <f t="shared" si="115"/>
        <v/>
      </c>
      <c r="Q436" s="10" t="str">
        <f t="shared" si="116"/>
        <v/>
      </c>
      <c r="R436" s="10" t="str">
        <f>IF(N436="","",SUM($O$19:O436))</f>
        <v/>
      </c>
      <c r="S436" s="14" t="e">
        <f t="shared" si="117"/>
        <v>#VALUE!</v>
      </c>
      <c r="T436" s="8" t="e">
        <f t="shared" si="118"/>
        <v>#VALUE!</v>
      </c>
    </row>
    <row r="437" spans="1:20" x14ac:dyDescent="0.25">
      <c r="A437" s="12">
        <f t="shared" si="102"/>
        <v>419</v>
      </c>
      <c r="B437" s="13">
        <f t="shared" si="103"/>
        <v>58776</v>
      </c>
      <c r="C437" s="12">
        <f t="shared" si="104"/>
        <v>2060</v>
      </c>
      <c r="D437" s="10" t="str">
        <f t="shared" si="105"/>
        <v/>
      </c>
      <c r="E437" s="10" t="str">
        <f t="shared" si="106"/>
        <v/>
      </c>
      <c r="F437" s="10" t="str">
        <f t="shared" si="107"/>
        <v/>
      </c>
      <c r="G437" s="10" t="str">
        <f t="shared" si="108"/>
        <v/>
      </c>
      <c r="H437" s="10" t="str">
        <f t="shared" si="109"/>
        <v/>
      </c>
      <c r="I437" s="11"/>
      <c r="J437" s="10" t="str">
        <f t="shared" si="110"/>
        <v/>
      </c>
      <c r="K437" s="10" t="str">
        <f t="shared" si="111"/>
        <v/>
      </c>
      <c r="L437" s="10" t="str">
        <f>IF(D437="","",SUM($F$19:F437))</f>
        <v/>
      </c>
      <c r="M437" s="10" t="str">
        <f t="shared" si="112"/>
        <v/>
      </c>
      <c r="N437" s="10" t="str">
        <f t="shared" si="113"/>
        <v/>
      </c>
      <c r="O437" s="10" t="str">
        <f t="shared" si="114"/>
        <v/>
      </c>
      <c r="P437" s="10" t="str">
        <f t="shared" si="115"/>
        <v/>
      </c>
      <c r="Q437" s="10" t="str">
        <f t="shared" si="116"/>
        <v/>
      </c>
      <c r="R437" s="10" t="str">
        <f>IF(N437="","",SUM($O$19:O437))</f>
        <v/>
      </c>
      <c r="S437" s="14" t="e">
        <f t="shared" si="117"/>
        <v>#VALUE!</v>
      </c>
      <c r="T437" s="8" t="e">
        <f t="shared" si="118"/>
        <v>#VALUE!</v>
      </c>
    </row>
    <row r="438" spans="1:20" x14ac:dyDescent="0.25">
      <c r="A438" s="12">
        <f t="shared" si="102"/>
        <v>420</v>
      </c>
      <c r="B438" s="13">
        <f t="shared" si="103"/>
        <v>58807</v>
      </c>
      <c r="C438" s="12">
        <f t="shared" si="104"/>
        <v>2061</v>
      </c>
      <c r="D438" s="10" t="str">
        <f t="shared" si="105"/>
        <v/>
      </c>
      <c r="E438" s="10" t="str">
        <f t="shared" si="106"/>
        <v/>
      </c>
      <c r="F438" s="10" t="str">
        <f t="shared" si="107"/>
        <v/>
      </c>
      <c r="G438" s="10" t="str">
        <f t="shared" si="108"/>
        <v/>
      </c>
      <c r="H438" s="10" t="str">
        <f t="shared" si="109"/>
        <v/>
      </c>
      <c r="I438" s="11"/>
      <c r="J438" s="10" t="str">
        <f t="shared" si="110"/>
        <v/>
      </c>
      <c r="K438" s="10" t="str">
        <f t="shared" si="111"/>
        <v/>
      </c>
      <c r="L438" s="10" t="str">
        <f>IF(D438="","",SUM($F$19:F438))</f>
        <v/>
      </c>
      <c r="M438" s="10" t="str">
        <f t="shared" si="112"/>
        <v/>
      </c>
      <c r="N438" s="10" t="str">
        <f t="shared" si="113"/>
        <v/>
      </c>
      <c r="O438" s="10" t="str">
        <f t="shared" si="114"/>
        <v/>
      </c>
      <c r="P438" s="10" t="str">
        <f t="shared" si="115"/>
        <v/>
      </c>
      <c r="Q438" s="10" t="str">
        <f t="shared" si="116"/>
        <v/>
      </c>
      <c r="R438" s="10" t="str">
        <f>IF(N438="","",SUM($O$19:O438))</f>
        <v/>
      </c>
      <c r="S438" s="14" t="e">
        <f t="shared" si="117"/>
        <v>#VALUE!</v>
      </c>
      <c r="T438" s="8" t="e">
        <f t="shared" si="118"/>
        <v>#VALUE!</v>
      </c>
    </row>
    <row r="439" spans="1:20" x14ac:dyDescent="0.25">
      <c r="A439" s="12">
        <f t="shared" si="102"/>
        <v>421</v>
      </c>
      <c r="B439" s="13">
        <f t="shared" si="103"/>
        <v>58838</v>
      </c>
      <c r="C439" s="12">
        <f t="shared" si="104"/>
        <v>2061</v>
      </c>
      <c r="D439" s="10" t="str">
        <f t="shared" si="105"/>
        <v/>
      </c>
      <c r="E439" s="10" t="str">
        <f t="shared" si="106"/>
        <v/>
      </c>
      <c r="F439" s="10" t="str">
        <f t="shared" si="107"/>
        <v/>
      </c>
      <c r="G439" s="10" t="str">
        <f t="shared" si="108"/>
        <v/>
      </c>
      <c r="H439" s="10" t="str">
        <f t="shared" si="109"/>
        <v/>
      </c>
      <c r="I439" s="11"/>
      <c r="J439" s="10" t="str">
        <f t="shared" si="110"/>
        <v/>
      </c>
      <c r="K439" s="10" t="str">
        <f t="shared" si="111"/>
        <v/>
      </c>
      <c r="L439" s="10" t="str">
        <f>IF(D439="","",SUM($F$19:F439))</f>
        <v/>
      </c>
      <c r="M439" s="10" t="str">
        <f t="shared" si="112"/>
        <v/>
      </c>
      <c r="N439" s="10" t="str">
        <f t="shared" si="113"/>
        <v/>
      </c>
      <c r="O439" s="10" t="str">
        <f t="shared" si="114"/>
        <v/>
      </c>
      <c r="P439" s="10" t="str">
        <f t="shared" si="115"/>
        <v/>
      </c>
      <c r="Q439" s="10" t="str">
        <f t="shared" si="116"/>
        <v/>
      </c>
      <c r="R439" s="10" t="str">
        <f>IF(N439="","",SUM($O$19:O439))</f>
        <v/>
      </c>
      <c r="S439" s="14" t="e">
        <f t="shared" si="117"/>
        <v>#VALUE!</v>
      </c>
      <c r="T439" s="8" t="e">
        <f t="shared" si="118"/>
        <v>#VALUE!</v>
      </c>
    </row>
    <row r="440" spans="1:20" x14ac:dyDescent="0.25">
      <c r="A440" s="12">
        <f t="shared" si="102"/>
        <v>422</v>
      </c>
      <c r="B440" s="13">
        <f t="shared" si="103"/>
        <v>58866</v>
      </c>
      <c r="C440" s="12">
        <f t="shared" si="104"/>
        <v>2061</v>
      </c>
      <c r="D440" s="10" t="str">
        <f t="shared" si="105"/>
        <v/>
      </c>
      <c r="E440" s="10" t="str">
        <f t="shared" si="106"/>
        <v/>
      </c>
      <c r="F440" s="10" t="str">
        <f t="shared" si="107"/>
        <v/>
      </c>
      <c r="G440" s="10" t="str">
        <f t="shared" si="108"/>
        <v/>
      </c>
      <c r="H440" s="10" t="str">
        <f t="shared" si="109"/>
        <v/>
      </c>
      <c r="I440" s="11"/>
      <c r="J440" s="10" t="str">
        <f t="shared" si="110"/>
        <v/>
      </c>
      <c r="K440" s="10" t="str">
        <f t="shared" si="111"/>
        <v/>
      </c>
      <c r="L440" s="10" t="str">
        <f>IF(D440="","",SUM($F$19:F440))</f>
        <v/>
      </c>
      <c r="M440" s="10" t="str">
        <f t="shared" si="112"/>
        <v/>
      </c>
      <c r="N440" s="10" t="str">
        <f t="shared" si="113"/>
        <v/>
      </c>
      <c r="O440" s="10" t="str">
        <f t="shared" si="114"/>
        <v/>
      </c>
      <c r="P440" s="10" t="str">
        <f t="shared" si="115"/>
        <v/>
      </c>
      <c r="Q440" s="10" t="str">
        <f t="shared" si="116"/>
        <v/>
      </c>
      <c r="R440" s="10" t="str">
        <f>IF(N440="","",SUM($O$19:O440))</f>
        <v/>
      </c>
      <c r="S440" s="14" t="e">
        <f t="shared" si="117"/>
        <v>#VALUE!</v>
      </c>
      <c r="T440" s="8" t="e">
        <f t="shared" si="118"/>
        <v>#VALUE!</v>
      </c>
    </row>
    <row r="441" spans="1:20" x14ac:dyDescent="0.25">
      <c r="A441" s="12">
        <f t="shared" si="102"/>
        <v>423</v>
      </c>
      <c r="B441" s="13">
        <f t="shared" si="103"/>
        <v>58897</v>
      </c>
      <c r="C441" s="12">
        <f t="shared" si="104"/>
        <v>2061</v>
      </c>
      <c r="D441" s="10" t="str">
        <f t="shared" si="105"/>
        <v/>
      </c>
      <c r="E441" s="10" t="str">
        <f t="shared" si="106"/>
        <v/>
      </c>
      <c r="F441" s="10" t="str">
        <f t="shared" si="107"/>
        <v/>
      </c>
      <c r="G441" s="10" t="str">
        <f t="shared" si="108"/>
        <v/>
      </c>
      <c r="H441" s="10" t="str">
        <f t="shared" si="109"/>
        <v/>
      </c>
      <c r="I441" s="11"/>
      <c r="J441" s="10" t="str">
        <f t="shared" si="110"/>
        <v/>
      </c>
      <c r="K441" s="10" t="str">
        <f t="shared" si="111"/>
        <v/>
      </c>
      <c r="L441" s="10" t="str">
        <f>IF(D441="","",SUM($F$19:F441))</f>
        <v/>
      </c>
      <c r="M441" s="10" t="str">
        <f t="shared" si="112"/>
        <v/>
      </c>
      <c r="N441" s="10" t="str">
        <f t="shared" si="113"/>
        <v/>
      </c>
      <c r="O441" s="10" t="str">
        <f t="shared" si="114"/>
        <v/>
      </c>
      <c r="P441" s="10" t="str">
        <f t="shared" si="115"/>
        <v/>
      </c>
      <c r="Q441" s="10" t="str">
        <f t="shared" si="116"/>
        <v/>
      </c>
      <c r="R441" s="10" t="str">
        <f>IF(N441="","",SUM($O$19:O441))</f>
        <v/>
      </c>
      <c r="S441" s="14" t="e">
        <f t="shared" si="117"/>
        <v>#VALUE!</v>
      </c>
      <c r="T441" s="8" t="e">
        <f t="shared" si="118"/>
        <v>#VALUE!</v>
      </c>
    </row>
    <row r="442" spans="1:20" x14ac:dyDescent="0.25">
      <c r="A442" s="12">
        <f t="shared" si="102"/>
        <v>424</v>
      </c>
      <c r="B442" s="13">
        <f t="shared" si="103"/>
        <v>58927</v>
      </c>
      <c r="C442" s="12">
        <f t="shared" si="104"/>
        <v>2061</v>
      </c>
      <c r="D442" s="10" t="str">
        <f t="shared" si="105"/>
        <v/>
      </c>
      <c r="E442" s="10" t="str">
        <f t="shared" si="106"/>
        <v/>
      </c>
      <c r="F442" s="10" t="str">
        <f t="shared" si="107"/>
        <v/>
      </c>
      <c r="G442" s="10" t="str">
        <f t="shared" si="108"/>
        <v/>
      </c>
      <c r="H442" s="10" t="str">
        <f t="shared" si="109"/>
        <v/>
      </c>
      <c r="I442" s="11"/>
      <c r="J442" s="10" t="str">
        <f t="shared" si="110"/>
        <v/>
      </c>
      <c r="K442" s="10" t="str">
        <f t="shared" si="111"/>
        <v/>
      </c>
      <c r="L442" s="10" t="str">
        <f>IF(D442="","",SUM($F$19:F442))</f>
        <v/>
      </c>
      <c r="M442" s="10" t="str">
        <f t="shared" si="112"/>
        <v/>
      </c>
      <c r="N442" s="10" t="str">
        <f t="shared" si="113"/>
        <v/>
      </c>
      <c r="O442" s="10" t="str">
        <f t="shared" si="114"/>
        <v/>
      </c>
      <c r="P442" s="10" t="str">
        <f t="shared" si="115"/>
        <v/>
      </c>
      <c r="Q442" s="10" t="str">
        <f t="shared" si="116"/>
        <v/>
      </c>
      <c r="R442" s="10" t="str">
        <f>IF(N442="","",SUM($O$19:O442))</f>
        <v/>
      </c>
      <c r="S442" s="14" t="e">
        <f t="shared" si="117"/>
        <v>#VALUE!</v>
      </c>
      <c r="T442" s="8" t="e">
        <f t="shared" si="118"/>
        <v>#VALUE!</v>
      </c>
    </row>
    <row r="443" spans="1:20" x14ac:dyDescent="0.25">
      <c r="A443" s="12">
        <f t="shared" si="102"/>
        <v>425</v>
      </c>
      <c r="B443" s="13">
        <f t="shared" si="103"/>
        <v>58958</v>
      </c>
      <c r="C443" s="12">
        <f t="shared" si="104"/>
        <v>2061</v>
      </c>
      <c r="D443" s="10" t="str">
        <f t="shared" si="105"/>
        <v/>
      </c>
      <c r="E443" s="10" t="str">
        <f t="shared" si="106"/>
        <v/>
      </c>
      <c r="F443" s="10" t="str">
        <f t="shared" si="107"/>
        <v/>
      </c>
      <c r="G443" s="10" t="str">
        <f t="shared" si="108"/>
        <v/>
      </c>
      <c r="H443" s="10" t="str">
        <f t="shared" si="109"/>
        <v/>
      </c>
      <c r="I443" s="11"/>
      <c r="J443" s="10" t="str">
        <f t="shared" si="110"/>
        <v/>
      </c>
      <c r="K443" s="10" t="str">
        <f t="shared" si="111"/>
        <v/>
      </c>
      <c r="L443" s="10" t="str">
        <f>IF(D443="","",SUM($F$19:F443))</f>
        <v/>
      </c>
      <c r="M443" s="10" t="str">
        <f t="shared" si="112"/>
        <v/>
      </c>
      <c r="N443" s="10" t="str">
        <f t="shared" si="113"/>
        <v/>
      </c>
      <c r="O443" s="10" t="str">
        <f t="shared" si="114"/>
        <v/>
      </c>
      <c r="P443" s="10" t="str">
        <f t="shared" si="115"/>
        <v/>
      </c>
      <c r="Q443" s="10" t="str">
        <f t="shared" si="116"/>
        <v/>
      </c>
      <c r="R443" s="10" t="str">
        <f>IF(N443="","",SUM($O$19:O443))</f>
        <v/>
      </c>
      <c r="S443" s="14" t="e">
        <f t="shared" si="117"/>
        <v>#VALUE!</v>
      </c>
      <c r="T443" s="8" t="e">
        <f t="shared" si="118"/>
        <v>#VALUE!</v>
      </c>
    </row>
    <row r="444" spans="1:20" x14ac:dyDescent="0.25">
      <c r="A444" s="12">
        <f t="shared" si="102"/>
        <v>426</v>
      </c>
      <c r="B444" s="13">
        <f t="shared" si="103"/>
        <v>58988</v>
      </c>
      <c r="C444" s="12">
        <f t="shared" si="104"/>
        <v>2061</v>
      </c>
      <c r="D444" s="10" t="str">
        <f t="shared" si="105"/>
        <v/>
      </c>
      <c r="E444" s="10" t="str">
        <f t="shared" si="106"/>
        <v/>
      </c>
      <c r="F444" s="10" t="str">
        <f t="shared" si="107"/>
        <v/>
      </c>
      <c r="G444" s="10" t="str">
        <f t="shared" si="108"/>
        <v/>
      </c>
      <c r="H444" s="10" t="str">
        <f t="shared" si="109"/>
        <v/>
      </c>
      <c r="I444" s="11"/>
      <c r="J444" s="10" t="str">
        <f t="shared" si="110"/>
        <v/>
      </c>
      <c r="K444" s="10" t="str">
        <f t="shared" si="111"/>
        <v/>
      </c>
      <c r="L444" s="10" t="str">
        <f>IF(D444="","",SUM($F$19:F444))</f>
        <v/>
      </c>
      <c r="M444" s="10" t="str">
        <f t="shared" si="112"/>
        <v/>
      </c>
      <c r="N444" s="10" t="str">
        <f t="shared" si="113"/>
        <v/>
      </c>
      <c r="O444" s="10" t="str">
        <f t="shared" si="114"/>
        <v/>
      </c>
      <c r="P444" s="10" t="str">
        <f t="shared" si="115"/>
        <v/>
      </c>
      <c r="Q444" s="10" t="str">
        <f t="shared" si="116"/>
        <v/>
      </c>
      <c r="R444" s="10" t="str">
        <f>IF(N444="","",SUM($O$19:O444))</f>
        <v/>
      </c>
      <c r="S444" s="14" t="e">
        <f t="shared" si="117"/>
        <v>#VALUE!</v>
      </c>
      <c r="T444" s="8" t="e">
        <f t="shared" si="118"/>
        <v>#VALUE!</v>
      </c>
    </row>
    <row r="445" spans="1:20" x14ac:dyDescent="0.25">
      <c r="A445" s="12">
        <f t="shared" si="102"/>
        <v>427</v>
      </c>
      <c r="B445" s="13">
        <f t="shared" si="103"/>
        <v>59019</v>
      </c>
      <c r="C445" s="12">
        <f t="shared" si="104"/>
        <v>2061</v>
      </c>
      <c r="D445" s="10" t="str">
        <f t="shared" si="105"/>
        <v/>
      </c>
      <c r="E445" s="10" t="str">
        <f t="shared" si="106"/>
        <v/>
      </c>
      <c r="F445" s="10" t="str">
        <f t="shared" si="107"/>
        <v/>
      </c>
      <c r="G445" s="10" t="str">
        <f t="shared" si="108"/>
        <v/>
      </c>
      <c r="H445" s="10" t="str">
        <f t="shared" si="109"/>
        <v/>
      </c>
      <c r="I445" s="11"/>
      <c r="J445" s="10" t="str">
        <f t="shared" si="110"/>
        <v/>
      </c>
      <c r="K445" s="10" t="str">
        <f t="shared" si="111"/>
        <v/>
      </c>
      <c r="L445" s="10" t="str">
        <f>IF(D445="","",SUM($F$19:F445))</f>
        <v/>
      </c>
      <c r="M445" s="10" t="str">
        <f t="shared" si="112"/>
        <v/>
      </c>
      <c r="N445" s="10" t="str">
        <f t="shared" si="113"/>
        <v/>
      </c>
      <c r="O445" s="10" t="str">
        <f t="shared" si="114"/>
        <v/>
      </c>
      <c r="P445" s="10" t="str">
        <f t="shared" si="115"/>
        <v/>
      </c>
      <c r="Q445" s="10" t="str">
        <f t="shared" si="116"/>
        <v/>
      </c>
      <c r="R445" s="10" t="str">
        <f>IF(N445="","",SUM($O$19:O445))</f>
        <v/>
      </c>
      <c r="S445" s="14" t="e">
        <f t="shared" si="117"/>
        <v>#VALUE!</v>
      </c>
      <c r="T445" s="8" t="e">
        <f t="shared" si="118"/>
        <v>#VALUE!</v>
      </c>
    </row>
    <row r="446" spans="1:20" x14ac:dyDescent="0.25">
      <c r="A446" s="12">
        <f t="shared" si="102"/>
        <v>428</v>
      </c>
      <c r="B446" s="13">
        <f t="shared" si="103"/>
        <v>59050</v>
      </c>
      <c r="C446" s="12">
        <f t="shared" si="104"/>
        <v>2061</v>
      </c>
      <c r="D446" s="10" t="str">
        <f t="shared" si="105"/>
        <v/>
      </c>
      <c r="E446" s="10" t="str">
        <f t="shared" si="106"/>
        <v/>
      </c>
      <c r="F446" s="10" t="str">
        <f t="shared" si="107"/>
        <v/>
      </c>
      <c r="G446" s="10" t="str">
        <f t="shared" si="108"/>
        <v/>
      </c>
      <c r="H446" s="10" t="str">
        <f t="shared" si="109"/>
        <v/>
      </c>
      <c r="I446" s="11"/>
      <c r="J446" s="10" t="str">
        <f t="shared" si="110"/>
        <v/>
      </c>
      <c r="K446" s="10" t="str">
        <f t="shared" si="111"/>
        <v/>
      </c>
      <c r="L446" s="10" t="str">
        <f>IF(D446="","",SUM($F$19:F446))</f>
        <v/>
      </c>
      <c r="M446" s="10" t="str">
        <f t="shared" si="112"/>
        <v/>
      </c>
      <c r="N446" s="10" t="str">
        <f t="shared" si="113"/>
        <v/>
      </c>
      <c r="O446" s="10" t="str">
        <f t="shared" si="114"/>
        <v/>
      </c>
      <c r="P446" s="10" t="str">
        <f t="shared" si="115"/>
        <v/>
      </c>
      <c r="Q446" s="10" t="str">
        <f t="shared" si="116"/>
        <v/>
      </c>
      <c r="R446" s="10" t="str">
        <f>IF(N446="","",SUM($O$19:O446))</f>
        <v/>
      </c>
      <c r="S446" s="14" t="e">
        <f t="shared" si="117"/>
        <v>#VALUE!</v>
      </c>
      <c r="T446" s="8" t="e">
        <f t="shared" si="118"/>
        <v>#VALUE!</v>
      </c>
    </row>
    <row r="447" spans="1:20" x14ac:dyDescent="0.25">
      <c r="A447" s="12">
        <f t="shared" si="102"/>
        <v>429</v>
      </c>
      <c r="B447" s="13">
        <f t="shared" si="103"/>
        <v>59080</v>
      </c>
      <c r="C447" s="12">
        <f t="shared" si="104"/>
        <v>2061</v>
      </c>
      <c r="D447" s="10" t="str">
        <f t="shared" si="105"/>
        <v/>
      </c>
      <c r="E447" s="10" t="str">
        <f t="shared" si="106"/>
        <v/>
      </c>
      <c r="F447" s="10" t="str">
        <f t="shared" si="107"/>
        <v/>
      </c>
      <c r="G447" s="10" t="str">
        <f t="shared" si="108"/>
        <v/>
      </c>
      <c r="H447" s="10" t="str">
        <f t="shared" si="109"/>
        <v/>
      </c>
      <c r="I447" s="11"/>
      <c r="J447" s="10" t="str">
        <f t="shared" si="110"/>
        <v/>
      </c>
      <c r="K447" s="10" t="str">
        <f t="shared" si="111"/>
        <v/>
      </c>
      <c r="L447" s="10" t="str">
        <f>IF(D447="","",SUM($F$19:F447))</f>
        <v/>
      </c>
      <c r="M447" s="10" t="str">
        <f t="shared" si="112"/>
        <v/>
      </c>
      <c r="N447" s="10" t="str">
        <f t="shared" si="113"/>
        <v/>
      </c>
      <c r="O447" s="10" t="str">
        <f t="shared" si="114"/>
        <v/>
      </c>
      <c r="P447" s="10" t="str">
        <f t="shared" si="115"/>
        <v/>
      </c>
      <c r="Q447" s="10" t="str">
        <f t="shared" si="116"/>
        <v/>
      </c>
      <c r="R447" s="10" t="str">
        <f>IF(N447="","",SUM($O$19:O447))</f>
        <v/>
      </c>
      <c r="S447" s="14" t="e">
        <f t="shared" si="117"/>
        <v>#VALUE!</v>
      </c>
      <c r="T447" s="8" t="e">
        <f t="shared" si="118"/>
        <v>#VALUE!</v>
      </c>
    </row>
    <row r="448" spans="1:20" x14ac:dyDescent="0.25">
      <c r="A448" s="12">
        <f t="shared" si="102"/>
        <v>430</v>
      </c>
      <c r="B448" s="13">
        <f t="shared" si="103"/>
        <v>59111</v>
      </c>
      <c r="C448" s="12">
        <f t="shared" si="104"/>
        <v>2061</v>
      </c>
      <c r="D448" s="10" t="str">
        <f t="shared" si="105"/>
        <v/>
      </c>
      <c r="E448" s="10" t="str">
        <f t="shared" si="106"/>
        <v/>
      </c>
      <c r="F448" s="10" t="str">
        <f t="shared" si="107"/>
        <v/>
      </c>
      <c r="G448" s="10" t="str">
        <f t="shared" si="108"/>
        <v/>
      </c>
      <c r="H448" s="10" t="str">
        <f t="shared" si="109"/>
        <v/>
      </c>
      <c r="I448" s="11"/>
      <c r="J448" s="10" t="str">
        <f t="shared" si="110"/>
        <v/>
      </c>
      <c r="K448" s="10" t="str">
        <f t="shared" si="111"/>
        <v/>
      </c>
      <c r="L448" s="10" t="str">
        <f>IF(D448="","",SUM($F$19:F448))</f>
        <v/>
      </c>
      <c r="M448" s="10" t="str">
        <f t="shared" si="112"/>
        <v/>
      </c>
      <c r="N448" s="10" t="str">
        <f t="shared" si="113"/>
        <v/>
      </c>
      <c r="O448" s="10" t="str">
        <f t="shared" si="114"/>
        <v/>
      </c>
      <c r="P448" s="10" t="str">
        <f t="shared" si="115"/>
        <v/>
      </c>
      <c r="Q448" s="10" t="str">
        <f t="shared" si="116"/>
        <v/>
      </c>
      <c r="R448" s="10" t="str">
        <f>IF(N448="","",SUM($O$19:O448))</f>
        <v/>
      </c>
      <c r="S448" s="14" t="e">
        <f t="shared" si="117"/>
        <v>#VALUE!</v>
      </c>
      <c r="T448" s="8" t="e">
        <f t="shared" si="118"/>
        <v>#VALUE!</v>
      </c>
    </row>
    <row r="449" spans="1:20" x14ac:dyDescent="0.25">
      <c r="A449" s="12">
        <f t="shared" si="102"/>
        <v>431</v>
      </c>
      <c r="B449" s="13">
        <f t="shared" si="103"/>
        <v>59141</v>
      </c>
      <c r="C449" s="12">
        <f t="shared" si="104"/>
        <v>2061</v>
      </c>
      <c r="D449" s="10" t="str">
        <f t="shared" si="105"/>
        <v/>
      </c>
      <c r="E449" s="10" t="str">
        <f t="shared" si="106"/>
        <v/>
      </c>
      <c r="F449" s="10" t="str">
        <f t="shared" si="107"/>
        <v/>
      </c>
      <c r="G449" s="10" t="str">
        <f t="shared" si="108"/>
        <v/>
      </c>
      <c r="H449" s="10" t="str">
        <f t="shared" si="109"/>
        <v/>
      </c>
      <c r="I449" s="11"/>
      <c r="J449" s="10" t="str">
        <f t="shared" si="110"/>
        <v/>
      </c>
      <c r="K449" s="10" t="str">
        <f t="shared" si="111"/>
        <v/>
      </c>
      <c r="L449" s="10" t="str">
        <f>IF(D449="","",SUM($F$19:F449))</f>
        <v/>
      </c>
      <c r="M449" s="10" t="str">
        <f t="shared" si="112"/>
        <v/>
      </c>
      <c r="N449" s="10" t="str">
        <f t="shared" si="113"/>
        <v/>
      </c>
      <c r="O449" s="10" t="str">
        <f t="shared" si="114"/>
        <v/>
      </c>
      <c r="P449" s="10" t="str">
        <f t="shared" si="115"/>
        <v/>
      </c>
      <c r="Q449" s="10" t="str">
        <f t="shared" si="116"/>
        <v/>
      </c>
      <c r="R449" s="10" t="str">
        <f>IF(N449="","",SUM($O$19:O449))</f>
        <v/>
      </c>
      <c r="S449" s="14" t="e">
        <f t="shared" si="117"/>
        <v>#VALUE!</v>
      </c>
      <c r="T449" s="8" t="e">
        <f t="shared" si="118"/>
        <v>#VALUE!</v>
      </c>
    </row>
    <row r="450" spans="1:20" x14ac:dyDescent="0.25">
      <c r="A450" s="12">
        <f t="shared" si="102"/>
        <v>432</v>
      </c>
      <c r="B450" s="13">
        <f t="shared" si="103"/>
        <v>59172</v>
      </c>
      <c r="C450" s="12">
        <f t="shared" si="104"/>
        <v>2062</v>
      </c>
      <c r="D450" s="10" t="str">
        <f t="shared" si="105"/>
        <v/>
      </c>
      <c r="E450" s="10" t="str">
        <f t="shared" si="106"/>
        <v/>
      </c>
      <c r="F450" s="10" t="str">
        <f t="shared" si="107"/>
        <v/>
      </c>
      <c r="G450" s="10" t="str">
        <f t="shared" si="108"/>
        <v/>
      </c>
      <c r="H450" s="10" t="str">
        <f t="shared" si="109"/>
        <v/>
      </c>
      <c r="I450" s="11"/>
      <c r="J450" s="10" t="str">
        <f t="shared" si="110"/>
        <v/>
      </c>
      <c r="K450" s="10" t="str">
        <f t="shared" si="111"/>
        <v/>
      </c>
      <c r="L450" s="10" t="str">
        <f>IF(D450="","",SUM($F$19:F450))</f>
        <v/>
      </c>
      <c r="M450" s="10" t="str">
        <f t="shared" si="112"/>
        <v/>
      </c>
      <c r="N450" s="10" t="str">
        <f t="shared" si="113"/>
        <v/>
      </c>
      <c r="O450" s="10" t="str">
        <f t="shared" si="114"/>
        <v/>
      </c>
      <c r="P450" s="10" t="str">
        <f t="shared" si="115"/>
        <v/>
      </c>
      <c r="Q450" s="10" t="str">
        <f t="shared" si="116"/>
        <v/>
      </c>
      <c r="R450" s="10" t="str">
        <f>IF(N450="","",SUM($O$19:O450))</f>
        <v/>
      </c>
      <c r="S450" s="14" t="e">
        <f t="shared" si="117"/>
        <v>#VALUE!</v>
      </c>
      <c r="T450" s="8" t="e">
        <f t="shared" si="118"/>
        <v>#VALUE!</v>
      </c>
    </row>
    <row r="451" spans="1:20" x14ac:dyDescent="0.25">
      <c r="A451" s="12">
        <f t="shared" si="102"/>
        <v>433</v>
      </c>
      <c r="B451" s="13">
        <f t="shared" si="103"/>
        <v>59203</v>
      </c>
      <c r="C451" s="12">
        <f t="shared" si="104"/>
        <v>2062</v>
      </c>
      <c r="D451" s="10" t="str">
        <f t="shared" si="105"/>
        <v/>
      </c>
      <c r="E451" s="10" t="str">
        <f t="shared" si="106"/>
        <v/>
      </c>
      <c r="F451" s="10" t="str">
        <f t="shared" si="107"/>
        <v/>
      </c>
      <c r="G451" s="10" t="str">
        <f t="shared" si="108"/>
        <v/>
      </c>
      <c r="H451" s="10" t="str">
        <f t="shared" si="109"/>
        <v/>
      </c>
      <c r="I451" s="11"/>
      <c r="J451" s="10" t="str">
        <f t="shared" si="110"/>
        <v/>
      </c>
      <c r="K451" s="10" t="str">
        <f t="shared" si="111"/>
        <v/>
      </c>
      <c r="L451" s="10" t="str">
        <f>IF(D451="","",SUM($F$19:F451))</f>
        <v/>
      </c>
      <c r="M451" s="10" t="str">
        <f t="shared" si="112"/>
        <v/>
      </c>
      <c r="N451" s="10" t="str">
        <f t="shared" si="113"/>
        <v/>
      </c>
      <c r="O451" s="10" t="str">
        <f t="shared" si="114"/>
        <v/>
      </c>
      <c r="P451" s="10" t="str">
        <f t="shared" si="115"/>
        <v/>
      </c>
      <c r="Q451" s="10" t="str">
        <f t="shared" si="116"/>
        <v/>
      </c>
      <c r="R451" s="10" t="str">
        <f>IF(N451="","",SUM($O$19:O451))</f>
        <v/>
      </c>
      <c r="S451" s="14" t="e">
        <f t="shared" si="117"/>
        <v>#VALUE!</v>
      </c>
      <c r="T451" s="8" t="e">
        <f t="shared" si="118"/>
        <v>#VALUE!</v>
      </c>
    </row>
    <row r="452" spans="1:20" x14ac:dyDescent="0.25">
      <c r="A452" s="12">
        <f t="shared" si="102"/>
        <v>434</v>
      </c>
      <c r="B452" s="13">
        <f t="shared" si="103"/>
        <v>59231</v>
      </c>
      <c r="C452" s="12">
        <f t="shared" si="104"/>
        <v>2062</v>
      </c>
      <c r="D452" s="10" t="str">
        <f t="shared" si="105"/>
        <v/>
      </c>
      <c r="E452" s="10" t="str">
        <f t="shared" si="106"/>
        <v/>
      </c>
      <c r="F452" s="10" t="str">
        <f t="shared" si="107"/>
        <v/>
      </c>
      <c r="G452" s="10" t="str">
        <f t="shared" si="108"/>
        <v/>
      </c>
      <c r="H452" s="10" t="str">
        <f t="shared" si="109"/>
        <v/>
      </c>
      <c r="I452" s="11"/>
      <c r="J452" s="10" t="str">
        <f t="shared" si="110"/>
        <v/>
      </c>
      <c r="K452" s="10" t="str">
        <f t="shared" si="111"/>
        <v/>
      </c>
      <c r="L452" s="10" t="str">
        <f>IF(D452="","",SUM($F$19:F452))</f>
        <v/>
      </c>
      <c r="M452" s="10" t="str">
        <f t="shared" si="112"/>
        <v/>
      </c>
      <c r="N452" s="10" t="str">
        <f t="shared" si="113"/>
        <v/>
      </c>
      <c r="O452" s="10" t="str">
        <f t="shared" si="114"/>
        <v/>
      </c>
      <c r="P452" s="10" t="str">
        <f t="shared" si="115"/>
        <v/>
      </c>
      <c r="Q452" s="10" t="str">
        <f t="shared" si="116"/>
        <v/>
      </c>
      <c r="R452" s="10" t="str">
        <f>IF(N452="","",SUM($O$19:O452))</f>
        <v/>
      </c>
      <c r="S452" s="14" t="e">
        <f t="shared" si="117"/>
        <v>#VALUE!</v>
      </c>
      <c r="T452" s="8" t="e">
        <f t="shared" si="118"/>
        <v>#VALUE!</v>
      </c>
    </row>
    <row r="453" spans="1:20" x14ac:dyDescent="0.25">
      <c r="A453" s="12">
        <f t="shared" si="102"/>
        <v>435</v>
      </c>
      <c r="B453" s="13">
        <f t="shared" si="103"/>
        <v>59262</v>
      </c>
      <c r="C453" s="12">
        <f t="shared" si="104"/>
        <v>2062</v>
      </c>
      <c r="D453" s="10" t="str">
        <f t="shared" si="105"/>
        <v/>
      </c>
      <c r="E453" s="10" t="str">
        <f t="shared" si="106"/>
        <v/>
      </c>
      <c r="F453" s="10" t="str">
        <f t="shared" si="107"/>
        <v/>
      </c>
      <c r="G453" s="10" t="str">
        <f t="shared" si="108"/>
        <v/>
      </c>
      <c r="H453" s="10" t="str">
        <f t="shared" si="109"/>
        <v/>
      </c>
      <c r="I453" s="11"/>
      <c r="J453" s="10" t="str">
        <f t="shared" si="110"/>
        <v/>
      </c>
      <c r="K453" s="10" t="str">
        <f t="shared" si="111"/>
        <v/>
      </c>
      <c r="L453" s="10" t="str">
        <f>IF(D453="","",SUM($F$19:F453))</f>
        <v/>
      </c>
      <c r="M453" s="10" t="str">
        <f t="shared" si="112"/>
        <v/>
      </c>
      <c r="N453" s="10" t="str">
        <f t="shared" si="113"/>
        <v/>
      </c>
      <c r="O453" s="10" t="str">
        <f t="shared" si="114"/>
        <v/>
      </c>
      <c r="P453" s="10" t="str">
        <f t="shared" si="115"/>
        <v/>
      </c>
      <c r="Q453" s="10" t="str">
        <f t="shared" si="116"/>
        <v/>
      </c>
      <c r="R453" s="10" t="str">
        <f>IF(N453="","",SUM($O$19:O453))</f>
        <v/>
      </c>
      <c r="S453" s="14" t="e">
        <f t="shared" si="117"/>
        <v>#VALUE!</v>
      </c>
      <c r="T453" s="8" t="e">
        <f t="shared" si="118"/>
        <v>#VALUE!</v>
      </c>
    </row>
    <row r="454" spans="1:20" x14ac:dyDescent="0.25">
      <c r="A454" s="12">
        <f t="shared" si="102"/>
        <v>436</v>
      </c>
      <c r="B454" s="13">
        <f t="shared" si="103"/>
        <v>59292</v>
      </c>
      <c r="C454" s="12">
        <f t="shared" si="104"/>
        <v>2062</v>
      </c>
      <c r="D454" s="10" t="str">
        <f t="shared" si="105"/>
        <v/>
      </c>
      <c r="E454" s="10" t="str">
        <f t="shared" si="106"/>
        <v/>
      </c>
      <c r="F454" s="10" t="str">
        <f t="shared" si="107"/>
        <v/>
      </c>
      <c r="G454" s="10" t="str">
        <f t="shared" si="108"/>
        <v/>
      </c>
      <c r="H454" s="10" t="str">
        <f t="shared" si="109"/>
        <v/>
      </c>
      <c r="I454" s="11"/>
      <c r="J454" s="10" t="str">
        <f t="shared" si="110"/>
        <v/>
      </c>
      <c r="K454" s="10" t="str">
        <f t="shared" si="111"/>
        <v/>
      </c>
      <c r="L454" s="10" t="str">
        <f>IF(D454="","",SUM($F$19:F454))</f>
        <v/>
      </c>
      <c r="M454" s="10" t="str">
        <f t="shared" si="112"/>
        <v/>
      </c>
      <c r="N454" s="10" t="str">
        <f t="shared" si="113"/>
        <v/>
      </c>
      <c r="O454" s="10" t="str">
        <f t="shared" si="114"/>
        <v/>
      </c>
      <c r="P454" s="10" t="str">
        <f t="shared" si="115"/>
        <v/>
      </c>
      <c r="Q454" s="10" t="str">
        <f t="shared" si="116"/>
        <v/>
      </c>
      <c r="R454" s="10" t="str">
        <f>IF(N454="","",SUM($O$19:O454))</f>
        <v/>
      </c>
      <c r="S454" s="14" t="e">
        <f t="shared" si="117"/>
        <v>#VALUE!</v>
      </c>
      <c r="T454" s="8" t="e">
        <f t="shared" si="118"/>
        <v>#VALUE!</v>
      </c>
    </row>
    <row r="455" spans="1:20" x14ac:dyDescent="0.25">
      <c r="A455" s="12">
        <f t="shared" si="102"/>
        <v>437</v>
      </c>
      <c r="B455" s="13">
        <f t="shared" si="103"/>
        <v>59323</v>
      </c>
      <c r="C455" s="12">
        <f t="shared" si="104"/>
        <v>2062</v>
      </c>
      <c r="D455" s="10" t="str">
        <f t="shared" si="105"/>
        <v/>
      </c>
      <c r="E455" s="10" t="str">
        <f t="shared" si="106"/>
        <v/>
      </c>
      <c r="F455" s="10" t="str">
        <f t="shared" si="107"/>
        <v/>
      </c>
      <c r="G455" s="10" t="str">
        <f t="shared" si="108"/>
        <v/>
      </c>
      <c r="H455" s="10" t="str">
        <f t="shared" si="109"/>
        <v/>
      </c>
      <c r="I455" s="11"/>
      <c r="J455" s="10" t="str">
        <f t="shared" si="110"/>
        <v/>
      </c>
      <c r="K455" s="10" t="str">
        <f t="shared" si="111"/>
        <v/>
      </c>
      <c r="L455" s="10" t="str">
        <f>IF(D455="","",SUM($F$19:F455))</f>
        <v/>
      </c>
      <c r="M455" s="10" t="str">
        <f t="shared" si="112"/>
        <v/>
      </c>
      <c r="N455" s="10" t="str">
        <f t="shared" si="113"/>
        <v/>
      </c>
      <c r="O455" s="10" t="str">
        <f t="shared" si="114"/>
        <v/>
      </c>
      <c r="P455" s="10" t="str">
        <f t="shared" si="115"/>
        <v/>
      </c>
      <c r="Q455" s="10" t="str">
        <f t="shared" si="116"/>
        <v/>
      </c>
      <c r="R455" s="10" t="str">
        <f>IF(N455="","",SUM($O$19:O455))</f>
        <v/>
      </c>
      <c r="S455" s="14" t="e">
        <f t="shared" si="117"/>
        <v>#VALUE!</v>
      </c>
      <c r="T455" s="8" t="e">
        <f t="shared" si="118"/>
        <v>#VALUE!</v>
      </c>
    </row>
    <row r="456" spans="1:20" x14ac:dyDescent="0.25">
      <c r="A456" s="12">
        <f t="shared" si="102"/>
        <v>438</v>
      </c>
      <c r="B456" s="13">
        <f t="shared" si="103"/>
        <v>59353</v>
      </c>
      <c r="C456" s="12">
        <f t="shared" si="104"/>
        <v>2062</v>
      </c>
      <c r="D456" s="10" t="str">
        <f t="shared" si="105"/>
        <v/>
      </c>
      <c r="E456" s="10" t="str">
        <f t="shared" si="106"/>
        <v/>
      </c>
      <c r="F456" s="10" t="str">
        <f t="shared" si="107"/>
        <v/>
      </c>
      <c r="G456" s="10" t="str">
        <f t="shared" si="108"/>
        <v/>
      </c>
      <c r="H456" s="10" t="str">
        <f t="shared" si="109"/>
        <v/>
      </c>
      <c r="I456" s="11"/>
      <c r="J456" s="10" t="str">
        <f t="shared" si="110"/>
        <v/>
      </c>
      <c r="K456" s="10" t="str">
        <f t="shared" si="111"/>
        <v/>
      </c>
      <c r="L456" s="10" t="str">
        <f>IF(D456="","",SUM($F$19:F456))</f>
        <v/>
      </c>
      <c r="M456" s="10" t="str">
        <f t="shared" si="112"/>
        <v/>
      </c>
      <c r="N456" s="10" t="str">
        <f t="shared" si="113"/>
        <v/>
      </c>
      <c r="O456" s="10" t="str">
        <f t="shared" si="114"/>
        <v/>
      </c>
      <c r="P456" s="10" t="str">
        <f t="shared" si="115"/>
        <v/>
      </c>
      <c r="Q456" s="10" t="str">
        <f t="shared" si="116"/>
        <v/>
      </c>
      <c r="R456" s="10" t="str">
        <f>IF(N456="","",SUM($O$19:O456))</f>
        <v/>
      </c>
      <c r="S456" s="14" t="e">
        <f t="shared" si="117"/>
        <v>#VALUE!</v>
      </c>
      <c r="T456" s="8" t="e">
        <f t="shared" si="118"/>
        <v>#VALUE!</v>
      </c>
    </row>
    <row r="457" spans="1:20" x14ac:dyDescent="0.25">
      <c r="A457" s="12">
        <f t="shared" si="102"/>
        <v>439</v>
      </c>
      <c r="B457" s="13">
        <f t="shared" si="103"/>
        <v>59384</v>
      </c>
      <c r="C457" s="12">
        <f t="shared" si="104"/>
        <v>2062</v>
      </c>
      <c r="D457" s="10" t="str">
        <f t="shared" si="105"/>
        <v/>
      </c>
      <c r="E457" s="10" t="str">
        <f t="shared" si="106"/>
        <v/>
      </c>
      <c r="F457" s="10" t="str">
        <f t="shared" si="107"/>
        <v/>
      </c>
      <c r="G457" s="10" t="str">
        <f t="shared" si="108"/>
        <v/>
      </c>
      <c r="H457" s="10" t="str">
        <f t="shared" si="109"/>
        <v/>
      </c>
      <c r="I457" s="11"/>
      <c r="J457" s="10" t="str">
        <f t="shared" si="110"/>
        <v/>
      </c>
      <c r="K457" s="10" t="str">
        <f t="shared" si="111"/>
        <v/>
      </c>
      <c r="L457" s="10" t="str">
        <f>IF(D457="","",SUM($F$19:F457))</f>
        <v/>
      </c>
      <c r="M457" s="10" t="str">
        <f t="shared" si="112"/>
        <v/>
      </c>
      <c r="N457" s="10" t="str">
        <f t="shared" si="113"/>
        <v/>
      </c>
      <c r="O457" s="10" t="str">
        <f t="shared" si="114"/>
        <v/>
      </c>
      <c r="P457" s="10" t="str">
        <f t="shared" si="115"/>
        <v/>
      </c>
      <c r="Q457" s="10" t="str">
        <f t="shared" si="116"/>
        <v/>
      </c>
      <c r="R457" s="10" t="str">
        <f>IF(N457="","",SUM($O$19:O457))</f>
        <v/>
      </c>
      <c r="S457" s="14" t="e">
        <f t="shared" si="117"/>
        <v>#VALUE!</v>
      </c>
      <c r="T457" s="8" t="e">
        <f t="shared" si="118"/>
        <v>#VALUE!</v>
      </c>
    </row>
    <row r="458" spans="1:20" x14ac:dyDescent="0.25">
      <c r="A458" s="12">
        <f t="shared" si="102"/>
        <v>440</v>
      </c>
      <c r="B458" s="13">
        <f t="shared" si="103"/>
        <v>59415</v>
      </c>
      <c r="C458" s="12">
        <f t="shared" si="104"/>
        <v>2062</v>
      </c>
      <c r="D458" s="10" t="str">
        <f t="shared" si="105"/>
        <v/>
      </c>
      <c r="E458" s="10" t="str">
        <f t="shared" si="106"/>
        <v/>
      </c>
      <c r="F458" s="10" t="str">
        <f t="shared" si="107"/>
        <v/>
      </c>
      <c r="G458" s="10" t="str">
        <f t="shared" si="108"/>
        <v/>
      </c>
      <c r="H458" s="10" t="str">
        <f t="shared" si="109"/>
        <v/>
      </c>
      <c r="I458" s="11"/>
      <c r="J458" s="10" t="str">
        <f t="shared" si="110"/>
        <v/>
      </c>
      <c r="K458" s="10" t="str">
        <f t="shared" si="111"/>
        <v/>
      </c>
      <c r="L458" s="10" t="str">
        <f>IF(D458="","",SUM($F$19:F458))</f>
        <v/>
      </c>
      <c r="M458" s="10" t="str">
        <f t="shared" si="112"/>
        <v/>
      </c>
      <c r="N458" s="10" t="str">
        <f t="shared" si="113"/>
        <v/>
      </c>
      <c r="O458" s="10" t="str">
        <f t="shared" si="114"/>
        <v/>
      </c>
      <c r="P458" s="10" t="str">
        <f t="shared" si="115"/>
        <v/>
      </c>
      <c r="Q458" s="10" t="str">
        <f t="shared" si="116"/>
        <v/>
      </c>
      <c r="R458" s="10" t="str">
        <f>IF(N458="","",SUM($O$19:O458))</f>
        <v/>
      </c>
      <c r="S458" s="14" t="e">
        <f t="shared" si="117"/>
        <v>#VALUE!</v>
      </c>
      <c r="T458" s="8" t="e">
        <f t="shared" si="118"/>
        <v>#VALUE!</v>
      </c>
    </row>
    <row r="459" spans="1:20" x14ac:dyDescent="0.25">
      <c r="A459" s="12">
        <f t="shared" si="102"/>
        <v>441</v>
      </c>
      <c r="B459" s="13">
        <f t="shared" si="103"/>
        <v>59445</v>
      </c>
      <c r="C459" s="12">
        <f t="shared" si="104"/>
        <v>2062</v>
      </c>
      <c r="D459" s="10" t="str">
        <f t="shared" si="105"/>
        <v/>
      </c>
      <c r="E459" s="10" t="str">
        <f t="shared" si="106"/>
        <v/>
      </c>
      <c r="F459" s="10" t="str">
        <f t="shared" si="107"/>
        <v/>
      </c>
      <c r="G459" s="10" t="str">
        <f t="shared" si="108"/>
        <v/>
      </c>
      <c r="H459" s="10" t="str">
        <f t="shared" si="109"/>
        <v/>
      </c>
      <c r="I459" s="11"/>
      <c r="J459" s="10" t="str">
        <f t="shared" si="110"/>
        <v/>
      </c>
      <c r="K459" s="10" t="str">
        <f t="shared" si="111"/>
        <v/>
      </c>
      <c r="L459" s="10" t="str">
        <f>IF(D459="","",SUM($F$19:F459))</f>
        <v/>
      </c>
      <c r="M459" s="10" t="str">
        <f t="shared" si="112"/>
        <v/>
      </c>
      <c r="N459" s="10" t="str">
        <f t="shared" si="113"/>
        <v/>
      </c>
      <c r="O459" s="10" t="str">
        <f t="shared" si="114"/>
        <v/>
      </c>
      <c r="P459" s="10" t="str">
        <f t="shared" si="115"/>
        <v/>
      </c>
      <c r="Q459" s="10" t="str">
        <f t="shared" si="116"/>
        <v/>
      </c>
      <c r="R459" s="10" t="str">
        <f>IF(N459="","",SUM($O$19:O459))</f>
        <v/>
      </c>
      <c r="S459" s="14" t="e">
        <f t="shared" si="117"/>
        <v>#VALUE!</v>
      </c>
      <c r="T459" s="8" t="e">
        <f t="shared" si="118"/>
        <v>#VALUE!</v>
      </c>
    </row>
    <row r="460" spans="1:20" x14ac:dyDescent="0.25">
      <c r="A460" s="12">
        <f t="shared" si="102"/>
        <v>442</v>
      </c>
      <c r="B460" s="13">
        <f t="shared" si="103"/>
        <v>59476</v>
      </c>
      <c r="C460" s="12">
        <f t="shared" si="104"/>
        <v>2062</v>
      </c>
      <c r="D460" s="10" t="str">
        <f t="shared" si="105"/>
        <v/>
      </c>
      <c r="E460" s="10" t="str">
        <f t="shared" si="106"/>
        <v/>
      </c>
      <c r="F460" s="10" t="str">
        <f t="shared" si="107"/>
        <v/>
      </c>
      <c r="G460" s="10" t="str">
        <f t="shared" si="108"/>
        <v/>
      </c>
      <c r="H460" s="10" t="str">
        <f t="shared" si="109"/>
        <v/>
      </c>
      <c r="I460" s="11"/>
      <c r="J460" s="10" t="str">
        <f t="shared" si="110"/>
        <v/>
      </c>
      <c r="K460" s="10" t="str">
        <f t="shared" si="111"/>
        <v/>
      </c>
      <c r="L460" s="10" t="str">
        <f>IF(D460="","",SUM($F$19:F460))</f>
        <v/>
      </c>
      <c r="M460" s="10" t="str">
        <f t="shared" si="112"/>
        <v/>
      </c>
      <c r="N460" s="10" t="str">
        <f t="shared" si="113"/>
        <v/>
      </c>
      <c r="O460" s="10" t="str">
        <f t="shared" si="114"/>
        <v/>
      </c>
      <c r="P460" s="10" t="str">
        <f t="shared" si="115"/>
        <v/>
      </c>
      <c r="Q460" s="10" t="str">
        <f t="shared" si="116"/>
        <v/>
      </c>
      <c r="R460" s="10" t="str">
        <f>IF(N460="","",SUM($O$19:O460))</f>
        <v/>
      </c>
      <c r="S460" s="14" t="e">
        <f t="shared" si="117"/>
        <v>#VALUE!</v>
      </c>
      <c r="T460" s="8" t="e">
        <f t="shared" si="118"/>
        <v>#VALUE!</v>
      </c>
    </row>
    <row r="461" spans="1:20" x14ac:dyDescent="0.25">
      <c r="A461" s="12">
        <f t="shared" si="102"/>
        <v>443</v>
      </c>
      <c r="B461" s="13">
        <f t="shared" si="103"/>
        <v>59506</v>
      </c>
      <c r="C461" s="12">
        <f t="shared" si="104"/>
        <v>2062</v>
      </c>
      <c r="D461" s="10" t="str">
        <f t="shared" si="105"/>
        <v/>
      </c>
      <c r="E461" s="10" t="str">
        <f t="shared" si="106"/>
        <v/>
      </c>
      <c r="F461" s="10" t="str">
        <f t="shared" si="107"/>
        <v/>
      </c>
      <c r="G461" s="10" t="str">
        <f t="shared" si="108"/>
        <v/>
      </c>
      <c r="H461" s="10" t="str">
        <f t="shared" si="109"/>
        <v/>
      </c>
      <c r="I461" s="11"/>
      <c r="J461" s="10" t="str">
        <f t="shared" si="110"/>
        <v/>
      </c>
      <c r="K461" s="10" t="str">
        <f t="shared" si="111"/>
        <v/>
      </c>
      <c r="L461" s="10" t="str">
        <f>IF(D461="","",SUM($F$19:F461))</f>
        <v/>
      </c>
      <c r="M461" s="10" t="str">
        <f t="shared" si="112"/>
        <v/>
      </c>
      <c r="N461" s="10" t="str">
        <f t="shared" si="113"/>
        <v/>
      </c>
      <c r="O461" s="10" t="str">
        <f t="shared" si="114"/>
        <v/>
      </c>
      <c r="P461" s="10" t="str">
        <f t="shared" si="115"/>
        <v/>
      </c>
      <c r="Q461" s="10" t="str">
        <f t="shared" si="116"/>
        <v/>
      </c>
      <c r="R461" s="10" t="str">
        <f>IF(N461="","",SUM($O$19:O461))</f>
        <v/>
      </c>
      <c r="S461" s="14" t="e">
        <f t="shared" si="117"/>
        <v>#VALUE!</v>
      </c>
      <c r="T461" s="8" t="e">
        <f t="shared" si="118"/>
        <v>#VALUE!</v>
      </c>
    </row>
    <row r="462" spans="1:20" x14ac:dyDescent="0.25">
      <c r="A462" s="12">
        <f t="shared" si="102"/>
        <v>444</v>
      </c>
      <c r="B462" s="13">
        <f t="shared" si="103"/>
        <v>59537</v>
      </c>
      <c r="C462" s="12">
        <f t="shared" si="104"/>
        <v>2063</v>
      </c>
      <c r="D462" s="10" t="str">
        <f t="shared" si="105"/>
        <v/>
      </c>
      <c r="E462" s="10" t="str">
        <f t="shared" si="106"/>
        <v/>
      </c>
      <c r="F462" s="10" t="str">
        <f t="shared" si="107"/>
        <v/>
      </c>
      <c r="G462" s="10" t="str">
        <f t="shared" si="108"/>
        <v/>
      </c>
      <c r="H462" s="10" t="str">
        <f t="shared" si="109"/>
        <v/>
      </c>
      <c r="I462" s="11"/>
      <c r="J462" s="10" t="str">
        <f t="shared" si="110"/>
        <v/>
      </c>
      <c r="K462" s="10" t="str">
        <f t="shared" si="111"/>
        <v/>
      </c>
      <c r="L462" s="10" t="str">
        <f>IF(D462="","",SUM($F$19:F462))</f>
        <v/>
      </c>
      <c r="M462" s="10" t="str">
        <f t="shared" si="112"/>
        <v/>
      </c>
      <c r="N462" s="10" t="str">
        <f t="shared" si="113"/>
        <v/>
      </c>
      <c r="O462" s="10" t="str">
        <f t="shared" si="114"/>
        <v/>
      </c>
      <c r="P462" s="10" t="str">
        <f t="shared" si="115"/>
        <v/>
      </c>
      <c r="Q462" s="10" t="str">
        <f t="shared" si="116"/>
        <v/>
      </c>
      <c r="R462" s="10" t="str">
        <f>IF(N462="","",SUM($O$19:O462))</f>
        <v/>
      </c>
      <c r="S462" s="14" t="e">
        <f t="shared" si="117"/>
        <v>#VALUE!</v>
      </c>
      <c r="T462" s="8" t="e">
        <f t="shared" si="118"/>
        <v>#VALUE!</v>
      </c>
    </row>
    <row r="463" spans="1:20" x14ac:dyDescent="0.25">
      <c r="A463" s="12">
        <f t="shared" si="102"/>
        <v>445</v>
      </c>
      <c r="B463" s="13">
        <f t="shared" si="103"/>
        <v>59568</v>
      </c>
      <c r="C463" s="12">
        <f t="shared" si="104"/>
        <v>2063</v>
      </c>
      <c r="D463" s="10" t="str">
        <f t="shared" si="105"/>
        <v/>
      </c>
      <c r="E463" s="10" t="str">
        <f t="shared" si="106"/>
        <v/>
      </c>
      <c r="F463" s="10" t="str">
        <f t="shared" si="107"/>
        <v/>
      </c>
      <c r="G463" s="10" t="str">
        <f t="shared" si="108"/>
        <v/>
      </c>
      <c r="H463" s="10" t="str">
        <f t="shared" si="109"/>
        <v/>
      </c>
      <c r="I463" s="11"/>
      <c r="J463" s="10" t="str">
        <f t="shared" si="110"/>
        <v/>
      </c>
      <c r="K463" s="10" t="str">
        <f t="shared" si="111"/>
        <v/>
      </c>
      <c r="L463" s="10" t="str">
        <f>IF(D463="","",SUM($F$19:F463))</f>
        <v/>
      </c>
      <c r="M463" s="10" t="str">
        <f t="shared" si="112"/>
        <v/>
      </c>
      <c r="N463" s="10" t="str">
        <f t="shared" si="113"/>
        <v/>
      </c>
      <c r="O463" s="10" t="str">
        <f t="shared" si="114"/>
        <v/>
      </c>
      <c r="P463" s="10" t="str">
        <f t="shared" si="115"/>
        <v/>
      </c>
      <c r="Q463" s="10" t="str">
        <f t="shared" si="116"/>
        <v/>
      </c>
      <c r="R463" s="10" t="str">
        <f>IF(N463="","",SUM($O$19:O463))</f>
        <v/>
      </c>
      <c r="S463" s="14" t="e">
        <f t="shared" si="117"/>
        <v>#VALUE!</v>
      </c>
      <c r="T463" s="8" t="e">
        <f t="shared" si="118"/>
        <v>#VALUE!</v>
      </c>
    </row>
    <row r="464" spans="1:20" x14ac:dyDescent="0.25">
      <c r="A464" s="12">
        <f t="shared" si="102"/>
        <v>446</v>
      </c>
      <c r="B464" s="13">
        <f t="shared" si="103"/>
        <v>59596</v>
      </c>
      <c r="C464" s="12">
        <f t="shared" si="104"/>
        <v>2063</v>
      </c>
      <c r="D464" s="10" t="str">
        <f t="shared" si="105"/>
        <v/>
      </c>
      <c r="E464" s="10" t="str">
        <f t="shared" si="106"/>
        <v/>
      </c>
      <c r="F464" s="10" t="str">
        <f t="shared" si="107"/>
        <v/>
      </c>
      <c r="G464" s="10" t="str">
        <f t="shared" si="108"/>
        <v/>
      </c>
      <c r="H464" s="10" t="str">
        <f t="shared" si="109"/>
        <v/>
      </c>
      <c r="I464" s="11"/>
      <c r="J464" s="10" t="str">
        <f t="shared" si="110"/>
        <v/>
      </c>
      <c r="K464" s="10" t="str">
        <f t="shared" si="111"/>
        <v/>
      </c>
      <c r="L464" s="10" t="str">
        <f>IF(D464="","",SUM($F$19:F464))</f>
        <v/>
      </c>
      <c r="M464" s="10" t="str">
        <f t="shared" si="112"/>
        <v/>
      </c>
      <c r="N464" s="10" t="str">
        <f t="shared" si="113"/>
        <v/>
      </c>
      <c r="O464" s="10" t="str">
        <f t="shared" si="114"/>
        <v/>
      </c>
      <c r="P464" s="10" t="str">
        <f t="shared" si="115"/>
        <v/>
      </c>
      <c r="Q464" s="10" t="str">
        <f t="shared" si="116"/>
        <v/>
      </c>
      <c r="R464" s="10" t="str">
        <f>IF(N464="","",SUM($O$19:O464))</f>
        <v/>
      </c>
      <c r="S464" s="14" t="e">
        <f t="shared" si="117"/>
        <v>#VALUE!</v>
      </c>
      <c r="T464" s="8" t="e">
        <f t="shared" si="118"/>
        <v>#VALUE!</v>
      </c>
    </row>
    <row r="465" spans="1:20" x14ac:dyDescent="0.25">
      <c r="A465" s="12">
        <f t="shared" si="102"/>
        <v>447</v>
      </c>
      <c r="B465" s="13">
        <f t="shared" si="103"/>
        <v>59627</v>
      </c>
      <c r="C465" s="12">
        <f t="shared" si="104"/>
        <v>2063</v>
      </c>
      <c r="D465" s="10" t="str">
        <f t="shared" si="105"/>
        <v/>
      </c>
      <c r="E465" s="10" t="str">
        <f t="shared" si="106"/>
        <v/>
      </c>
      <c r="F465" s="10" t="str">
        <f t="shared" si="107"/>
        <v/>
      </c>
      <c r="G465" s="10" t="str">
        <f t="shared" si="108"/>
        <v/>
      </c>
      <c r="H465" s="10" t="str">
        <f t="shared" si="109"/>
        <v/>
      </c>
      <c r="I465" s="11"/>
      <c r="J465" s="10" t="str">
        <f t="shared" si="110"/>
        <v/>
      </c>
      <c r="K465" s="10" t="str">
        <f t="shared" si="111"/>
        <v/>
      </c>
      <c r="L465" s="10" t="str">
        <f>IF(D465="","",SUM($F$19:F465))</f>
        <v/>
      </c>
      <c r="M465" s="10" t="str">
        <f t="shared" si="112"/>
        <v/>
      </c>
      <c r="N465" s="10" t="str">
        <f t="shared" si="113"/>
        <v/>
      </c>
      <c r="O465" s="10" t="str">
        <f t="shared" si="114"/>
        <v/>
      </c>
      <c r="P465" s="10" t="str">
        <f t="shared" si="115"/>
        <v/>
      </c>
      <c r="Q465" s="10" t="str">
        <f t="shared" si="116"/>
        <v/>
      </c>
      <c r="R465" s="10" t="str">
        <f>IF(N465="","",SUM($O$19:O465))</f>
        <v/>
      </c>
      <c r="S465" s="14" t="e">
        <f t="shared" si="117"/>
        <v>#VALUE!</v>
      </c>
      <c r="T465" s="8" t="e">
        <f t="shared" si="118"/>
        <v>#VALUE!</v>
      </c>
    </row>
    <row r="466" spans="1:20" x14ac:dyDescent="0.25">
      <c r="A466" s="12">
        <f t="shared" si="102"/>
        <v>448</v>
      </c>
      <c r="B466" s="13">
        <f t="shared" si="103"/>
        <v>59657</v>
      </c>
      <c r="C466" s="12">
        <f t="shared" si="104"/>
        <v>2063</v>
      </c>
      <c r="D466" s="10" t="str">
        <f t="shared" si="105"/>
        <v/>
      </c>
      <c r="E466" s="10" t="str">
        <f t="shared" si="106"/>
        <v/>
      </c>
      <c r="F466" s="10" t="str">
        <f t="shared" si="107"/>
        <v/>
      </c>
      <c r="G466" s="10" t="str">
        <f t="shared" si="108"/>
        <v/>
      </c>
      <c r="H466" s="10" t="str">
        <f t="shared" si="109"/>
        <v/>
      </c>
      <c r="I466" s="11"/>
      <c r="J466" s="10" t="str">
        <f t="shared" si="110"/>
        <v/>
      </c>
      <c r="K466" s="10" t="str">
        <f t="shared" si="111"/>
        <v/>
      </c>
      <c r="L466" s="10" t="str">
        <f>IF(D466="","",SUM($F$19:F466))</f>
        <v/>
      </c>
      <c r="M466" s="10" t="str">
        <f t="shared" si="112"/>
        <v/>
      </c>
      <c r="N466" s="10" t="str">
        <f t="shared" si="113"/>
        <v/>
      </c>
      <c r="O466" s="10" t="str">
        <f t="shared" si="114"/>
        <v/>
      </c>
      <c r="P466" s="10" t="str">
        <f t="shared" si="115"/>
        <v/>
      </c>
      <c r="Q466" s="10" t="str">
        <f t="shared" si="116"/>
        <v/>
      </c>
      <c r="R466" s="10" t="str">
        <f>IF(N466="","",SUM($O$19:O466))</f>
        <v/>
      </c>
      <c r="S466" s="14" t="e">
        <f t="shared" si="117"/>
        <v>#VALUE!</v>
      </c>
      <c r="T466" s="8" t="e">
        <f t="shared" si="118"/>
        <v>#VALUE!</v>
      </c>
    </row>
    <row r="467" spans="1:20" x14ac:dyDescent="0.25">
      <c r="A467" s="12">
        <f t="shared" ref="A467:A518" si="119">IF(ROW()=19,1,IF(OR(K466&gt;0,Q466&gt;0),A466+1,""))</f>
        <v>449</v>
      </c>
      <c r="B467" s="13">
        <f t="shared" ref="B467:B530" si="120">IF(A467="","",EDATE($B$6,(A467-1)*(12/$E$4)))</f>
        <v>59688</v>
      </c>
      <c r="C467" s="12">
        <f t="shared" ref="C467:C530" si="121">IF(A467="","",YEAR(B467))</f>
        <v>2063</v>
      </c>
      <c r="D467" s="10" t="str">
        <f t="shared" ref="D467:D518" si="122">IF(A467="","",IF(A467=1,$B$7,IF(K466&gt;0,K466,"")))</f>
        <v/>
      </c>
      <c r="E467" s="10" t="str">
        <f t="shared" ref="E467:E530" si="123">IF(D467="","",MIN($E$6,D467+F467))</f>
        <v/>
      </c>
      <c r="F467" s="10" t="str">
        <f t="shared" ref="F467:F518" si="124">IF(D467="","",D467*$E$5)</f>
        <v/>
      </c>
      <c r="G467" s="10" t="str">
        <f t="shared" ref="G467:G530" si="125">IF(D467="","",MAX(0,E467-F467))</f>
        <v/>
      </c>
      <c r="H467" s="10" t="str">
        <f t="shared" ref="H467:H530" si="126">IF(D467="","",IF(MONTH(B467)=$B$12,MIN($B$11,MAX(0,D467-G467)),0))</f>
        <v/>
      </c>
      <c r="I467" s="11"/>
      <c r="J467" s="10" t="str">
        <f t="shared" ref="J467:J530" si="127">IF(D467="","",E467+H467+I467)</f>
        <v/>
      </c>
      <c r="K467" s="10" t="str">
        <f t="shared" ref="K467:K518" si="128">IF(D467="","",MAX(0,D467-G467-H467-I467))</f>
        <v/>
      </c>
      <c r="L467" s="10" t="str">
        <f>IF(D467="","",SUM($F$19:F467))</f>
        <v/>
      </c>
      <c r="M467" s="10" t="str">
        <f t="shared" ref="M467:M518" si="129">IF(D467="","",$B$7-K467)</f>
        <v/>
      </c>
      <c r="N467" s="10" t="str">
        <f t="shared" ref="N467:N518" si="130">IF(A467="","",IF(A467=1,$B$7,IF(Q466&gt;0,Q466,"")))</f>
        <v/>
      </c>
      <c r="O467" s="10" t="str">
        <f t="shared" ref="O467:O530" si="131">IF(N467="","",N467*$E$5)</f>
        <v/>
      </c>
      <c r="P467" s="10" t="str">
        <f t="shared" ref="P467:P530" si="132">IF(N467="","",MAX(0,MIN($E$6,N467+O467)-O467))</f>
        <v/>
      </c>
      <c r="Q467" s="10" t="str">
        <f t="shared" ref="Q467:Q530" si="133">IF(N467="","",MAX(0,N467-P467))</f>
        <v/>
      </c>
      <c r="R467" s="10" t="str">
        <f>IF(N467="","",SUM($O$19:O467))</f>
        <v/>
      </c>
      <c r="S467" s="14" t="e">
        <f t="shared" ref="S467:S518" si="134">IF(A467="","",IF(AND(K467=0,Q467=0),"beide getilgt",IF(K467=0,"mit Sondertilgung getilgt",IF((H467+I467)&gt;0,"Sondertilgung","laufend"))))</f>
        <v>#VALUE!</v>
      </c>
      <c r="T467" s="8" t="e">
        <f t="shared" ref="T467:T518" si="135">IF(A467="","",H467+I467)</f>
        <v>#VALUE!</v>
      </c>
    </row>
    <row r="468" spans="1:20" x14ac:dyDescent="0.25">
      <c r="A468" s="12">
        <f t="shared" si="119"/>
        <v>450</v>
      </c>
      <c r="B468" s="13">
        <f t="shared" si="120"/>
        <v>59718</v>
      </c>
      <c r="C468" s="12">
        <f t="shared" si="121"/>
        <v>2063</v>
      </c>
      <c r="D468" s="10" t="str">
        <f t="shared" si="122"/>
        <v/>
      </c>
      <c r="E468" s="10" t="str">
        <f t="shared" si="123"/>
        <v/>
      </c>
      <c r="F468" s="10" t="str">
        <f t="shared" si="124"/>
        <v/>
      </c>
      <c r="G468" s="10" t="str">
        <f t="shared" si="125"/>
        <v/>
      </c>
      <c r="H468" s="10" t="str">
        <f t="shared" si="126"/>
        <v/>
      </c>
      <c r="I468" s="11"/>
      <c r="J468" s="10" t="str">
        <f t="shared" si="127"/>
        <v/>
      </c>
      <c r="K468" s="10" t="str">
        <f t="shared" si="128"/>
        <v/>
      </c>
      <c r="L468" s="10" t="str">
        <f>IF(D468="","",SUM($F$19:F468))</f>
        <v/>
      </c>
      <c r="M468" s="10" t="str">
        <f t="shared" si="129"/>
        <v/>
      </c>
      <c r="N468" s="10" t="str">
        <f t="shared" si="130"/>
        <v/>
      </c>
      <c r="O468" s="10" t="str">
        <f t="shared" si="131"/>
        <v/>
      </c>
      <c r="P468" s="10" t="str">
        <f t="shared" si="132"/>
        <v/>
      </c>
      <c r="Q468" s="10" t="str">
        <f t="shared" si="133"/>
        <v/>
      </c>
      <c r="R468" s="10" t="str">
        <f>IF(N468="","",SUM($O$19:O468))</f>
        <v/>
      </c>
      <c r="S468" s="14" t="e">
        <f t="shared" si="134"/>
        <v>#VALUE!</v>
      </c>
      <c r="T468" s="8" t="e">
        <f t="shared" si="135"/>
        <v>#VALUE!</v>
      </c>
    </row>
    <row r="469" spans="1:20" x14ac:dyDescent="0.25">
      <c r="A469" s="12">
        <f t="shared" si="119"/>
        <v>451</v>
      </c>
      <c r="B469" s="13">
        <f t="shared" si="120"/>
        <v>59749</v>
      </c>
      <c r="C469" s="12">
        <f t="shared" si="121"/>
        <v>2063</v>
      </c>
      <c r="D469" s="10" t="str">
        <f t="shared" si="122"/>
        <v/>
      </c>
      <c r="E469" s="10" t="str">
        <f t="shared" si="123"/>
        <v/>
      </c>
      <c r="F469" s="10" t="str">
        <f t="shared" si="124"/>
        <v/>
      </c>
      <c r="G469" s="10" t="str">
        <f t="shared" si="125"/>
        <v/>
      </c>
      <c r="H469" s="10" t="str">
        <f t="shared" si="126"/>
        <v/>
      </c>
      <c r="I469" s="11"/>
      <c r="J469" s="10" t="str">
        <f t="shared" si="127"/>
        <v/>
      </c>
      <c r="K469" s="10" t="str">
        <f t="shared" si="128"/>
        <v/>
      </c>
      <c r="L469" s="10" t="str">
        <f>IF(D469="","",SUM($F$19:F469))</f>
        <v/>
      </c>
      <c r="M469" s="10" t="str">
        <f t="shared" si="129"/>
        <v/>
      </c>
      <c r="N469" s="10" t="str">
        <f t="shared" si="130"/>
        <v/>
      </c>
      <c r="O469" s="10" t="str">
        <f t="shared" si="131"/>
        <v/>
      </c>
      <c r="P469" s="10" t="str">
        <f t="shared" si="132"/>
        <v/>
      </c>
      <c r="Q469" s="10" t="str">
        <f t="shared" si="133"/>
        <v/>
      </c>
      <c r="R469" s="10" t="str">
        <f>IF(N469="","",SUM($O$19:O469))</f>
        <v/>
      </c>
      <c r="S469" s="14" t="e">
        <f t="shared" si="134"/>
        <v>#VALUE!</v>
      </c>
      <c r="T469" s="8" t="e">
        <f t="shared" si="135"/>
        <v>#VALUE!</v>
      </c>
    </row>
    <row r="470" spans="1:20" x14ac:dyDescent="0.25">
      <c r="A470" s="12">
        <f t="shared" si="119"/>
        <v>452</v>
      </c>
      <c r="B470" s="13">
        <f t="shared" si="120"/>
        <v>59780</v>
      </c>
      <c r="C470" s="12">
        <f t="shared" si="121"/>
        <v>2063</v>
      </c>
      <c r="D470" s="10" t="str">
        <f t="shared" si="122"/>
        <v/>
      </c>
      <c r="E470" s="10" t="str">
        <f t="shared" si="123"/>
        <v/>
      </c>
      <c r="F470" s="10" t="str">
        <f t="shared" si="124"/>
        <v/>
      </c>
      <c r="G470" s="10" t="str">
        <f t="shared" si="125"/>
        <v/>
      </c>
      <c r="H470" s="10" t="str">
        <f t="shared" si="126"/>
        <v/>
      </c>
      <c r="I470" s="11"/>
      <c r="J470" s="10" t="str">
        <f t="shared" si="127"/>
        <v/>
      </c>
      <c r="K470" s="10" t="str">
        <f t="shared" si="128"/>
        <v/>
      </c>
      <c r="L470" s="10" t="str">
        <f>IF(D470="","",SUM($F$19:F470))</f>
        <v/>
      </c>
      <c r="M470" s="10" t="str">
        <f t="shared" si="129"/>
        <v/>
      </c>
      <c r="N470" s="10" t="str">
        <f t="shared" si="130"/>
        <v/>
      </c>
      <c r="O470" s="10" t="str">
        <f t="shared" si="131"/>
        <v/>
      </c>
      <c r="P470" s="10" t="str">
        <f t="shared" si="132"/>
        <v/>
      </c>
      <c r="Q470" s="10" t="str">
        <f t="shared" si="133"/>
        <v/>
      </c>
      <c r="R470" s="10" t="str">
        <f>IF(N470="","",SUM($O$19:O470))</f>
        <v/>
      </c>
      <c r="S470" s="14" t="e">
        <f t="shared" si="134"/>
        <v>#VALUE!</v>
      </c>
      <c r="T470" s="8" t="e">
        <f t="shared" si="135"/>
        <v>#VALUE!</v>
      </c>
    </row>
    <row r="471" spans="1:20" x14ac:dyDescent="0.25">
      <c r="A471" s="12">
        <f t="shared" si="119"/>
        <v>453</v>
      </c>
      <c r="B471" s="13">
        <f t="shared" si="120"/>
        <v>59810</v>
      </c>
      <c r="C471" s="12">
        <f t="shared" si="121"/>
        <v>2063</v>
      </c>
      <c r="D471" s="10" t="str">
        <f t="shared" si="122"/>
        <v/>
      </c>
      <c r="E471" s="10" t="str">
        <f t="shared" si="123"/>
        <v/>
      </c>
      <c r="F471" s="10" t="str">
        <f t="shared" si="124"/>
        <v/>
      </c>
      <c r="G471" s="10" t="str">
        <f t="shared" si="125"/>
        <v/>
      </c>
      <c r="H471" s="10" t="str">
        <f t="shared" si="126"/>
        <v/>
      </c>
      <c r="I471" s="11"/>
      <c r="J471" s="10" t="str">
        <f t="shared" si="127"/>
        <v/>
      </c>
      <c r="K471" s="10" t="str">
        <f t="shared" si="128"/>
        <v/>
      </c>
      <c r="L471" s="10" t="str">
        <f>IF(D471="","",SUM($F$19:F471))</f>
        <v/>
      </c>
      <c r="M471" s="10" t="str">
        <f t="shared" si="129"/>
        <v/>
      </c>
      <c r="N471" s="10" t="str">
        <f t="shared" si="130"/>
        <v/>
      </c>
      <c r="O471" s="10" t="str">
        <f t="shared" si="131"/>
        <v/>
      </c>
      <c r="P471" s="10" t="str">
        <f t="shared" si="132"/>
        <v/>
      </c>
      <c r="Q471" s="10" t="str">
        <f t="shared" si="133"/>
        <v/>
      </c>
      <c r="R471" s="10" t="str">
        <f>IF(N471="","",SUM($O$19:O471))</f>
        <v/>
      </c>
      <c r="S471" s="14" t="e">
        <f t="shared" si="134"/>
        <v>#VALUE!</v>
      </c>
      <c r="T471" s="8" t="e">
        <f t="shared" si="135"/>
        <v>#VALUE!</v>
      </c>
    </row>
    <row r="472" spans="1:20" x14ac:dyDescent="0.25">
      <c r="A472" s="12">
        <f t="shared" si="119"/>
        <v>454</v>
      </c>
      <c r="B472" s="13">
        <f t="shared" si="120"/>
        <v>59841</v>
      </c>
      <c r="C472" s="12">
        <f t="shared" si="121"/>
        <v>2063</v>
      </c>
      <c r="D472" s="10" t="str">
        <f t="shared" si="122"/>
        <v/>
      </c>
      <c r="E472" s="10" t="str">
        <f t="shared" si="123"/>
        <v/>
      </c>
      <c r="F472" s="10" t="str">
        <f t="shared" si="124"/>
        <v/>
      </c>
      <c r="G472" s="10" t="str">
        <f t="shared" si="125"/>
        <v/>
      </c>
      <c r="H472" s="10" t="str">
        <f t="shared" si="126"/>
        <v/>
      </c>
      <c r="I472" s="11"/>
      <c r="J472" s="10" t="str">
        <f t="shared" si="127"/>
        <v/>
      </c>
      <c r="K472" s="10" t="str">
        <f t="shared" si="128"/>
        <v/>
      </c>
      <c r="L472" s="10" t="str">
        <f>IF(D472="","",SUM($F$19:F472))</f>
        <v/>
      </c>
      <c r="M472" s="10" t="str">
        <f t="shared" si="129"/>
        <v/>
      </c>
      <c r="N472" s="10" t="str">
        <f t="shared" si="130"/>
        <v/>
      </c>
      <c r="O472" s="10" t="str">
        <f t="shared" si="131"/>
        <v/>
      </c>
      <c r="P472" s="10" t="str">
        <f t="shared" si="132"/>
        <v/>
      </c>
      <c r="Q472" s="10" t="str">
        <f t="shared" si="133"/>
        <v/>
      </c>
      <c r="R472" s="10" t="str">
        <f>IF(N472="","",SUM($O$19:O472))</f>
        <v/>
      </c>
      <c r="S472" s="14" t="e">
        <f t="shared" si="134"/>
        <v>#VALUE!</v>
      </c>
      <c r="T472" s="8" t="e">
        <f t="shared" si="135"/>
        <v>#VALUE!</v>
      </c>
    </row>
    <row r="473" spans="1:20" x14ac:dyDescent="0.25">
      <c r="A473" s="12">
        <f t="shared" si="119"/>
        <v>455</v>
      </c>
      <c r="B473" s="13">
        <f t="shared" si="120"/>
        <v>59871</v>
      </c>
      <c r="C473" s="12">
        <f t="shared" si="121"/>
        <v>2063</v>
      </c>
      <c r="D473" s="10" t="str">
        <f t="shared" si="122"/>
        <v/>
      </c>
      <c r="E473" s="10" t="str">
        <f t="shared" si="123"/>
        <v/>
      </c>
      <c r="F473" s="10" t="str">
        <f t="shared" si="124"/>
        <v/>
      </c>
      <c r="G473" s="10" t="str">
        <f t="shared" si="125"/>
        <v/>
      </c>
      <c r="H473" s="10" t="str">
        <f t="shared" si="126"/>
        <v/>
      </c>
      <c r="I473" s="11"/>
      <c r="J473" s="10" t="str">
        <f t="shared" si="127"/>
        <v/>
      </c>
      <c r="K473" s="10" t="str">
        <f t="shared" si="128"/>
        <v/>
      </c>
      <c r="L473" s="10" t="str">
        <f>IF(D473="","",SUM($F$19:F473))</f>
        <v/>
      </c>
      <c r="M473" s="10" t="str">
        <f t="shared" si="129"/>
        <v/>
      </c>
      <c r="N473" s="10" t="str">
        <f t="shared" si="130"/>
        <v/>
      </c>
      <c r="O473" s="10" t="str">
        <f t="shared" si="131"/>
        <v/>
      </c>
      <c r="P473" s="10" t="str">
        <f t="shared" si="132"/>
        <v/>
      </c>
      <c r="Q473" s="10" t="str">
        <f t="shared" si="133"/>
        <v/>
      </c>
      <c r="R473" s="10" t="str">
        <f>IF(N473="","",SUM($O$19:O473))</f>
        <v/>
      </c>
      <c r="S473" s="14" t="e">
        <f t="shared" si="134"/>
        <v>#VALUE!</v>
      </c>
      <c r="T473" s="8" t="e">
        <f t="shared" si="135"/>
        <v>#VALUE!</v>
      </c>
    </row>
    <row r="474" spans="1:20" x14ac:dyDescent="0.25">
      <c r="A474" s="12">
        <f t="shared" si="119"/>
        <v>456</v>
      </c>
      <c r="B474" s="13">
        <f t="shared" si="120"/>
        <v>59902</v>
      </c>
      <c r="C474" s="12">
        <f t="shared" si="121"/>
        <v>2064</v>
      </c>
      <c r="D474" s="10" t="str">
        <f t="shared" si="122"/>
        <v/>
      </c>
      <c r="E474" s="10" t="str">
        <f t="shared" si="123"/>
        <v/>
      </c>
      <c r="F474" s="10" t="str">
        <f t="shared" si="124"/>
        <v/>
      </c>
      <c r="G474" s="10" t="str">
        <f t="shared" si="125"/>
        <v/>
      </c>
      <c r="H474" s="10" t="str">
        <f t="shared" si="126"/>
        <v/>
      </c>
      <c r="I474" s="11"/>
      <c r="J474" s="10" t="str">
        <f t="shared" si="127"/>
        <v/>
      </c>
      <c r="K474" s="10" t="str">
        <f t="shared" si="128"/>
        <v/>
      </c>
      <c r="L474" s="10" t="str">
        <f>IF(D474="","",SUM($F$19:F474))</f>
        <v/>
      </c>
      <c r="M474" s="10" t="str">
        <f t="shared" si="129"/>
        <v/>
      </c>
      <c r="N474" s="10" t="str">
        <f t="shared" si="130"/>
        <v/>
      </c>
      <c r="O474" s="10" t="str">
        <f t="shared" si="131"/>
        <v/>
      </c>
      <c r="P474" s="10" t="str">
        <f t="shared" si="132"/>
        <v/>
      </c>
      <c r="Q474" s="10" t="str">
        <f t="shared" si="133"/>
        <v/>
      </c>
      <c r="R474" s="10" t="str">
        <f>IF(N474="","",SUM($O$19:O474))</f>
        <v/>
      </c>
      <c r="S474" s="14" t="e">
        <f t="shared" si="134"/>
        <v>#VALUE!</v>
      </c>
      <c r="T474" s="8" t="e">
        <f t="shared" si="135"/>
        <v>#VALUE!</v>
      </c>
    </row>
    <row r="475" spans="1:20" x14ac:dyDescent="0.25">
      <c r="A475" s="12">
        <f t="shared" si="119"/>
        <v>457</v>
      </c>
      <c r="B475" s="13">
        <f t="shared" si="120"/>
        <v>59933</v>
      </c>
      <c r="C475" s="12">
        <f t="shared" si="121"/>
        <v>2064</v>
      </c>
      <c r="D475" s="10" t="str">
        <f t="shared" si="122"/>
        <v/>
      </c>
      <c r="E475" s="10" t="str">
        <f t="shared" si="123"/>
        <v/>
      </c>
      <c r="F475" s="10" t="str">
        <f t="shared" si="124"/>
        <v/>
      </c>
      <c r="G475" s="10" t="str">
        <f t="shared" si="125"/>
        <v/>
      </c>
      <c r="H475" s="10" t="str">
        <f t="shared" si="126"/>
        <v/>
      </c>
      <c r="I475" s="11"/>
      <c r="J475" s="10" t="str">
        <f t="shared" si="127"/>
        <v/>
      </c>
      <c r="K475" s="10" t="str">
        <f t="shared" si="128"/>
        <v/>
      </c>
      <c r="L475" s="10" t="str">
        <f>IF(D475="","",SUM($F$19:F475))</f>
        <v/>
      </c>
      <c r="M475" s="10" t="str">
        <f t="shared" si="129"/>
        <v/>
      </c>
      <c r="N475" s="10" t="str">
        <f t="shared" si="130"/>
        <v/>
      </c>
      <c r="O475" s="10" t="str">
        <f t="shared" si="131"/>
        <v/>
      </c>
      <c r="P475" s="10" t="str">
        <f t="shared" si="132"/>
        <v/>
      </c>
      <c r="Q475" s="10" t="str">
        <f t="shared" si="133"/>
        <v/>
      </c>
      <c r="R475" s="10" t="str">
        <f>IF(N475="","",SUM($O$19:O475))</f>
        <v/>
      </c>
      <c r="S475" s="14" t="e">
        <f t="shared" si="134"/>
        <v>#VALUE!</v>
      </c>
      <c r="T475" s="8" t="e">
        <f t="shared" si="135"/>
        <v>#VALUE!</v>
      </c>
    </row>
    <row r="476" spans="1:20" x14ac:dyDescent="0.25">
      <c r="A476" s="12">
        <f t="shared" si="119"/>
        <v>458</v>
      </c>
      <c r="B476" s="13">
        <f t="shared" si="120"/>
        <v>59962</v>
      </c>
      <c r="C476" s="12">
        <f t="shared" si="121"/>
        <v>2064</v>
      </c>
      <c r="D476" s="10" t="str">
        <f t="shared" si="122"/>
        <v/>
      </c>
      <c r="E476" s="10" t="str">
        <f t="shared" si="123"/>
        <v/>
      </c>
      <c r="F476" s="10" t="str">
        <f t="shared" si="124"/>
        <v/>
      </c>
      <c r="G476" s="10" t="str">
        <f t="shared" si="125"/>
        <v/>
      </c>
      <c r="H476" s="10" t="str">
        <f t="shared" si="126"/>
        <v/>
      </c>
      <c r="I476" s="11"/>
      <c r="J476" s="10" t="str">
        <f t="shared" si="127"/>
        <v/>
      </c>
      <c r="K476" s="10" t="str">
        <f t="shared" si="128"/>
        <v/>
      </c>
      <c r="L476" s="10" t="str">
        <f>IF(D476="","",SUM($F$19:F476))</f>
        <v/>
      </c>
      <c r="M476" s="10" t="str">
        <f t="shared" si="129"/>
        <v/>
      </c>
      <c r="N476" s="10" t="str">
        <f t="shared" si="130"/>
        <v/>
      </c>
      <c r="O476" s="10" t="str">
        <f t="shared" si="131"/>
        <v/>
      </c>
      <c r="P476" s="10" t="str">
        <f t="shared" si="132"/>
        <v/>
      </c>
      <c r="Q476" s="10" t="str">
        <f t="shared" si="133"/>
        <v/>
      </c>
      <c r="R476" s="10" t="str">
        <f>IF(N476="","",SUM($O$19:O476))</f>
        <v/>
      </c>
      <c r="S476" s="14" t="e">
        <f t="shared" si="134"/>
        <v>#VALUE!</v>
      </c>
      <c r="T476" s="8" t="e">
        <f t="shared" si="135"/>
        <v>#VALUE!</v>
      </c>
    </row>
    <row r="477" spans="1:20" x14ac:dyDescent="0.25">
      <c r="A477" s="12">
        <f t="shared" si="119"/>
        <v>459</v>
      </c>
      <c r="B477" s="13">
        <f t="shared" si="120"/>
        <v>59993</v>
      </c>
      <c r="C477" s="12">
        <f t="shared" si="121"/>
        <v>2064</v>
      </c>
      <c r="D477" s="10" t="str">
        <f t="shared" si="122"/>
        <v/>
      </c>
      <c r="E477" s="10" t="str">
        <f t="shared" si="123"/>
        <v/>
      </c>
      <c r="F477" s="10" t="str">
        <f t="shared" si="124"/>
        <v/>
      </c>
      <c r="G477" s="10" t="str">
        <f t="shared" si="125"/>
        <v/>
      </c>
      <c r="H477" s="10" t="str">
        <f t="shared" si="126"/>
        <v/>
      </c>
      <c r="I477" s="11"/>
      <c r="J477" s="10" t="str">
        <f t="shared" si="127"/>
        <v/>
      </c>
      <c r="K477" s="10" t="str">
        <f t="shared" si="128"/>
        <v/>
      </c>
      <c r="L477" s="10" t="str">
        <f>IF(D477="","",SUM($F$19:F477))</f>
        <v/>
      </c>
      <c r="M477" s="10" t="str">
        <f t="shared" si="129"/>
        <v/>
      </c>
      <c r="N477" s="10" t="str">
        <f t="shared" si="130"/>
        <v/>
      </c>
      <c r="O477" s="10" t="str">
        <f t="shared" si="131"/>
        <v/>
      </c>
      <c r="P477" s="10" t="str">
        <f t="shared" si="132"/>
        <v/>
      </c>
      <c r="Q477" s="10" t="str">
        <f t="shared" si="133"/>
        <v/>
      </c>
      <c r="R477" s="10" t="str">
        <f>IF(N477="","",SUM($O$19:O477))</f>
        <v/>
      </c>
      <c r="S477" s="14" t="e">
        <f t="shared" si="134"/>
        <v>#VALUE!</v>
      </c>
      <c r="T477" s="8" t="e">
        <f t="shared" si="135"/>
        <v>#VALUE!</v>
      </c>
    </row>
    <row r="478" spans="1:20" x14ac:dyDescent="0.25">
      <c r="A478" s="12">
        <f t="shared" si="119"/>
        <v>460</v>
      </c>
      <c r="B478" s="13">
        <f t="shared" si="120"/>
        <v>60023</v>
      </c>
      <c r="C478" s="12">
        <f t="shared" si="121"/>
        <v>2064</v>
      </c>
      <c r="D478" s="10" t="str">
        <f t="shared" si="122"/>
        <v/>
      </c>
      <c r="E478" s="10" t="str">
        <f t="shared" si="123"/>
        <v/>
      </c>
      <c r="F478" s="10" t="str">
        <f t="shared" si="124"/>
        <v/>
      </c>
      <c r="G478" s="10" t="str">
        <f t="shared" si="125"/>
        <v/>
      </c>
      <c r="H478" s="10" t="str">
        <f t="shared" si="126"/>
        <v/>
      </c>
      <c r="I478" s="11"/>
      <c r="J478" s="10" t="str">
        <f t="shared" si="127"/>
        <v/>
      </c>
      <c r="K478" s="10" t="str">
        <f t="shared" si="128"/>
        <v/>
      </c>
      <c r="L478" s="10" t="str">
        <f>IF(D478="","",SUM($F$19:F478))</f>
        <v/>
      </c>
      <c r="M478" s="10" t="str">
        <f t="shared" si="129"/>
        <v/>
      </c>
      <c r="N478" s="10" t="str">
        <f t="shared" si="130"/>
        <v/>
      </c>
      <c r="O478" s="10" t="str">
        <f t="shared" si="131"/>
        <v/>
      </c>
      <c r="P478" s="10" t="str">
        <f t="shared" si="132"/>
        <v/>
      </c>
      <c r="Q478" s="10" t="str">
        <f t="shared" si="133"/>
        <v/>
      </c>
      <c r="R478" s="10" t="str">
        <f>IF(N478="","",SUM($O$19:O478))</f>
        <v/>
      </c>
      <c r="S478" s="14" t="e">
        <f t="shared" si="134"/>
        <v>#VALUE!</v>
      </c>
      <c r="T478" s="8" t="e">
        <f t="shared" si="135"/>
        <v>#VALUE!</v>
      </c>
    </row>
    <row r="479" spans="1:20" x14ac:dyDescent="0.25">
      <c r="A479" s="12">
        <f t="shared" si="119"/>
        <v>461</v>
      </c>
      <c r="B479" s="13">
        <f t="shared" si="120"/>
        <v>60054</v>
      </c>
      <c r="C479" s="12">
        <f t="shared" si="121"/>
        <v>2064</v>
      </c>
      <c r="D479" s="10" t="str">
        <f t="shared" si="122"/>
        <v/>
      </c>
      <c r="E479" s="10" t="str">
        <f t="shared" si="123"/>
        <v/>
      </c>
      <c r="F479" s="10" t="str">
        <f t="shared" si="124"/>
        <v/>
      </c>
      <c r="G479" s="10" t="str">
        <f t="shared" si="125"/>
        <v/>
      </c>
      <c r="H479" s="10" t="str">
        <f t="shared" si="126"/>
        <v/>
      </c>
      <c r="I479" s="11"/>
      <c r="J479" s="10" t="str">
        <f t="shared" si="127"/>
        <v/>
      </c>
      <c r="K479" s="10" t="str">
        <f t="shared" si="128"/>
        <v/>
      </c>
      <c r="L479" s="10" t="str">
        <f>IF(D479="","",SUM($F$19:F479))</f>
        <v/>
      </c>
      <c r="M479" s="10" t="str">
        <f t="shared" si="129"/>
        <v/>
      </c>
      <c r="N479" s="10" t="str">
        <f t="shared" si="130"/>
        <v/>
      </c>
      <c r="O479" s="10" t="str">
        <f t="shared" si="131"/>
        <v/>
      </c>
      <c r="P479" s="10" t="str">
        <f t="shared" si="132"/>
        <v/>
      </c>
      <c r="Q479" s="10" t="str">
        <f t="shared" si="133"/>
        <v/>
      </c>
      <c r="R479" s="10" t="str">
        <f>IF(N479="","",SUM($O$19:O479))</f>
        <v/>
      </c>
      <c r="S479" s="14" t="e">
        <f t="shared" si="134"/>
        <v>#VALUE!</v>
      </c>
      <c r="T479" s="8" t="e">
        <f t="shared" si="135"/>
        <v>#VALUE!</v>
      </c>
    </row>
    <row r="480" spans="1:20" x14ac:dyDescent="0.25">
      <c r="A480" s="12">
        <f t="shared" si="119"/>
        <v>462</v>
      </c>
      <c r="B480" s="13">
        <f t="shared" si="120"/>
        <v>60084</v>
      </c>
      <c r="C480" s="12">
        <f t="shared" si="121"/>
        <v>2064</v>
      </c>
      <c r="D480" s="10" t="str">
        <f t="shared" si="122"/>
        <v/>
      </c>
      <c r="E480" s="10" t="str">
        <f t="shared" si="123"/>
        <v/>
      </c>
      <c r="F480" s="10" t="str">
        <f t="shared" si="124"/>
        <v/>
      </c>
      <c r="G480" s="10" t="str">
        <f t="shared" si="125"/>
        <v/>
      </c>
      <c r="H480" s="10" t="str">
        <f t="shared" si="126"/>
        <v/>
      </c>
      <c r="I480" s="11"/>
      <c r="J480" s="10" t="str">
        <f t="shared" si="127"/>
        <v/>
      </c>
      <c r="K480" s="10" t="str">
        <f t="shared" si="128"/>
        <v/>
      </c>
      <c r="L480" s="10" t="str">
        <f>IF(D480="","",SUM($F$19:F480))</f>
        <v/>
      </c>
      <c r="M480" s="10" t="str">
        <f t="shared" si="129"/>
        <v/>
      </c>
      <c r="N480" s="10" t="str">
        <f t="shared" si="130"/>
        <v/>
      </c>
      <c r="O480" s="10" t="str">
        <f t="shared" si="131"/>
        <v/>
      </c>
      <c r="P480" s="10" t="str">
        <f t="shared" si="132"/>
        <v/>
      </c>
      <c r="Q480" s="10" t="str">
        <f t="shared" si="133"/>
        <v/>
      </c>
      <c r="R480" s="10" t="str">
        <f>IF(N480="","",SUM($O$19:O480))</f>
        <v/>
      </c>
      <c r="S480" s="14" t="e">
        <f t="shared" si="134"/>
        <v>#VALUE!</v>
      </c>
      <c r="T480" s="8" t="e">
        <f t="shared" si="135"/>
        <v>#VALUE!</v>
      </c>
    </row>
    <row r="481" spans="1:20" x14ac:dyDescent="0.25">
      <c r="A481" s="12">
        <f t="shared" si="119"/>
        <v>463</v>
      </c>
      <c r="B481" s="13">
        <f t="shared" si="120"/>
        <v>60115</v>
      </c>
      <c r="C481" s="12">
        <f t="shared" si="121"/>
        <v>2064</v>
      </c>
      <c r="D481" s="10" t="str">
        <f t="shared" si="122"/>
        <v/>
      </c>
      <c r="E481" s="10" t="str">
        <f t="shared" si="123"/>
        <v/>
      </c>
      <c r="F481" s="10" t="str">
        <f t="shared" si="124"/>
        <v/>
      </c>
      <c r="G481" s="10" t="str">
        <f t="shared" si="125"/>
        <v/>
      </c>
      <c r="H481" s="10" t="str">
        <f t="shared" si="126"/>
        <v/>
      </c>
      <c r="I481" s="11"/>
      <c r="J481" s="10" t="str">
        <f t="shared" si="127"/>
        <v/>
      </c>
      <c r="K481" s="10" t="str">
        <f t="shared" si="128"/>
        <v/>
      </c>
      <c r="L481" s="10" t="str">
        <f>IF(D481="","",SUM($F$19:F481))</f>
        <v/>
      </c>
      <c r="M481" s="10" t="str">
        <f t="shared" si="129"/>
        <v/>
      </c>
      <c r="N481" s="10" t="str">
        <f t="shared" si="130"/>
        <v/>
      </c>
      <c r="O481" s="10" t="str">
        <f t="shared" si="131"/>
        <v/>
      </c>
      <c r="P481" s="10" t="str">
        <f t="shared" si="132"/>
        <v/>
      </c>
      <c r="Q481" s="10" t="str">
        <f t="shared" si="133"/>
        <v/>
      </c>
      <c r="R481" s="10" t="str">
        <f>IF(N481="","",SUM($O$19:O481))</f>
        <v/>
      </c>
      <c r="S481" s="14" t="e">
        <f t="shared" si="134"/>
        <v>#VALUE!</v>
      </c>
      <c r="T481" s="8" t="e">
        <f t="shared" si="135"/>
        <v>#VALUE!</v>
      </c>
    </row>
    <row r="482" spans="1:20" x14ac:dyDescent="0.25">
      <c r="A482" s="12">
        <f t="shared" si="119"/>
        <v>464</v>
      </c>
      <c r="B482" s="13">
        <f t="shared" si="120"/>
        <v>60146</v>
      </c>
      <c r="C482" s="12">
        <f t="shared" si="121"/>
        <v>2064</v>
      </c>
      <c r="D482" s="10" t="str">
        <f t="shared" si="122"/>
        <v/>
      </c>
      <c r="E482" s="10" t="str">
        <f t="shared" si="123"/>
        <v/>
      </c>
      <c r="F482" s="10" t="str">
        <f t="shared" si="124"/>
        <v/>
      </c>
      <c r="G482" s="10" t="str">
        <f t="shared" si="125"/>
        <v/>
      </c>
      <c r="H482" s="10" t="str">
        <f t="shared" si="126"/>
        <v/>
      </c>
      <c r="I482" s="11"/>
      <c r="J482" s="10" t="str">
        <f t="shared" si="127"/>
        <v/>
      </c>
      <c r="K482" s="10" t="str">
        <f t="shared" si="128"/>
        <v/>
      </c>
      <c r="L482" s="10" t="str">
        <f>IF(D482="","",SUM($F$19:F482))</f>
        <v/>
      </c>
      <c r="M482" s="10" t="str">
        <f t="shared" si="129"/>
        <v/>
      </c>
      <c r="N482" s="10" t="str">
        <f t="shared" si="130"/>
        <v/>
      </c>
      <c r="O482" s="10" t="str">
        <f t="shared" si="131"/>
        <v/>
      </c>
      <c r="P482" s="10" t="str">
        <f t="shared" si="132"/>
        <v/>
      </c>
      <c r="Q482" s="10" t="str">
        <f t="shared" si="133"/>
        <v/>
      </c>
      <c r="R482" s="10" t="str">
        <f>IF(N482="","",SUM($O$19:O482))</f>
        <v/>
      </c>
      <c r="S482" s="14" t="e">
        <f t="shared" si="134"/>
        <v>#VALUE!</v>
      </c>
      <c r="T482" s="8" t="e">
        <f t="shared" si="135"/>
        <v>#VALUE!</v>
      </c>
    </row>
    <row r="483" spans="1:20" x14ac:dyDescent="0.25">
      <c r="A483" s="12">
        <f t="shared" si="119"/>
        <v>465</v>
      </c>
      <c r="B483" s="13">
        <f t="shared" si="120"/>
        <v>60176</v>
      </c>
      <c r="C483" s="12">
        <f t="shared" si="121"/>
        <v>2064</v>
      </c>
      <c r="D483" s="10" t="str">
        <f t="shared" si="122"/>
        <v/>
      </c>
      <c r="E483" s="10" t="str">
        <f t="shared" si="123"/>
        <v/>
      </c>
      <c r="F483" s="10" t="str">
        <f t="shared" si="124"/>
        <v/>
      </c>
      <c r="G483" s="10" t="str">
        <f t="shared" si="125"/>
        <v/>
      </c>
      <c r="H483" s="10" t="str">
        <f t="shared" si="126"/>
        <v/>
      </c>
      <c r="I483" s="11"/>
      <c r="J483" s="10" t="str">
        <f t="shared" si="127"/>
        <v/>
      </c>
      <c r="K483" s="10" t="str">
        <f t="shared" si="128"/>
        <v/>
      </c>
      <c r="L483" s="10" t="str">
        <f>IF(D483="","",SUM($F$19:F483))</f>
        <v/>
      </c>
      <c r="M483" s="10" t="str">
        <f t="shared" si="129"/>
        <v/>
      </c>
      <c r="N483" s="10" t="str">
        <f t="shared" si="130"/>
        <v/>
      </c>
      <c r="O483" s="10" t="str">
        <f t="shared" si="131"/>
        <v/>
      </c>
      <c r="P483" s="10" t="str">
        <f t="shared" si="132"/>
        <v/>
      </c>
      <c r="Q483" s="10" t="str">
        <f t="shared" si="133"/>
        <v/>
      </c>
      <c r="R483" s="10" t="str">
        <f>IF(N483="","",SUM($O$19:O483))</f>
        <v/>
      </c>
      <c r="S483" s="14" t="e">
        <f t="shared" si="134"/>
        <v>#VALUE!</v>
      </c>
      <c r="T483" s="8" t="e">
        <f t="shared" si="135"/>
        <v>#VALUE!</v>
      </c>
    </row>
    <row r="484" spans="1:20" x14ac:dyDescent="0.25">
      <c r="A484" s="12">
        <f t="shared" si="119"/>
        <v>466</v>
      </c>
      <c r="B484" s="13">
        <f t="shared" si="120"/>
        <v>60207</v>
      </c>
      <c r="C484" s="12">
        <f t="shared" si="121"/>
        <v>2064</v>
      </c>
      <c r="D484" s="10" t="str">
        <f t="shared" si="122"/>
        <v/>
      </c>
      <c r="E484" s="10" t="str">
        <f t="shared" si="123"/>
        <v/>
      </c>
      <c r="F484" s="10" t="str">
        <f t="shared" si="124"/>
        <v/>
      </c>
      <c r="G484" s="10" t="str">
        <f t="shared" si="125"/>
        <v/>
      </c>
      <c r="H484" s="10" t="str">
        <f t="shared" si="126"/>
        <v/>
      </c>
      <c r="I484" s="11"/>
      <c r="J484" s="10" t="str">
        <f t="shared" si="127"/>
        <v/>
      </c>
      <c r="K484" s="10" t="str">
        <f t="shared" si="128"/>
        <v/>
      </c>
      <c r="L484" s="10" t="str">
        <f>IF(D484="","",SUM($F$19:F484))</f>
        <v/>
      </c>
      <c r="M484" s="10" t="str">
        <f t="shared" si="129"/>
        <v/>
      </c>
      <c r="N484" s="10" t="str">
        <f t="shared" si="130"/>
        <v/>
      </c>
      <c r="O484" s="10" t="str">
        <f t="shared" si="131"/>
        <v/>
      </c>
      <c r="P484" s="10" t="str">
        <f t="shared" si="132"/>
        <v/>
      </c>
      <c r="Q484" s="10" t="str">
        <f t="shared" si="133"/>
        <v/>
      </c>
      <c r="R484" s="10" t="str">
        <f>IF(N484="","",SUM($O$19:O484))</f>
        <v/>
      </c>
      <c r="S484" s="14" t="e">
        <f t="shared" si="134"/>
        <v>#VALUE!</v>
      </c>
      <c r="T484" s="8" t="e">
        <f t="shared" si="135"/>
        <v>#VALUE!</v>
      </c>
    </row>
    <row r="485" spans="1:20" x14ac:dyDescent="0.25">
      <c r="A485" s="12">
        <f t="shared" si="119"/>
        <v>467</v>
      </c>
      <c r="B485" s="13">
        <f t="shared" si="120"/>
        <v>60237</v>
      </c>
      <c r="C485" s="12">
        <f t="shared" si="121"/>
        <v>2064</v>
      </c>
      <c r="D485" s="10" t="str">
        <f t="shared" si="122"/>
        <v/>
      </c>
      <c r="E485" s="10" t="str">
        <f t="shared" si="123"/>
        <v/>
      </c>
      <c r="F485" s="10" t="str">
        <f t="shared" si="124"/>
        <v/>
      </c>
      <c r="G485" s="10" t="str">
        <f t="shared" si="125"/>
        <v/>
      </c>
      <c r="H485" s="10" t="str">
        <f t="shared" si="126"/>
        <v/>
      </c>
      <c r="I485" s="11"/>
      <c r="J485" s="10" t="str">
        <f t="shared" si="127"/>
        <v/>
      </c>
      <c r="K485" s="10" t="str">
        <f t="shared" si="128"/>
        <v/>
      </c>
      <c r="L485" s="10" t="str">
        <f>IF(D485="","",SUM($F$19:F485))</f>
        <v/>
      </c>
      <c r="M485" s="10" t="str">
        <f t="shared" si="129"/>
        <v/>
      </c>
      <c r="N485" s="10" t="str">
        <f t="shared" si="130"/>
        <v/>
      </c>
      <c r="O485" s="10" t="str">
        <f t="shared" si="131"/>
        <v/>
      </c>
      <c r="P485" s="10" t="str">
        <f t="shared" si="132"/>
        <v/>
      </c>
      <c r="Q485" s="10" t="str">
        <f t="shared" si="133"/>
        <v/>
      </c>
      <c r="R485" s="10" t="str">
        <f>IF(N485="","",SUM($O$19:O485))</f>
        <v/>
      </c>
      <c r="S485" s="14" t="e">
        <f t="shared" si="134"/>
        <v>#VALUE!</v>
      </c>
      <c r="T485" s="8" t="e">
        <f t="shared" si="135"/>
        <v>#VALUE!</v>
      </c>
    </row>
    <row r="486" spans="1:20" x14ac:dyDescent="0.25">
      <c r="A486" s="12">
        <f t="shared" si="119"/>
        <v>468</v>
      </c>
      <c r="B486" s="13">
        <f t="shared" si="120"/>
        <v>60268</v>
      </c>
      <c r="C486" s="12">
        <f t="shared" si="121"/>
        <v>2065</v>
      </c>
      <c r="D486" s="10" t="str">
        <f t="shared" si="122"/>
        <v/>
      </c>
      <c r="E486" s="10" t="str">
        <f t="shared" si="123"/>
        <v/>
      </c>
      <c r="F486" s="10" t="str">
        <f t="shared" si="124"/>
        <v/>
      </c>
      <c r="G486" s="10" t="str">
        <f t="shared" si="125"/>
        <v/>
      </c>
      <c r="H486" s="10" t="str">
        <f t="shared" si="126"/>
        <v/>
      </c>
      <c r="I486" s="11"/>
      <c r="J486" s="10" t="str">
        <f t="shared" si="127"/>
        <v/>
      </c>
      <c r="K486" s="10" t="str">
        <f t="shared" si="128"/>
        <v/>
      </c>
      <c r="L486" s="10" t="str">
        <f>IF(D486="","",SUM($F$19:F486))</f>
        <v/>
      </c>
      <c r="M486" s="10" t="str">
        <f t="shared" si="129"/>
        <v/>
      </c>
      <c r="N486" s="10" t="str">
        <f t="shared" si="130"/>
        <v/>
      </c>
      <c r="O486" s="10" t="str">
        <f t="shared" si="131"/>
        <v/>
      </c>
      <c r="P486" s="10" t="str">
        <f t="shared" si="132"/>
        <v/>
      </c>
      <c r="Q486" s="10" t="str">
        <f t="shared" si="133"/>
        <v/>
      </c>
      <c r="R486" s="10" t="str">
        <f>IF(N486="","",SUM($O$19:O486))</f>
        <v/>
      </c>
      <c r="S486" s="14" t="e">
        <f t="shared" si="134"/>
        <v>#VALUE!</v>
      </c>
      <c r="T486" s="8" t="e">
        <f t="shared" si="135"/>
        <v>#VALUE!</v>
      </c>
    </row>
    <row r="487" spans="1:20" x14ac:dyDescent="0.25">
      <c r="A487" s="12">
        <f t="shared" si="119"/>
        <v>469</v>
      </c>
      <c r="B487" s="13">
        <f t="shared" si="120"/>
        <v>60299</v>
      </c>
      <c r="C487" s="12">
        <f t="shared" si="121"/>
        <v>2065</v>
      </c>
      <c r="D487" s="10" t="str">
        <f t="shared" si="122"/>
        <v/>
      </c>
      <c r="E487" s="10" t="str">
        <f t="shared" si="123"/>
        <v/>
      </c>
      <c r="F487" s="10" t="str">
        <f t="shared" si="124"/>
        <v/>
      </c>
      <c r="G487" s="10" t="str">
        <f t="shared" si="125"/>
        <v/>
      </c>
      <c r="H487" s="10" t="str">
        <f t="shared" si="126"/>
        <v/>
      </c>
      <c r="I487" s="11"/>
      <c r="J487" s="10" t="str">
        <f t="shared" si="127"/>
        <v/>
      </c>
      <c r="K487" s="10" t="str">
        <f t="shared" si="128"/>
        <v/>
      </c>
      <c r="L487" s="10" t="str">
        <f>IF(D487="","",SUM($F$19:F487))</f>
        <v/>
      </c>
      <c r="M487" s="10" t="str">
        <f t="shared" si="129"/>
        <v/>
      </c>
      <c r="N487" s="10" t="str">
        <f t="shared" si="130"/>
        <v/>
      </c>
      <c r="O487" s="10" t="str">
        <f t="shared" si="131"/>
        <v/>
      </c>
      <c r="P487" s="10" t="str">
        <f t="shared" si="132"/>
        <v/>
      </c>
      <c r="Q487" s="10" t="str">
        <f t="shared" si="133"/>
        <v/>
      </c>
      <c r="R487" s="10" t="str">
        <f>IF(N487="","",SUM($O$19:O487))</f>
        <v/>
      </c>
      <c r="S487" s="14" t="e">
        <f t="shared" si="134"/>
        <v>#VALUE!</v>
      </c>
      <c r="T487" s="8" t="e">
        <f t="shared" si="135"/>
        <v>#VALUE!</v>
      </c>
    </row>
    <row r="488" spans="1:20" x14ac:dyDescent="0.25">
      <c r="A488" s="12">
        <f t="shared" si="119"/>
        <v>470</v>
      </c>
      <c r="B488" s="13">
        <f t="shared" si="120"/>
        <v>60327</v>
      </c>
      <c r="C488" s="12">
        <f t="shared" si="121"/>
        <v>2065</v>
      </c>
      <c r="D488" s="10" t="str">
        <f t="shared" si="122"/>
        <v/>
      </c>
      <c r="E488" s="10" t="str">
        <f t="shared" si="123"/>
        <v/>
      </c>
      <c r="F488" s="10" t="str">
        <f t="shared" si="124"/>
        <v/>
      </c>
      <c r="G488" s="10" t="str">
        <f t="shared" si="125"/>
        <v/>
      </c>
      <c r="H488" s="10" t="str">
        <f t="shared" si="126"/>
        <v/>
      </c>
      <c r="I488" s="11"/>
      <c r="J488" s="10" t="str">
        <f t="shared" si="127"/>
        <v/>
      </c>
      <c r="K488" s="10" t="str">
        <f t="shared" si="128"/>
        <v/>
      </c>
      <c r="L488" s="10" t="str">
        <f>IF(D488="","",SUM($F$19:F488))</f>
        <v/>
      </c>
      <c r="M488" s="10" t="str">
        <f t="shared" si="129"/>
        <v/>
      </c>
      <c r="N488" s="10" t="str">
        <f t="shared" si="130"/>
        <v/>
      </c>
      <c r="O488" s="10" t="str">
        <f t="shared" si="131"/>
        <v/>
      </c>
      <c r="P488" s="10" t="str">
        <f t="shared" si="132"/>
        <v/>
      </c>
      <c r="Q488" s="10" t="str">
        <f t="shared" si="133"/>
        <v/>
      </c>
      <c r="R488" s="10" t="str">
        <f>IF(N488="","",SUM($O$19:O488))</f>
        <v/>
      </c>
      <c r="S488" s="14" t="e">
        <f t="shared" si="134"/>
        <v>#VALUE!</v>
      </c>
      <c r="T488" s="8" t="e">
        <f t="shared" si="135"/>
        <v>#VALUE!</v>
      </c>
    </row>
    <row r="489" spans="1:20" x14ac:dyDescent="0.25">
      <c r="A489" s="12">
        <f t="shared" si="119"/>
        <v>471</v>
      </c>
      <c r="B489" s="13">
        <f t="shared" si="120"/>
        <v>60358</v>
      </c>
      <c r="C489" s="12">
        <f t="shared" si="121"/>
        <v>2065</v>
      </c>
      <c r="D489" s="10" t="str">
        <f t="shared" si="122"/>
        <v/>
      </c>
      <c r="E489" s="10" t="str">
        <f t="shared" si="123"/>
        <v/>
      </c>
      <c r="F489" s="10" t="str">
        <f t="shared" si="124"/>
        <v/>
      </c>
      <c r="G489" s="10" t="str">
        <f t="shared" si="125"/>
        <v/>
      </c>
      <c r="H489" s="10" t="str">
        <f t="shared" si="126"/>
        <v/>
      </c>
      <c r="I489" s="11"/>
      <c r="J489" s="10" t="str">
        <f t="shared" si="127"/>
        <v/>
      </c>
      <c r="K489" s="10" t="str">
        <f t="shared" si="128"/>
        <v/>
      </c>
      <c r="L489" s="10" t="str">
        <f>IF(D489="","",SUM($F$19:F489))</f>
        <v/>
      </c>
      <c r="M489" s="10" t="str">
        <f t="shared" si="129"/>
        <v/>
      </c>
      <c r="N489" s="10" t="str">
        <f t="shared" si="130"/>
        <v/>
      </c>
      <c r="O489" s="10" t="str">
        <f t="shared" si="131"/>
        <v/>
      </c>
      <c r="P489" s="10" t="str">
        <f t="shared" si="132"/>
        <v/>
      </c>
      <c r="Q489" s="10" t="str">
        <f t="shared" si="133"/>
        <v/>
      </c>
      <c r="R489" s="10" t="str">
        <f>IF(N489="","",SUM($O$19:O489))</f>
        <v/>
      </c>
      <c r="S489" s="14" t="e">
        <f t="shared" si="134"/>
        <v>#VALUE!</v>
      </c>
      <c r="T489" s="8" t="e">
        <f t="shared" si="135"/>
        <v>#VALUE!</v>
      </c>
    </row>
    <row r="490" spans="1:20" x14ac:dyDescent="0.25">
      <c r="A490" s="12">
        <f t="shared" si="119"/>
        <v>472</v>
      </c>
      <c r="B490" s="13">
        <f t="shared" si="120"/>
        <v>60388</v>
      </c>
      <c r="C490" s="12">
        <f t="shared" si="121"/>
        <v>2065</v>
      </c>
      <c r="D490" s="10" t="str">
        <f t="shared" si="122"/>
        <v/>
      </c>
      <c r="E490" s="10" t="str">
        <f t="shared" si="123"/>
        <v/>
      </c>
      <c r="F490" s="10" t="str">
        <f t="shared" si="124"/>
        <v/>
      </c>
      <c r="G490" s="10" t="str">
        <f t="shared" si="125"/>
        <v/>
      </c>
      <c r="H490" s="10" t="str">
        <f t="shared" si="126"/>
        <v/>
      </c>
      <c r="I490" s="11"/>
      <c r="J490" s="10" t="str">
        <f t="shared" si="127"/>
        <v/>
      </c>
      <c r="K490" s="10" t="str">
        <f t="shared" si="128"/>
        <v/>
      </c>
      <c r="L490" s="10" t="str">
        <f>IF(D490="","",SUM($F$19:F490))</f>
        <v/>
      </c>
      <c r="M490" s="10" t="str">
        <f t="shared" si="129"/>
        <v/>
      </c>
      <c r="N490" s="10" t="str">
        <f t="shared" si="130"/>
        <v/>
      </c>
      <c r="O490" s="10" t="str">
        <f t="shared" si="131"/>
        <v/>
      </c>
      <c r="P490" s="10" t="str">
        <f t="shared" si="132"/>
        <v/>
      </c>
      <c r="Q490" s="10" t="str">
        <f t="shared" si="133"/>
        <v/>
      </c>
      <c r="R490" s="10" t="str">
        <f>IF(N490="","",SUM($O$19:O490))</f>
        <v/>
      </c>
      <c r="S490" s="14" t="e">
        <f t="shared" si="134"/>
        <v>#VALUE!</v>
      </c>
      <c r="T490" s="8" t="e">
        <f t="shared" si="135"/>
        <v>#VALUE!</v>
      </c>
    </row>
    <row r="491" spans="1:20" x14ac:dyDescent="0.25">
      <c r="A491" s="12">
        <f t="shared" si="119"/>
        <v>473</v>
      </c>
      <c r="B491" s="13">
        <f t="shared" si="120"/>
        <v>60419</v>
      </c>
      <c r="C491" s="12">
        <f t="shared" si="121"/>
        <v>2065</v>
      </c>
      <c r="D491" s="10" t="str">
        <f t="shared" si="122"/>
        <v/>
      </c>
      <c r="E491" s="10" t="str">
        <f t="shared" si="123"/>
        <v/>
      </c>
      <c r="F491" s="10" t="str">
        <f t="shared" si="124"/>
        <v/>
      </c>
      <c r="G491" s="10" t="str">
        <f t="shared" si="125"/>
        <v/>
      </c>
      <c r="H491" s="10" t="str">
        <f t="shared" si="126"/>
        <v/>
      </c>
      <c r="I491" s="11"/>
      <c r="J491" s="10" t="str">
        <f t="shared" si="127"/>
        <v/>
      </c>
      <c r="K491" s="10" t="str">
        <f t="shared" si="128"/>
        <v/>
      </c>
      <c r="L491" s="10" t="str">
        <f>IF(D491="","",SUM($F$19:F491))</f>
        <v/>
      </c>
      <c r="M491" s="10" t="str">
        <f t="shared" si="129"/>
        <v/>
      </c>
      <c r="N491" s="10" t="str">
        <f t="shared" si="130"/>
        <v/>
      </c>
      <c r="O491" s="10" t="str">
        <f t="shared" si="131"/>
        <v/>
      </c>
      <c r="P491" s="10" t="str">
        <f t="shared" si="132"/>
        <v/>
      </c>
      <c r="Q491" s="10" t="str">
        <f t="shared" si="133"/>
        <v/>
      </c>
      <c r="R491" s="10" t="str">
        <f>IF(N491="","",SUM($O$19:O491))</f>
        <v/>
      </c>
      <c r="S491" s="14" t="e">
        <f t="shared" si="134"/>
        <v>#VALUE!</v>
      </c>
      <c r="T491" s="8" t="e">
        <f t="shared" si="135"/>
        <v>#VALUE!</v>
      </c>
    </row>
    <row r="492" spans="1:20" x14ac:dyDescent="0.25">
      <c r="A492" s="12">
        <f t="shared" si="119"/>
        <v>474</v>
      </c>
      <c r="B492" s="13">
        <f t="shared" si="120"/>
        <v>60449</v>
      </c>
      <c r="C492" s="12">
        <f t="shared" si="121"/>
        <v>2065</v>
      </c>
      <c r="D492" s="10" t="str">
        <f t="shared" si="122"/>
        <v/>
      </c>
      <c r="E492" s="10" t="str">
        <f t="shared" si="123"/>
        <v/>
      </c>
      <c r="F492" s="10" t="str">
        <f t="shared" si="124"/>
        <v/>
      </c>
      <c r="G492" s="10" t="str">
        <f t="shared" si="125"/>
        <v/>
      </c>
      <c r="H492" s="10" t="str">
        <f t="shared" si="126"/>
        <v/>
      </c>
      <c r="I492" s="11"/>
      <c r="J492" s="10" t="str">
        <f t="shared" si="127"/>
        <v/>
      </c>
      <c r="K492" s="10" t="str">
        <f t="shared" si="128"/>
        <v/>
      </c>
      <c r="L492" s="10" t="str">
        <f>IF(D492="","",SUM($F$19:F492))</f>
        <v/>
      </c>
      <c r="M492" s="10" t="str">
        <f t="shared" si="129"/>
        <v/>
      </c>
      <c r="N492" s="10" t="str">
        <f t="shared" si="130"/>
        <v/>
      </c>
      <c r="O492" s="10" t="str">
        <f t="shared" si="131"/>
        <v/>
      </c>
      <c r="P492" s="10" t="str">
        <f t="shared" si="132"/>
        <v/>
      </c>
      <c r="Q492" s="10" t="str">
        <f t="shared" si="133"/>
        <v/>
      </c>
      <c r="R492" s="10" t="str">
        <f>IF(N492="","",SUM($O$19:O492))</f>
        <v/>
      </c>
      <c r="S492" s="14" t="e">
        <f t="shared" si="134"/>
        <v>#VALUE!</v>
      </c>
      <c r="T492" s="8" t="e">
        <f t="shared" si="135"/>
        <v>#VALUE!</v>
      </c>
    </row>
    <row r="493" spans="1:20" x14ac:dyDescent="0.25">
      <c r="A493" s="12">
        <f t="shared" si="119"/>
        <v>475</v>
      </c>
      <c r="B493" s="13">
        <f t="shared" si="120"/>
        <v>60480</v>
      </c>
      <c r="C493" s="12">
        <f t="shared" si="121"/>
        <v>2065</v>
      </c>
      <c r="D493" s="10" t="str">
        <f t="shared" si="122"/>
        <v/>
      </c>
      <c r="E493" s="10" t="str">
        <f t="shared" si="123"/>
        <v/>
      </c>
      <c r="F493" s="10" t="str">
        <f t="shared" si="124"/>
        <v/>
      </c>
      <c r="G493" s="10" t="str">
        <f t="shared" si="125"/>
        <v/>
      </c>
      <c r="H493" s="10" t="str">
        <f t="shared" si="126"/>
        <v/>
      </c>
      <c r="I493" s="11"/>
      <c r="J493" s="10" t="str">
        <f t="shared" si="127"/>
        <v/>
      </c>
      <c r="K493" s="10" t="str">
        <f t="shared" si="128"/>
        <v/>
      </c>
      <c r="L493" s="10" t="str">
        <f>IF(D493="","",SUM($F$19:F493))</f>
        <v/>
      </c>
      <c r="M493" s="10" t="str">
        <f t="shared" si="129"/>
        <v/>
      </c>
      <c r="N493" s="10" t="str">
        <f t="shared" si="130"/>
        <v/>
      </c>
      <c r="O493" s="10" t="str">
        <f t="shared" si="131"/>
        <v/>
      </c>
      <c r="P493" s="10" t="str">
        <f t="shared" si="132"/>
        <v/>
      </c>
      <c r="Q493" s="10" t="str">
        <f t="shared" si="133"/>
        <v/>
      </c>
      <c r="R493" s="10" t="str">
        <f>IF(N493="","",SUM($O$19:O493))</f>
        <v/>
      </c>
      <c r="S493" s="14" t="e">
        <f t="shared" si="134"/>
        <v>#VALUE!</v>
      </c>
      <c r="T493" s="8" t="e">
        <f t="shared" si="135"/>
        <v>#VALUE!</v>
      </c>
    </row>
    <row r="494" spans="1:20" x14ac:dyDescent="0.25">
      <c r="A494" s="12">
        <f t="shared" si="119"/>
        <v>476</v>
      </c>
      <c r="B494" s="13">
        <f t="shared" si="120"/>
        <v>60511</v>
      </c>
      <c r="C494" s="12">
        <f t="shared" si="121"/>
        <v>2065</v>
      </c>
      <c r="D494" s="10" t="str">
        <f t="shared" si="122"/>
        <v/>
      </c>
      <c r="E494" s="10" t="str">
        <f t="shared" si="123"/>
        <v/>
      </c>
      <c r="F494" s="10" t="str">
        <f t="shared" si="124"/>
        <v/>
      </c>
      <c r="G494" s="10" t="str">
        <f t="shared" si="125"/>
        <v/>
      </c>
      <c r="H494" s="10" t="str">
        <f t="shared" si="126"/>
        <v/>
      </c>
      <c r="I494" s="11"/>
      <c r="J494" s="10" t="str">
        <f t="shared" si="127"/>
        <v/>
      </c>
      <c r="K494" s="10" t="str">
        <f t="shared" si="128"/>
        <v/>
      </c>
      <c r="L494" s="10" t="str">
        <f>IF(D494="","",SUM($F$19:F494))</f>
        <v/>
      </c>
      <c r="M494" s="10" t="str">
        <f t="shared" si="129"/>
        <v/>
      </c>
      <c r="N494" s="10" t="str">
        <f t="shared" si="130"/>
        <v/>
      </c>
      <c r="O494" s="10" t="str">
        <f t="shared" si="131"/>
        <v/>
      </c>
      <c r="P494" s="10" t="str">
        <f t="shared" si="132"/>
        <v/>
      </c>
      <c r="Q494" s="10" t="str">
        <f t="shared" si="133"/>
        <v/>
      </c>
      <c r="R494" s="10" t="str">
        <f>IF(N494="","",SUM($O$19:O494))</f>
        <v/>
      </c>
      <c r="S494" s="14" t="e">
        <f t="shared" si="134"/>
        <v>#VALUE!</v>
      </c>
      <c r="T494" s="8" t="e">
        <f t="shared" si="135"/>
        <v>#VALUE!</v>
      </c>
    </row>
    <row r="495" spans="1:20" x14ac:dyDescent="0.25">
      <c r="A495" s="12">
        <f t="shared" si="119"/>
        <v>477</v>
      </c>
      <c r="B495" s="13">
        <f t="shared" si="120"/>
        <v>60541</v>
      </c>
      <c r="C495" s="12">
        <f t="shared" si="121"/>
        <v>2065</v>
      </c>
      <c r="D495" s="10" t="str">
        <f t="shared" si="122"/>
        <v/>
      </c>
      <c r="E495" s="10" t="str">
        <f t="shared" si="123"/>
        <v/>
      </c>
      <c r="F495" s="10" t="str">
        <f t="shared" si="124"/>
        <v/>
      </c>
      <c r="G495" s="10" t="str">
        <f t="shared" si="125"/>
        <v/>
      </c>
      <c r="H495" s="10" t="str">
        <f t="shared" si="126"/>
        <v/>
      </c>
      <c r="I495" s="11"/>
      <c r="J495" s="10" t="str">
        <f t="shared" si="127"/>
        <v/>
      </c>
      <c r="K495" s="10" t="str">
        <f t="shared" si="128"/>
        <v/>
      </c>
      <c r="L495" s="10" t="str">
        <f>IF(D495="","",SUM($F$19:F495))</f>
        <v/>
      </c>
      <c r="M495" s="10" t="str">
        <f t="shared" si="129"/>
        <v/>
      </c>
      <c r="N495" s="10" t="str">
        <f t="shared" si="130"/>
        <v/>
      </c>
      <c r="O495" s="10" t="str">
        <f t="shared" si="131"/>
        <v/>
      </c>
      <c r="P495" s="10" t="str">
        <f t="shared" si="132"/>
        <v/>
      </c>
      <c r="Q495" s="10" t="str">
        <f t="shared" si="133"/>
        <v/>
      </c>
      <c r="R495" s="10" t="str">
        <f>IF(N495="","",SUM($O$19:O495))</f>
        <v/>
      </c>
      <c r="S495" s="14" t="e">
        <f t="shared" si="134"/>
        <v>#VALUE!</v>
      </c>
      <c r="T495" s="8" t="e">
        <f t="shared" si="135"/>
        <v>#VALUE!</v>
      </c>
    </row>
    <row r="496" spans="1:20" x14ac:dyDescent="0.25">
      <c r="A496" s="12">
        <f t="shared" si="119"/>
        <v>478</v>
      </c>
      <c r="B496" s="13">
        <f t="shared" si="120"/>
        <v>60572</v>
      </c>
      <c r="C496" s="12">
        <f t="shared" si="121"/>
        <v>2065</v>
      </c>
      <c r="D496" s="10" t="str">
        <f t="shared" si="122"/>
        <v/>
      </c>
      <c r="E496" s="10" t="str">
        <f t="shared" si="123"/>
        <v/>
      </c>
      <c r="F496" s="10" t="str">
        <f t="shared" si="124"/>
        <v/>
      </c>
      <c r="G496" s="10" t="str">
        <f t="shared" si="125"/>
        <v/>
      </c>
      <c r="H496" s="10" t="str">
        <f t="shared" si="126"/>
        <v/>
      </c>
      <c r="I496" s="11"/>
      <c r="J496" s="10" t="str">
        <f t="shared" si="127"/>
        <v/>
      </c>
      <c r="K496" s="10" t="str">
        <f t="shared" si="128"/>
        <v/>
      </c>
      <c r="L496" s="10" t="str">
        <f>IF(D496="","",SUM($F$19:F496))</f>
        <v/>
      </c>
      <c r="M496" s="10" t="str">
        <f t="shared" si="129"/>
        <v/>
      </c>
      <c r="N496" s="10" t="str">
        <f t="shared" si="130"/>
        <v/>
      </c>
      <c r="O496" s="10" t="str">
        <f t="shared" si="131"/>
        <v/>
      </c>
      <c r="P496" s="10" t="str">
        <f t="shared" si="132"/>
        <v/>
      </c>
      <c r="Q496" s="10" t="str">
        <f t="shared" si="133"/>
        <v/>
      </c>
      <c r="R496" s="10" t="str">
        <f>IF(N496="","",SUM($O$19:O496))</f>
        <v/>
      </c>
      <c r="S496" s="14" t="e">
        <f t="shared" si="134"/>
        <v>#VALUE!</v>
      </c>
      <c r="T496" s="8" t="e">
        <f t="shared" si="135"/>
        <v>#VALUE!</v>
      </c>
    </row>
    <row r="497" spans="1:20" x14ac:dyDescent="0.25">
      <c r="A497" s="12">
        <f t="shared" si="119"/>
        <v>479</v>
      </c>
      <c r="B497" s="13">
        <f t="shared" si="120"/>
        <v>60602</v>
      </c>
      <c r="C497" s="12">
        <f t="shared" si="121"/>
        <v>2065</v>
      </c>
      <c r="D497" s="10" t="str">
        <f t="shared" si="122"/>
        <v/>
      </c>
      <c r="E497" s="10" t="str">
        <f t="shared" si="123"/>
        <v/>
      </c>
      <c r="F497" s="10" t="str">
        <f t="shared" si="124"/>
        <v/>
      </c>
      <c r="G497" s="10" t="str">
        <f t="shared" si="125"/>
        <v/>
      </c>
      <c r="H497" s="10" t="str">
        <f t="shared" si="126"/>
        <v/>
      </c>
      <c r="I497" s="11"/>
      <c r="J497" s="10" t="str">
        <f t="shared" si="127"/>
        <v/>
      </c>
      <c r="K497" s="10" t="str">
        <f t="shared" si="128"/>
        <v/>
      </c>
      <c r="L497" s="10" t="str">
        <f>IF(D497="","",SUM($F$19:F497))</f>
        <v/>
      </c>
      <c r="M497" s="10" t="str">
        <f t="shared" si="129"/>
        <v/>
      </c>
      <c r="N497" s="10" t="str">
        <f t="shared" si="130"/>
        <v/>
      </c>
      <c r="O497" s="10" t="str">
        <f t="shared" si="131"/>
        <v/>
      </c>
      <c r="P497" s="10" t="str">
        <f t="shared" si="132"/>
        <v/>
      </c>
      <c r="Q497" s="10" t="str">
        <f t="shared" si="133"/>
        <v/>
      </c>
      <c r="R497" s="10" t="str">
        <f>IF(N497="","",SUM($O$19:O497))</f>
        <v/>
      </c>
      <c r="S497" s="14" t="e">
        <f t="shared" si="134"/>
        <v>#VALUE!</v>
      </c>
      <c r="T497" s="8" t="e">
        <f t="shared" si="135"/>
        <v>#VALUE!</v>
      </c>
    </row>
    <row r="498" spans="1:20" x14ac:dyDescent="0.25">
      <c r="A498" s="12">
        <f t="shared" si="119"/>
        <v>480</v>
      </c>
      <c r="B498" s="13">
        <f t="shared" si="120"/>
        <v>60633</v>
      </c>
      <c r="C498" s="12">
        <f t="shared" si="121"/>
        <v>2066</v>
      </c>
      <c r="D498" s="10" t="str">
        <f t="shared" si="122"/>
        <v/>
      </c>
      <c r="E498" s="10" t="str">
        <f t="shared" si="123"/>
        <v/>
      </c>
      <c r="F498" s="10" t="str">
        <f t="shared" si="124"/>
        <v/>
      </c>
      <c r="G498" s="10" t="str">
        <f t="shared" si="125"/>
        <v/>
      </c>
      <c r="H498" s="10" t="str">
        <f t="shared" si="126"/>
        <v/>
      </c>
      <c r="I498" s="11"/>
      <c r="J498" s="10" t="str">
        <f t="shared" si="127"/>
        <v/>
      </c>
      <c r="K498" s="10" t="str">
        <f t="shared" si="128"/>
        <v/>
      </c>
      <c r="L498" s="10" t="str">
        <f>IF(D498="","",SUM($F$19:F498))</f>
        <v/>
      </c>
      <c r="M498" s="10" t="str">
        <f t="shared" si="129"/>
        <v/>
      </c>
      <c r="N498" s="10" t="str">
        <f t="shared" si="130"/>
        <v/>
      </c>
      <c r="O498" s="10" t="str">
        <f t="shared" si="131"/>
        <v/>
      </c>
      <c r="P498" s="10" t="str">
        <f t="shared" si="132"/>
        <v/>
      </c>
      <c r="Q498" s="10" t="str">
        <f t="shared" si="133"/>
        <v/>
      </c>
      <c r="R498" s="10" t="str">
        <f>IF(N498="","",SUM($O$19:O498))</f>
        <v/>
      </c>
      <c r="S498" s="14" t="e">
        <f t="shared" si="134"/>
        <v>#VALUE!</v>
      </c>
      <c r="T498" s="8" t="e">
        <f t="shared" si="135"/>
        <v>#VALUE!</v>
      </c>
    </row>
    <row r="499" spans="1:20" x14ac:dyDescent="0.25">
      <c r="A499" s="12">
        <f t="shared" si="119"/>
        <v>481</v>
      </c>
      <c r="B499" s="13">
        <f t="shared" si="120"/>
        <v>60664</v>
      </c>
      <c r="C499" s="12">
        <f t="shared" si="121"/>
        <v>2066</v>
      </c>
      <c r="D499" s="10" t="str">
        <f t="shared" si="122"/>
        <v/>
      </c>
      <c r="E499" s="10" t="str">
        <f t="shared" si="123"/>
        <v/>
      </c>
      <c r="F499" s="10" t="str">
        <f t="shared" si="124"/>
        <v/>
      </c>
      <c r="G499" s="10" t="str">
        <f t="shared" si="125"/>
        <v/>
      </c>
      <c r="H499" s="10" t="str">
        <f t="shared" si="126"/>
        <v/>
      </c>
      <c r="I499" s="11"/>
      <c r="J499" s="10" t="str">
        <f t="shared" si="127"/>
        <v/>
      </c>
      <c r="K499" s="10" t="str">
        <f t="shared" si="128"/>
        <v/>
      </c>
      <c r="L499" s="10" t="str">
        <f>IF(D499="","",SUM($F$19:F499))</f>
        <v/>
      </c>
      <c r="M499" s="10" t="str">
        <f t="shared" si="129"/>
        <v/>
      </c>
      <c r="N499" s="10" t="str">
        <f t="shared" si="130"/>
        <v/>
      </c>
      <c r="O499" s="10" t="str">
        <f t="shared" si="131"/>
        <v/>
      </c>
      <c r="P499" s="10" t="str">
        <f t="shared" si="132"/>
        <v/>
      </c>
      <c r="Q499" s="10" t="str">
        <f t="shared" si="133"/>
        <v/>
      </c>
      <c r="R499" s="10" t="str">
        <f>IF(N499="","",SUM($O$19:O499))</f>
        <v/>
      </c>
      <c r="S499" s="14" t="e">
        <f t="shared" si="134"/>
        <v>#VALUE!</v>
      </c>
      <c r="T499" s="8" t="e">
        <f t="shared" si="135"/>
        <v>#VALUE!</v>
      </c>
    </row>
    <row r="500" spans="1:20" x14ac:dyDescent="0.25">
      <c r="A500" s="12">
        <f t="shared" si="119"/>
        <v>482</v>
      </c>
      <c r="B500" s="13">
        <f t="shared" si="120"/>
        <v>60692</v>
      </c>
      <c r="C500" s="12">
        <f t="shared" si="121"/>
        <v>2066</v>
      </c>
      <c r="D500" s="10" t="str">
        <f t="shared" si="122"/>
        <v/>
      </c>
      <c r="E500" s="10" t="str">
        <f t="shared" si="123"/>
        <v/>
      </c>
      <c r="F500" s="10" t="str">
        <f t="shared" si="124"/>
        <v/>
      </c>
      <c r="G500" s="10" t="str">
        <f t="shared" si="125"/>
        <v/>
      </c>
      <c r="H500" s="10" t="str">
        <f t="shared" si="126"/>
        <v/>
      </c>
      <c r="I500" s="11"/>
      <c r="J500" s="10" t="str">
        <f t="shared" si="127"/>
        <v/>
      </c>
      <c r="K500" s="10" t="str">
        <f t="shared" si="128"/>
        <v/>
      </c>
      <c r="L500" s="10" t="str">
        <f>IF(D500="","",SUM($F$19:F500))</f>
        <v/>
      </c>
      <c r="M500" s="10" t="str">
        <f t="shared" si="129"/>
        <v/>
      </c>
      <c r="N500" s="10" t="str">
        <f t="shared" si="130"/>
        <v/>
      </c>
      <c r="O500" s="10" t="str">
        <f t="shared" si="131"/>
        <v/>
      </c>
      <c r="P500" s="10" t="str">
        <f t="shared" si="132"/>
        <v/>
      </c>
      <c r="Q500" s="10" t="str">
        <f t="shared" si="133"/>
        <v/>
      </c>
      <c r="R500" s="10" t="str">
        <f>IF(N500="","",SUM($O$19:O500))</f>
        <v/>
      </c>
      <c r="S500" s="14" t="e">
        <f t="shared" si="134"/>
        <v>#VALUE!</v>
      </c>
      <c r="T500" s="8" t="e">
        <f t="shared" si="135"/>
        <v>#VALUE!</v>
      </c>
    </row>
    <row r="501" spans="1:20" x14ac:dyDescent="0.25">
      <c r="A501" s="12">
        <f t="shared" si="119"/>
        <v>483</v>
      </c>
      <c r="B501" s="13">
        <f t="shared" si="120"/>
        <v>60723</v>
      </c>
      <c r="C501" s="12">
        <f t="shared" si="121"/>
        <v>2066</v>
      </c>
      <c r="D501" s="10" t="str">
        <f t="shared" si="122"/>
        <v/>
      </c>
      <c r="E501" s="10" t="str">
        <f t="shared" si="123"/>
        <v/>
      </c>
      <c r="F501" s="10" t="str">
        <f t="shared" si="124"/>
        <v/>
      </c>
      <c r="G501" s="10" t="str">
        <f t="shared" si="125"/>
        <v/>
      </c>
      <c r="H501" s="10" t="str">
        <f t="shared" si="126"/>
        <v/>
      </c>
      <c r="I501" s="11"/>
      <c r="J501" s="10" t="str">
        <f t="shared" si="127"/>
        <v/>
      </c>
      <c r="K501" s="10" t="str">
        <f t="shared" si="128"/>
        <v/>
      </c>
      <c r="L501" s="10" t="str">
        <f>IF(D501="","",SUM($F$19:F501))</f>
        <v/>
      </c>
      <c r="M501" s="10" t="str">
        <f t="shared" si="129"/>
        <v/>
      </c>
      <c r="N501" s="10" t="str">
        <f t="shared" si="130"/>
        <v/>
      </c>
      <c r="O501" s="10" t="str">
        <f t="shared" si="131"/>
        <v/>
      </c>
      <c r="P501" s="10" t="str">
        <f t="shared" si="132"/>
        <v/>
      </c>
      <c r="Q501" s="10" t="str">
        <f t="shared" si="133"/>
        <v/>
      </c>
      <c r="R501" s="10" t="str">
        <f>IF(N501="","",SUM($O$19:O501))</f>
        <v/>
      </c>
      <c r="S501" s="14" t="e">
        <f t="shared" si="134"/>
        <v>#VALUE!</v>
      </c>
      <c r="T501" s="8" t="e">
        <f t="shared" si="135"/>
        <v>#VALUE!</v>
      </c>
    </row>
    <row r="502" spans="1:20" x14ac:dyDescent="0.25">
      <c r="A502" s="12">
        <f t="shared" si="119"/>
        <v>484</v>
      </c>
      <c r="B502" s="13">
        <f t="shared" si="120"/>
        <v>60753</v>
      </c>
      <c r="C502" s="12">
        <f t="shared" si="121"/>
        <v>2066</v>
      </c>
      <c r="D502" s="10" t="str">
        <f t="shared" si="122"/>
        <v/>
      </c>
      <c r="E502" s="10" t="str">
        <f t="shared" si="123"/>
        <v/>
      </c>
      <c r="F502" s="10" t="str">
        <f t="shared" si="124"/>
        <v/>
      </c>
      <c r="G502" s="10" t="str">
        <f t="shared" si="125"/>
        <v/>
      </c>
      <c r="H502" s="10" t="str">
        <f t="shared" si="126"/>
        <v/>
      </c>
      <c r="I502" s="11"/>
      <c r="J502" s="10" t="str">
        <f t="shared" si="127"/>
        <v/>
      </c>
      <c r="K502" s="10" t="str">
        <f t="shared" si="128"/>
        <v/>
      </c>
      <c r="L502" s="10" t="str">
        <f>IF(D502="","",SUM($F$19:F502))</f>
        <v/>
      </c>
      <c r="M502" s="10" t="str">
        <f t="shared" si="129"/>
        <v/>
      </c>
      <c r="N502" s="10" t="str">
        <f t="shared" si="130"/>
        <v/>
      </c>
      <c r="O502" s="10" t="str">
        <f t="shared" si="131"/>
        <v/>
      </c>
      <c r="P502" s="10" t="str">
        <f t="shared" si="132"/>
        <v/>
      </c>
      <c r="Q502" s="10" t="str">
        <f t="shared" si="133"/>
        <v/>
      </c>
      <c r="R502" s="10" t="str">
        <f>IF(N502="","",SUM($O$19:O502))</f>
        <v/>
      </c>
      <c r="S502" s="14" t="e">
        <f t="shared" si="134"/>
        <v>#VALUE!</v>
      </c>
      <c r="T502" s="8" t="e">
        <f t="shared" si="135"/>
        <v>#VALUE!</v>
      </c>
    </row>
    <row r="503" spans="1:20" x14ac:dyDescent="0.25">
      <c r="A503" s="12">
        <f t="shared" si="119"/>
        <v>485</v>
      </c>
      <c r="B503" s="13">
        <f t="shared" si="120"/>
        <v>60784</v>
      </c>
      <c r="C503" s="12">
        <f t="shared" si="121"/>
        <v>2066</v>
      </c>
      <c r="D503" s="10" t="str">
        <f t="shared" si="122"/>
        <v/>
      </c>
      <c r="E503" s="10" t="str">
        <f t="shared" si="123"/>
        <v/>
      </c>
      <c r="F503" s="10" t="str">
        <f t="shared" si="124"/>
        <v/>
      </c>
      <c r="G503" s="10" t="str">
        <f t="shared" si="125"/>
        <v/>
      </c>
      <c r="H503" s="10" t="str">
        <f t="shared" si="126"/>
        <v/>
      </c>
      <c r="I503" s="11"/>
      <c r="J503" s="10" t="str">
        <f t="shared" si="127"/>
        <v/>
      </c>
      <c r="K503" s="10" t="str">
        <f t="shared" si="128"/>
        <v/>
      </c>
      <c r="L503" s="10" t="str">
        <f>IF(D503="","",SUM($F$19:F503))</f>
        <v/>
      </c>
      <c r="M503" s="10" t="str">
        <f t="shared" si="129"/>
        <v/>
      </c>
      <c r="N503" s="10" t="str">
        <f t="shared" si="130"/>
        <v/>
      </c>
      <c r="O503" s="10" t="str">
        <f t="shared" si="131"/>
        <v/>
      </c>
      <c r="P503" s="10" t="str">
        <f t="shared" si="132"/>
        <v/>
      </c>
      <c r="Q503" s="10" t="str">
        <f t="shared" si="133"/>
        <v/>
      </c>
      <c r="R503" s="10" t="str">
        <f>IF(N503="","",SUM($O$19:O503))</f>
        <v/>
      </c>
      <c r="S503" s="14" t="e">
        <f t="shared" si="134"/>
        <v>#VALUE!</v>
      </c>
      <c r="T503" s="8" t="e">
        <f t="shared" si="135"/>
        <v>#VALUE!</v>
      </c>
    </row>
    <row r="504" spans="1:20" x14ac:dyDescent="0.25">
      <c r="A504" s="12">
        <f t="shared" si="119"/>
        <v>486</v>
      </c>
      <c r="B504" s="13">
        <f t="shared" si="120"/>
        <v>60814</v>
      </c>
      <c r="C504" s="12">
        <f t="shared" si="121"/>
        <v>2066</v>
      </c>
      <c r="D504" s="10" t="str">
        <f t="shared" si="122"/>
        <v/>
      </c>
      <c r="E504" s="10" t="str">
        <f t="shared" si="123"/>
        <v/>
      </c>
      <c r="F504" s="10" t="str">
        <f t="shared" si="124"/>
        <v/>
      </c>
      <c r="G504" s="10" t="str">
        <f t="shared" si="125"/>
        <v/>
      </c>
      <c r="H504" s="10" t="str">
        <f t="shared" si="126"/>
        <v/>
      </c>
      <c r="I504" s="11"/>
      <c r="J504" s="10" t="str">
        <f t="shared" si="127"/>
        <v/>
      </c>
      <c r="K504" s="10" t="str">
        <f t="shared" si="128"/>
        <v/>
      </c>
      <c r="L504" s="10" t="str">
        <f>IF(D504="","",SUM($F$19:F504))</f>
        <v/>
      </c>
      <c r="M504" s="10" t="str">
        <f t="shared" si="129"/>
        <v/>
      </c>
      <c r="N504" s="10" t="str">
        <f t="shared" si="130"/>
        <v/>
      </c>
      <c r="O504" s="10" t="str">
        <f t="shared" si="131"/>
        <v/>
      </c>
      <c r="P504" s="10" t="str">
        <f t="shared" si="132"/>
        <v/>
      </c>
      <c r="Q504" s="10" t="str">
        <f t="shared" si="133"/>
        <v/>
      </c>
      <c r="R504" s="10" t="str">
        <f>IF(N504="","",SUM($O$19:O504))</f>
        <v/>
      </c>
      <c r="S504" s="14" t="e">
        <f t="shared" si="134"/>
        <v>#VALUE!</v>
      </c>
      <c r="T504" s="8" t="e">
        <f t="shared" si="135"/>
        <v>#VALUE!</v>
      </c>
    </row>
    <row r="505" spans="1:20" x14ac:dyDescent="0.25">
      <c r="A505" s="12">
        <f t="shared" si="119"/>
        <v>487</v>
      </c>
      <c r="B505" s="13">
        <f t="shared" si="120"/>
        <v>60845</v>
      </c>
      <c r="C505" s="12">
        <f t="shared" si="121"/>
        <v>2066</v>
      </c>
      <c r="D505" s="10" t="str">
        <f t="shared" si="122"/>
        <v/>
      </c>
      <c r="E505" s="10" t="str">
        <f t="shared" si="123"/>
        <v/>
      </c>
      <c r="F505" s="10" t="str">
        <f t="shared" si="124"/>
        <v/>
      </c>
      <c r="G505" s="10" t="str">
        <f t="shared" si="125"/>
        <v/>
      </c>
      <c r="H505" s="10" t="str">
        <f t="shared" si="126"/>
        <v/>
      </c>
      <c r="I505" s="11"/>
      <c r="J505" s="10" t="str">
        <f t="shared" si="127"/>
        <v/>
      </c>
      <c r="K505" s="10" t="str">
        <f t="shared" si="128"/>
        <v/>
      </c>
      <c r="L505" s="10" t="str">
        <f>IF(D505="","",SUM($F$19:F505))</f>
        <v/>
      </c>
      <c r="M505" s="10" t="str">
        <f t="shared" si="129"/>
        <v/>
      </c>
      <c r="N505" s="10" t="str">
        <f t="shared" si="130"/>
        <v/>
      </c>
      <c r="O505" s="10" t="str">
        <f t="shared" si="131"/>
        <v/>
      </c>
      <c r="P505" s="10" t="str">
        <f t="shared" si="132"/>
        <v/>
      </c>
      <c r="Q505" s="10" t="str">
        <f t="shared" si="133"/>
        <v/>
      </c>
      <c r="R505" s="10" t="str">
        <f>IF(N505="","",SUM($O$19:O505))</f>
        <v/>
      </c>
      <c r="S505" s="14" t="e">
        <f t="shared" si="134"/>
        <v>#VALUE!</v>
      </c>
      <c r="T505" s="8" t="e">
        <f t="shared" si="135"/>
        <v>#VALUE!</v>
      </c>
    </row>
    <row r="506" spans="1:20" x14ac:dyDescent="0.25">
      <c r="A506" s="12">
        <f t="shared" si="119"/>
        <v>488</v>
      </c>
      <c r="B506" s="13">
        <f t="shared" si="120"/>
        <v>60876</v>
      </c>
      <c r="C506" s="12">
        <f t="shared" si="121"/>
        <v>2066</v>
      </c>
      <c r="D506" s="10" t="str">
        <f t="shared" si="122"/>
        <v/>
      </c>
      <c r="E506" s="10" t="str">
        <f t="shared" si="123"/>
        <v/>
      </c>
      <c r="F506" s="10" t="str">
        <f t="shared" si="124"/>
        <v/>
      </c>
      <c r="G506" s="10" t="str">
        <f t="shared" si="125"/>
        <v/>
      </c>
      <c r="H506" s="10" t="str">
        <f t="shared" si="126"/>
        <v/>
      </c>
      <c r="I506" s="11"/>
      <c r="J506" s="10" t="str">
        <f t="shared" si="127"/>
        <v/>
      </c>
      <c r="K506" s="10" t="str">
        <f t="shared" si="128"/>
        <v/>
      </c>
      <c r="L506" s="10" t="str">
        <f>IF(D506="","",SUM($F$19:F506))</f>
        <v/>
      </c>
      <c r="M506" s="10" t="str">
        <f t="shared" si="129"/>
        <v/>
      </c>
      <c r="N506" s="10" t="str">
        <f t="shared" si="130"/>
        <v/>
      </c>
      <c r="O506" s="10" t="str">
        <f t="shared" si="131"/>
        <v/>
      </c>
      <c r="P506" s="10" t="str">
        <f t="shared" si="132"/>
        <v/>
      </c>
      <c r="Q506" s="10" t="str">
        <f t="shared" si="133"/>
        <v/>
      </c>
      <c r="R506" s="10" t="str">
        <f>IF(N506="","",SUM($O$19:O506))</f>
        <v/>
      </c>
      <c r="S506" s="14" t="e">
        <f t="shared" si="134"/>
        <v>#VALUE!</v>
      </c>
      <c r="T506" s="8" t="e">
        <f t="shared" si="135"/>
        <v>#VALUE!</v>
      </c>
    </row>
    <row r="507" spans="1:20" x14ac:dyDescent="0.25">
      <c r="A507" s="12">
        <f t="shared" si="119"/>
        <v>489</v>
      </c>
      <c r="B507" s="13">
        <f t="shared" si="120"/>
        <v>60906</v>
      </c>
      <c r="C507" s="12">
        <f t="shared" si="121"/>
        <v>2066</v>
      </c>
      <c r="D507" s="10" t="str">
        <f t="shared" si="122"/>
        <v/>
      </c>
      <c r="E507" s="10" t="str">
        <f t="shared" si="123"/>
        <v/>
      </c>
      <c r="F507" s="10" t="str">
        <f t="shared" si="124"/>
        <v/>
      </c>
      <c r="G507" s="10" t="str">
        <f t="shared" si="125"/>
        <v/>
      </c>
      <c r="H507" s="10" t="str">
        <f t="shared" si="126"/>
        <v/>
      </c>
      <c r="I507" s="11"/>
      <c r="J507" s="10" t="str">
        <f t="shared" si="127"/>
        <v/>
      </c>
      <c r="K507" s="10" t="str">
        <f t="shared" si="128"/>
        <v/>
      </c>
      <c r="L507" s="10" t="str">
        <f>IF(D507="","",SUM($F$19:F507))</f>
        <v/>
      </c>
      <c r="M507" s="10" t="str">
        <f t="shared" si="129"/>
        <v/>
      </c>
      <c r="N507" s="10" t="str">
        <f t="shared" si="130"/>
        <v/>
      </c>
      <c r="O507" s="10" t="str">
        <f t="shared" si="131"/>
        <v/>
      </c>
      <c r="P507" s="10" t="str">
        <f t="shared" si="132"/>
        <v/>
      </c>
      <c r="Q507" s="10" t="str">
        <f t="shared" si="133"/>
        <v/>
      </c>
      <c r="R507" s="10" t="str">
        <f>IF(N507="","",SUM($O$19:O507))</f>
        <v/>
      </c>
      <c r="S507" s="14" t="e">
        <f t="shared" si="134"/>
        <v>#VALUE!</v>
      </c>
      <c r="T507" s="8" t="e">
        <f t="shared" si="135"/>
        <v>#VALUE!</v>
      </c>
    </row>
    <row r="508" spans="1:20" x14ac:dyDescent="0.25">
      <c r="A508" s="12">
        <f t="shared" si="119"/>
        <v>490</v>
      </c>
      <c r="B508" s="13">
        <f t="shared" si="120"/>
        <v>60937</v>
      </c>
      <c r="C508" s="12">
        <f t="shared" si="121"/>
        <v>2066</v>
      </c>
      <c r="D508" s="10" t="str">
        <f t="shared" si="122"/>
        <v/>
      </c>
      <c r="E508" s="10" t="str">
        <f t="shared" si="123"/>
        <v/>
      </c>
      <c r="F508" s="10" t="str">
        <f t="shared" si="124"/>
        <v/>
      </c>
      <c r="G508" s="10" t="str">
        <f t="shared" si="125"/>
        <v/>
      </c>
      <c r="H508" s="10" t="str">
        <f t="shared" si="126"/>
        <v/>
      </c>
      <c r="I508" s="11"/>
      <c r="J508" s="10" t="str">
        <f t="shared" si="127"/>
        <v/>
      </c>
      <c r="K508" s="10" t="str">
        <f t="shared" si="128"/>
        <v/>
      </c>
      <c r="L508" s="10" t="str">
        <f>IF(D508="","",SUM($F$19:F508))</f>
        <v/>
      </c>
      <c r="M508" s="10" t="str">
        <f t="shared" si="129"/>
        <v/>
      </c>
      <c r="N508" s="10" t="str">
        <f t="shared" si="130"/>
        <v/>
      </c>
      <c r="O508" s="10" t="str">
        <f t="shared" si="131"/>
        <v/>
      </c>
      <c r="P508" s="10" t="str">
        <f t="shared" si="132"/>
        <v/>
      </c>
      <c r="Q508" s="10" t="str">
        <f t="shared" si="133"/>
        <v/>
      </c>
      <c r="R508" s="10" t="str">
        <f>IF(N508="","",SUM($O$19:O508))</f>
        <v/>
      </c>
      <c r="S508" s="14" t="e">
        <f t="shared" si="134"/>
        <v>#VALUE!</v>
      </c>
      <c r="T508" s="8" t="e">
        <f t="shared" si="135"/>
        <v>#VALUE!</v>
      </c>
    </row>
    <row r="509" spans="1:20" x14ac:dyDescent="0.25">
      <c r="A509" s="12">
        <f t="shared" si="119"/>
        <v>491</v>
      </c>
      <c r="B509" s="13">
        <f t="shared" si="120"/>
        <v>60967</v>
      </c>
      <c r="C509" s="12">
        <f t="shared" si="121"/>
        <v>2066</v>
      </c>
      <c r="D509" s="10" t="str">
        <f t="shared" si="122"/>
        <v/>
      </c>
      <c r="E509" s="10" t="str">
        <f t="shared" si="123"/>
        <v/>
      </c>
      <c r="F509" s="10" t="str">
        <f t="shared" si="124"/>
        <v/>
      </c>
      <c r="G509" s="10" t="str">
        <f t="shared" si="125"/>
        <v/>
      </c>
      <c r="H509" s="10" t="str">
        <f t="shared" si="126"/>
        <v/>
      </c>
      <c r="I509" s="11"/>
      <c r="J509" s="10" t="str">
        <f t="shared" si="127"/>
        <v/>
      </c>
      <c r="K509" s="10" t="str">
        <f t="shared" si="128"/>
        <v/>
      </c>
      <c r="L509" s="10" t="str">
        <f>IF(D509="","",SUM($F$19:F509))</f>
        <v/>
      </c>
      <c r="M509" s="10" t="str">
        <f t="shared" si="129"/>
        <v/>
      </c>
      <c r="N509" s="10" t="str">
        <f t="shared" si="130"/>
        <v/>
      </c>
      <c r="O509" s="10" t="str">
        <f t="shared" si="131"/>
        <v/>
      </c>
      <c r="P509" s="10" t="str">
        <f t="shared" si="132"/>
        <v/>
      </c>
      <c r="Q509" s="10" t="str">
        <f t="shared" si="133"/>
        <v/>
      </c>
      <c r="R509" s="10" t="str">
        <f>IF(N509="","",SUM($O$19:O509))</f>
        <v/>
      </c>
      <c r="S509" s="14" t="e">
        <f t="shared" si="134"/>
        <v>#VALUE!</v>
      </c>
      <c r="T509" s="8" t="e">
        <f t="shared" si="135"/>
        <v>#VALUE!</v>
      </c>
    </row>
    <row r="510" spans="1:20" x14ac:dyDescent="0.25">
      <c r="A510" s="12">
        <f t="shared" si="119"/>
        <v>492</v>
      </c>
      <c r="B510" s="13">
        <f t="shared" si="120"/>
        <v>60998</v>
      </c>
      <c r="C510" s="12">
        <f t="shared" si="121"/>
        <v>2067</v>
      </c>
      <c r="D510" s="10" t="str">
        <f t="shared" si="122"/>
        <v/>
      </c>
      <c r="E510" s="10" t="str">
        <f t="shared" si="123"/>
        <v/>
      </c>
      <c r="F510" s="10" t="str">
        <f t="shared" si="124"/>
        <v/>
      </c>
      <c r="G510" s="10" t="str">
        <f t="shared" si="125"/>
        <v/>
      </c>
      <c r="H510" s="10" t="str">
        <f t="shared" si="126"/>
        <v/>
      </c>
      <c r="I510" s="11"/>
      <c r="J510" s="10" t="str">
        <f t="shared" si="127"/>
        <v/>
      </c>
      <c r="K510" s="10" t="str">
        <f t="shared" si="128"/>
        <v/>
      </c>
      <c r="L510" s="10" t="str">
        <f>IF(D510="","",SUM($F$19:F510))</f>
        <v/>
      </c>
      <c r="M510" s="10" t="str">
        <f t="shared" si="129"/>
        <v/>
      </c>
      <c r="N510" s="10" t="str">
        <f t="shared" si="130"/>
        <v/>
      </c>
      <c r="O510" s="10" t="str">
        <f t="shared" si="131"/>
        <v/>
      </c>
      <c r="P510" s="10" t="str">
        <f t="shared" si="132"/>
        <v/>
      </c>
      <c r="Q510" s="10" t="str">
        <f t="shared" si="133"/>
        <v/>
      </c>
      <c r="R510" s="10" t="str">
        <f>IF(N510="","",SUM($O$19:O510))</f>
        <v/>
      </c>
      <c r="S510" s="14" t="e">
        <f t="shared" si="134"/>
        <v>#VALUE!</v>
      </c>
      <c r="T510" s="8" t="e">
        <f t="shared" si="135"/>
        <v>#VALUE!</v>
      </c>
    </row>
    <row r="511" spans="1:20" x14ac:dyDescent="0.25">
      <c r="A511" s="12">
        <f t="shared" si="119"/>
        <v>493</v>
      </c>
      <c r="B511" s="13">
        <f t="shared" si="120"/>
        <v>61029</v>
      </c>
      <c r="C511" s="12">
        <f t="shared" si="121"/>
        <v>2067</v>
      </c>
      <c r="D511" s="10" t="str">
        <f t="shared" si="122"/>
        <v/>
      </c>
      <c r="E511" s="10" t="str">
        <f t="shared" si="123"/>
        <v/>
      </c>
      <c r="F511" s="10" t="str">
        <f t="shared" si="124"/>
        <v/>
      </c>
      <c r="G511" s="10" t="str">
        <f t="shared" si="125"/>
        <v/>
      </c>
      <c r="H511" s="10" t="str">
        <f t="shared" si="126"/>
        <v/>
      </c>
      <c r="I511" s="11"/>
      <c r="J511" s="10" t="str">
        <f t="shared" si="127"/>
        <v/>
      </c>
      <c r="K511" s="10" t="str">
        <f t="shared" si="128"/>
        <v/>
      </c>
      <c r="L511" s="10" t="str">
        <f>IF(D511="","",SUM($F$19:F511))</f>
        <v/>
      </c>
      <c r="M511" s="10" t="str">
        <f t="shared" si="129"/>
        <v/>
      </c>
      <c r="N511" s="10" t="str">
        <f t="shared" si="130"/>
        <v/>
      </c>
      <c r="O511" s="10" t="str">
        <f t="shared" si="131"/>
        <v/>
      </c>
      <c r="P511" s="10" t="str">
        <f t="shared" si="132"/>
        <v/>
      </c>
      <c r="Q511" s="10" t="str">
        <f t="shared" si="133"/>
        <v/>
      </c>
      <c r="R511" s="10" t="str">
        <f>IF(N511="","",SUM($O$19:O511))</f>
        <v/>
      </c>
      <c r="S511" s="14" t="e">
        <f t="shared" si="134"/>
        <v>#VALUE!</v>
      </c>
      <c r="T511" s="8" t="e">
        <f t="shared" si="135"/>
        <v>#VALUE!</v>
      </c>
    </row>
    <row r="512" spans="1:20" x14ac:dyDescent="0.25">
      <c r="A512" s="12">
        <f t="shared" si="119"/>
        <v>494</v>
      </c>
      <c r="B512" s="13">
        <f t="shared" si="120"/>
        <v>61057</v>
      </c>
      <c r="C512" s="12">
        <f t="shared" si="121"/>
        <v>2067</v>
      </c>
      <c r="D512" s="10" t="str">
        <f t="shared" si="122"/>
        <v/>
      </c>
      <c r="E512" s="10" t="str">
        <f t="shared" si="123"/>
        <v/>
      </c>
      <c r="F512" s="10" t="str">
        <f t="shared" si="124"/>
        <v/>
      </c>
      <c r="G512" s="10" t="str">
        <f t="shared" si="125"/>
        <v/>
      </c>
      <c r="H512" s="10" t="str">
        <f t="shared" si="126"/>
        <v/>
      </c>
      <c r="I512" s="11"/>
      <c r="J512" s="10" t="str">
        <f t="shared" si="127"/>
        <v/>
      </c>
      <c r="K512" s="10" t="str">
        <f t="shared" si="128"/>
        <v/>
      </c>
      <c r="L512" s="10" t="str">
        <f>IF(D512="","",SUM($F$19:F512))</f>
        <v/>
      </c>
      <c r="M512" s="10" t="str">
        <f t="shared" si="129"/>
        <v/>
      </c>
      <c r="N512" s="10" t="str">
        <f t="shared" si="130"/>
        <v/>
      </c>
      <c r="O512" s="10" t="str">
        <f t="shared" si="131"/>
        <v/>
      </c>
      <c r="P512" s="10" t="str">
        <f t="shared" si="132"/>
        <v/>
      </c>
      <c r="Q512" s="10" t="str">
        <f t="shared" si="133"/>
        <v/>
      </c>
      <c r="R512" s="10" t="str">
        <f>IF(N512="","",SUM($O$19:O512))</f>
        <v/>
      </c>
      <c r="S512" s="14" t="e">
        <f t="shared" si="134"/>
        <v>#VALUE!</v>
      </c>
      <c r="T512" s="8" t="e">
        <f t="shared" si="135"/>
        <v>#VALUE!</v>
      </c>
    </row>
    <row r="513" spans="1:20" x14ac:dyDescent="0.25">
      <c r="A513" s="12">
        <f t="shared" si="119"/>
        <v>495</v>
      </c>
      <c r="B513" s="13">
        <f t="shared" si="120"/>
        <v>61088</v>
      </c>
      <c r="C513" s="12">
        <f t="shared" si="121"/>
        <v>2067</v>
      </c>
      <c r="D513" s="10" t="str">
        <f t="shared" si="122"/>
        <v/>
      </c>
      <c r="E513" s="10" t="str">
        <f t="shared" si="123"/>
        <v/>
      </c>
      <c r="F513" s="10" t="str">
        <f t="shared" si="124"/>
        <v/>
      </c>
      <c r="G513" s="10" t="str">
        <f t="shared" si="125"/>
        <v/>
      </c>
      <c r="H513" s="10" t="str">
        <f t="shared" si="126"/>
        <v/>
      </c>
      <c r="I513" s="11"/>
      <c r="J513" s="10" t="str">
        <f t="shared" si="127"/>
        <v/>
      </c>
      <c r="K513" s="10" t="str">
        <f t="shared" si="128"/>
        <v/>
      </c>
      <c r="L513" s="10" t="str">
        <f>IF(D513="","",SUM($F$19:F513))</f>
        <v/>
      </c>
      <c r="M513" s="10" t="str">
        <f t="shared" si="129"/>
        <v/>
      </c>
      <c r="N513" s="10" t="str">
        <f t="shared" si="130"/>
        <v/>
      </c>
      <c r="O513" s="10" t="str">
        <f t="shared" si="131"/>
        <v/>
      </c>
      <c r="P513" s="10" t="str">
        <f t="shared" si="132"/>
        <v/>
      </c>
      <c r="Q513" s="10" t="str">
        <f t="shared" si="133"/>
        <v/>
      </c>
      <c r="R513" s="10" t="str">
        <f>IF(N513="","",SUM($O$19:O513))</f>
        <v/>
      </c>
      <c r="S513" s="14" t="e">
        <f t="shared" si="134"/>
        <v>#VALUE!</v>
      </c>
      <c r="T513" s="8" t="e">
        <f t="shared" si="135"/>
        <v>#VALUE!</v>
      </c>
    </row>
    <row r="514" spans="1:20" x14ac:dyDescent="0.25">
      <c r="A514" s="12">
        <f t="shared" si="119"/>
        <v>496</v>
      </c>
      <c r="B514" s="13">
        <f t="shared" si="120"/>
        <v>61118</v>
      </c>
      <c r="C514" s="12">
        <f t="shared" si="121"/>
        <v>2067</v>
      </c>
      <c r="D514" s="10" t="str">
        <f t="shared" si="122"/>
        <v/>
      </c>
      <c r="E514" s="10" t="str">
        <f t="shared" si="123"/>
        <v/>
      </c>
      <c r="F514" s="10" t="str">
        <f t="shared" si="124"/>
        <v/>
      </c>
      <c r="G514" s="10" t="str">
        <f t="shared" si="125"/>
        <v/>
      </c>
      <c r="H514" s="10" t="str">
        <f t="shared" si="126"/>
        <v/>
      </c>
      <c r="I514" s="11"/>
      <c r="J514" s="10" t="str">
        <f t="shared" si="127"/>
        <v/>
      </c>
      <c r="K514" s="10" t="str">
        <f t="shared" si="128"/>
        <v/>
      </c>
      <c r="L514" s="10" t="str">
        <f>IF(D514="","",SUM($F$19:F514))</f>
        <v/>
      </c>
      <c r="M514" s="10" t="str">
        <f t="shared" si="129"/>
        <v/>
      </c>
      <c r="N514" s="10" t="str">
        <f t="shared" si="130"/>
        <v/>
      </c>
      <c r="O514" s="10" t="str">
        <f t="shared" si="131"/>
        <v/>
      </c>
      <c r="P514" s="10" t="str">
        <f t="shared" si="132"/>
        <v/>
      </c>
      <c r="Q514" s="10" t="str">
        <f t="shared" si="133"/>
        <v/>
      </c>
      <c r="R514" s="10" t="str">
        <f>IF(N514="","",SUM($O$19:O514))</f>
        <v/>
      </c>
      <c r="S514" s="14" t="e">
        <f t="shared" si="134"/>
        <v>#VALUE!</v>
      </c>
      <c r="T514" s="8" t="e">
        <f t="shared" si="135"/>
        <v>#VALUE!</v>
      </c>
    </row>
    <row r="515" spans="1:20" x14ac:dyDescent="0.25">
      <c r="A515" s="12">
        <f t="shared" si="119"/>
        <v>497</v>
      </c>
      <c r="B515" s="13">
        <f t="shared" si="120"/>
        <v>61149</v>
      </c>
      <c r="C515" s="12">
        <f t="shared" si="121"/>
        <v>2067</v>
      </c>
      <c r="D515" s="10" t="str">
        <f t="shared" si="122"/>
        <v/>
      </c>
      <c r="E515" s="10" t="str">
        <f t="shared" si="123"/>
        <v/>
      </c>
      <c r="F515" s="10" t="str">
        <f t="shared" si="124"/>
        <v/>
      </c>
      <c r="G515" s="10" t="str">
        <f t="shared" si="125"/>
        <v/>
      </c>
      <c r="H515" s="10" t="str">
        <f t="shared" si="126"/>
        <v/>
      </c>
      <c r="I515" s="11"/>
      <c r="J515" s="10" t="str">
        <f t="shared" si="127"/>
        <v/>
      </c>
      <c r="K515" s="10" t="str">
        <f t="shared" si="128"/>
        <v/>
      </c>
      <c r="L515" s="10" t="str">
        <f>IF(D515="","",SUM($F$19:F515))</f>
        <v/>
      </c>
      <c r="M515" s="10" t="str">
        <f t="shared" si="129"/>
        <v/>
      </c>
      <c r="N515" s="10" t="str">
        <f t="shared" si="130"/>
        <v/>
      </c>
      <c r="O515" s="10" t="str">
        <f t="shared" si="131"/>
        <v/>
      </c>
      <c r="P515" s="10" t="str">
        <f t="shared" si="132"/>
        <v/>
      </c>
      <c r="Q515" s="10" t="str">
        <f t="shared" si="133"/>
        <v/>
      </c>
      <c r="R515" s="10" t="str">
        <f>IF(N515="","",SUM($O$19:O515))</f>
        <v/>
      </c>
      <c r="S515" s="14" t="e">
        <f t="shared" si="134"/>
        <v>#VALUE!</v>
      </c>
      <c r="T515" s="8" t="e">
        <f t="shared" si="135"/>
        <v>#VALUE!</v>
      </c>
    </row>
    <row r="516" spans="1:20" x14ac:dyDescent="0.25">
      <c r="A516" s="12">
        <f t="shared" si="119"/>
        <v>498</v>
      </c>
      <c r="B516" s="13">
        <f t="shared" si="120"/>
        <v>61179</v>
      </c>
      <c r="C516" s="12">
        <f t="shared" si="121"/>
        <v>2067</v>
      </c>
      <c r="D516" s="10" t="str">
        <f t="shared" si="122"/>
        <v/>
      </c>
      <c r="E516" s="10" t="str">
        <f t="shared" si="123"/>
        <v/>
      </c>
      <c r="F516" s="10" t="str">
        <f t="shared" si="124"/>
        <v/>
      </c>
      <c r="G516" s="10" t="str">
        <f t="shared" si="125"/>
        <v/>
      </c>
      <c r="H516" s="10" t="str">
        <f t="shared" si="126"/>
        <v/>
      </c>
      <c r="I516" s="11"/>
      <c r="J516" s="10" t="str">
        <f t="shared" si="127"/>
        <v/>
      </c>
      <c r="K516" s="10" t="str">
        <f t="shared" si="128"/>
        <v/>
      </c>
      <c r="L516" s="10" t="str">
        <f>IF(D516="","",SUM($F$19:F516))</f>
        <v/>
      </c>
      <c r="M516" s="10" t="str">
        <f t="shared" si="129"/>
        <v/>
      </c>
      <c r="N516" s="10" t="str">
        <f t="shared" si="130"/>
        <v/>
      </c>
      <c r="O516" s="10" t="str">
        <f t="shared" si="131"/>
        <v/>
      </c>
      <c r="P516" s="10" t="str">
        <f t="shared" si="132"/>
        <v/>
      </c>
      <c r="Q516" s="10" t="str">
        <f t="shared" si="133"/>
        <v/>
      </c>
      <c r="R516" s="10" t="str">
        <f>IF(N516="","",SUM($O$19:O516))</f>
        <v/>
      </c>
      <c r="S516" s="14" t="e">
        <f t="shared" si="134"/>
        <v>#VALUE!</v>
      </c>
      <c r="T516" s="8" t="e">
        <f t="shared" si="135"/>
        <v>#VALUE!</v>
      </c>
    </row>
    <row r="517" spans="1:20" x14ac:dyDescent="0.25">
      <c r="A517" s="12">
        <f t="shared" si="119"/>
        <v>499</v>
      </c>
      <c r="B517" s="13">
        <f t="shared" si="120"/>
        <v>61210</v>
      </c>
      <c r="C517" s="12">
        <f t="shared" si="121"/>
        <v>2067</v>
      </c>
      <c r="D517" s="10" t="str">
        <f t="shared" si="122"/>
        <v/>
      </c>
      <c r="E517" s="10" t="str">
        <f t="shared" si="123"/>
        <v/>
      </c>
      <c r="F517" s="10" t="str">
        <f t="shared" si="124"/>
        <v/>
      </c>
      <c r="G517" s="10" t="str">
        <f t="shared" si="125"/>
        <v/>
      </c>
      <c r="H517" s="10" t="str">
        <f t="shared" si="126"/>
        <v/>
      </c>
      <c r="I517" s="11"/>
      <c r="J517" s="10" t="str">
        <f t="shared" si="127"/>
        <v/>
      </c>
      <c r="K517" s="10" t="str">
        <f t="shared" si="128"/>
        <v/>
      </c>
      <c r="L517" s="10" t="str">
        <f>IF(D517="","",SUM($F$19:F517))</f>
        <v/>
      </c>
      <c r="M517" s="10" t="str">
        <f t="shared" si="129"/>
        <v/>
      </c>
      <c r="N517" s="10" t="str">
        <f t="shared" si="130"/>
        <v/>
      </c>
      <c r="O517" s="10" t="str">
        <f t="shared" si="131"/>
        <v/>
      </c>
      <c r="P517" s="10" t="str">
        <f t="shared" si="132"/>
        <v/>
      </c>
      <c r="Q517" s="10" t="str">
        <f t="shared" si="133"/>
        <v/>
      </c>
      <c r="R517" s="10" t="str">
        <f>IF(N517="","",SUM($O$19:O517))</f>
        <v/>
      </c>
      <c r="S517" s="14" t="e">
        <f t="shared" si="134"/>
        <v>#VALUE!</v>
      </c>
      <c r="T517" s="8" t="e">
        <f t="shared" si="135"/>
        <v>#VALUE!</v>
      </c>
    </row>
    <row r="518" spans="1:20" x14ac:dyDescent="0.25">
      <c r="A518" s="12">
        <f t="shared" si="119"/>
        <v>500</v>
      </c>
      <c r="B518" s="13">
        <f t="shared" si="120"/>
        <v>61241</v>
      </c>
      <c r="C518" s="12">
        <f t="shared" si="121"/>
        <v>2067</v>
      </c>
      <c r="D518" s="10" t="str">
        <f t="shared" si="122"/>
        <v/>
      </c>
      <c r="E518" s="10" t="str">
        <f t="shared" si="123"/>
        <v/>
      </c>
      <c r="F518" s="10" t="str">
        <f t="shared" si="124"/>
        <v/>
      </c>
      <c r="G518" s="10" t="str">
        <f t="shared" si="125"/>
        <v/>
      </c>
      <c r="H518" s="10" t="str">
        <f t="shared" si="126"/>
        <v/>
      </c>
      <c r="I518" s="11"/>
      <c r="J518" s="10" t="str">
        <f t="shared" si="127"/>
        <v/>
      </c>
      <c r="K518" s="10" t="str">
        <f t="shared" si="128"/>
        <v/>
      </c>
      <c r="L518" s="10" t="str">
        <f>IF(D518="","",SUM($F$19:F518))</f>
        <v/>
      </c>
      <c r="M518" s="10" t="str">
        <f t="shared" si="129"/>
        <v/>
      </c>
      <c r="N518" s="10" t="str">
        <f t="shared" si="130"/>
        <v/>
      </c>
      <c r="O518" s="10" t="str">
        <f t="shared" si="131"/>
        <v/>
      </c>
      <c r="P518" s="10" t="str">
        <f t="shared" si="132"/>
        <v/>
      </c>
      <c r="Q518" s="10" t="str">
        <f t="shared" si="133"/>
        <v/>
      </c>
      <c r="R518" s="10" t="str">
        <f>IF(N518="","",SUM($O$19:O518))</f>
        <v/>
      </c>
      <c r="S518" s="14" t="e">
        <f t="shared" si="134"/>
        <v>#VALUE!</v>
      </c>
      <c r="T518" s="8" t="e">
        <f t="shared" si="135"/>
        <v>#VALUE!</v>
      </c>
    </row>
  </sheetData>
  <mergeCells count="4">
    <mergeCell ref="A1:T1"/>
    <mergeCell ref="A2:T2"/>
    <mergeCell ref="L3:T3"/>
    <mergeCell ref="L10:T10"/>
  </mergeCells>
  <conditionalFormatting sqref="I19:I518">
    <cfRule type="cellIs" dxfId="0" priority="1" operator="greaterThan">
      <formula>0</formula>
    </cfRule>
  </conditionalFormatting>
  <conditionalFormatting sqref="K19:K518">
    <cfRule type="dataBar" priority="2">
      <dataBar>
        <cfvo type="min"/>
        <cfvo type="max"/>
        <color rgb="FF5B9BD5"/>
      </dataBar>
    </cfRule>
    <cfRule type="dataBar" priority="4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{95E16731-1377-1861-262A-C2888C158D3C}</x14:id>
        </ext>
      </extLst>
    </cfRule>
  </conditionalFormatting>
  <conditionalFormatting sqref="Q19:Q518">
    <cfRule type="dataBar" priority="3">
      <dataBar>
        <cfvo type="min"/>
        <cfvo type="max"/>
        <color rgb="FFA5A5A5"/>
      </dataBar>
    </cfRule>
    <cfRule type="dataBar" priority="5">
      <dataBar>
        <cfvo type="min"/>
        <cfvo type="max"/>
        <color rgb="FFA5A5A5"/>
      </dataBar>
      <extLst>
        <ext xmlns:x14="http://schemas.microsoft.com/office/spreadsheetml/2009/9/main" uri="{B025F937-C7B1-47D3-B67F-A62EFF666E3E}">
          <x14:id>{3201985D-9EAA-156E-AD6B-DA9DA3062CE7}</x14:id>
        </ext>
      </extLst>
    </cfRule>
  </conditionalFormatting>
  <dataValidations count="3">
    <dataValidation type="list" sqref="B10" xr:uid="{00000000-0002-0000-0000-000000000000}">
      <formula1>"Monatlich,Quartalsweise,Jährlich"</formula1>
    </dataValidation>
    <dataValidation sqref="B12" xr:uid="{00000000-0002-0000-0000-000001000000}">
      <formula1>1</formula1>
      <formula2>12</formula2>
    </dataValidation>
    <dataValidation type="decimal" operator="greaterThanOrEqual" sqref="B7:B13" xr:uid="{00000000-0002-0000-00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E16731-1377-1861-262A-C2888C158D3C}">
            <x14:dataBar>
              <x14:cfvo type="min"/>
              <x14:cfvo type="max"/>
              <x14:negativeFillColor auto="1"/>
              <x14:axisColor auto="1"/>
            </x14:dataBar>
          </x14:cfRule>
          <xm:sqref>K19:K518</xm:sqref>
        </x14:conditionalFormatting>
        <x14:conditionalFormatting xmlns:xm="http://schemas.microsoft.com/office/excel/2006/main">
          <x14:cfRule type="dataBar" id="{3201985D-9EAA-156E-AD6B-DA9DA3062CE7}">
            <x14:dataBar>
              <x14:cfvo type="min"/>
              <x14:cfvo type="max"/>
              <x14:negativeFillColor auto="1"/>
              <x14:axisColor auto="1"/>
            </x14:dataBar>
          </x14:cfRule>
          <xm:sqref>Q19:Q518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Tilgungsplan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2026-05-14T08:40:29Z</dcterms:modified>
</cp:coreProperties>
</file>