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wartungsplan\"/>
    </mc:Choice>
  </mc:AlternateContent>
  <xr:revisionPtr revIDLastSave="0" documentId="8_{356FBC31-B094-41BF-8580-EE7DFB6A1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ebersicht" sheetId="1" r:id="rId1"/>
    <sheet name="Taegliche Wartung" sheetId="2" r:id="rId2"/>
    <sheet name="Woechentliche Wartung" sheetId="3" r:id="rId3"/>
    <sheet name="Monatliche Wartung" sheetId="4" r:id="rId4"/>
    <sheet name="Jaehrliche Wartung" sheetId="5" r:id="rId5"/>
  </sheets>
  <definedNames>
    <definedName name="_xlnm.Print_Titles" localSheetId="4">'Jaehrliche Wartung'!$30:$30</definedName>
    <definedName name="_xlnm.Print_Titles" localSheetId="3">'Monatliche Wartung'!$30:$30</definedName>
    <definedName name="_xlnm.Print_Titles" localSheetId="1">'Taegliche Wartung'!$30:$30</definedName>
    <definedName name="_xlnm.Print_Titles" localSheetId="0">Uebersicht!$15:$15</definedName>
    <definedName name="_xlnm.Print_Titles" localSheetId="2">'Woechentliche Wartung'!$30:$30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5" l="1"/>
  <c r="A39" i="5"/>
  <c r="A38" i="5"/>
  <c r="A37" i="5"/>
  <c r="A36" i="5"/>
  <c r="A35" i="5"/>
  <c r="A34" i="5"/>
  <c r="A33" i="5"/>
  <c r="A32" i="5"/>
  <c r="A31" i="5"/>
  <c r="E7" i="5"/>
  <c r="B7" i="5"/>
  <c r="E6" i="5"/>
  <c r="B6" i="5"/>
  <c r="E5" i="5"/>
  <c r="B5" i="5"/>
  <c r="A42" i="4"/>
  <c r="A41" i="4"/>
  <c r="A40" i="4"/>
  <c r="A39" i="4"/>
  <c r="A38" i="4"/>
  <c r="A37" i="4"/>
  <c r="A36" i="4"/>
  <c r="A35" i="4"/>
  <c r="A34" i="4"/>
  <c r="A33" i="4"/>
  <c r="A32" i="4"/>
  <c r="A31" i="4"/>
  <c r="E7" i="4"/>
  <c r="B7" i="4"/>
  <c r="E6" i="4"/>
  <c r="B6" i="4"/>
  <c r="E5" i="4"/>
  <c r="B5" i="4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E7" i="3"/>
  <c r="B7" i="3"/>
  <c r="E6" i="3"/>
  <c r="B6" i="3"/>
  <c r="E5" i="3"/>
  <c r="B5" i="3"/>
  <c r="A61" i="2"/>
  <c r="B61" i="2" s="1"/>
  <c r="A60" i="2"/>
  <c r="B60" i="2" s="1"/>
  <c r="A59" i="2"/>
  <c r="B59" i="2" s="1"/>
  <c r="A58" i="2"/>
  <c r="B58" i="2" s="1"/>
  <c r="A57" i="2"/>
  <c r="B57" i="2" s="1"/>
  <c r="A56" i="2"/>
  <c r="B56" i="2" s="1"/>
  <c r="A55" i="2"/>
  <c r="B55" i="2" s="1"/>
  <c r="A54" i="2"/>
  <c r="B54" i="2" s="1"/>
  <c r="A53" i="2"/>
  <c r="B53" i="2" s="1"/>
  <c r="A52" i="2"/>
  <c r="B52" i="2" s="1"/>
  <c r="A51" i="2"/>
  <c r="B51" i="2" s="1"/>
  <c r="A50" i="2"/>
  <c r="B50" i="2" s="1"/>
  <c r="A49" i="2"/>
  <c r="B49" i="2" s="1"/>
  <c r="A48" i="2"/>
  <c r="B48" i="2" s="1"/>
  <c r="A47" i="2"/>
  <c r="B47" i="2" s="1"/>
  <c r="A46" i="2"/>
  <c r="B46" i="2" s="1"/>
  <c r="A45" i="2"/>
  <c r="B45" i="2" s="1"/>
  <c r="A44" i="2"/>
  <c r="B44" i="2" s="1"/>
  <c r="A43" i="2"/>
  <c r="B43" i="2" s="1"/>
  <c r="A42" i="2"/>
  <c r="B42" i="2" s="1"/>
  <c r="A41" i="2"/>
  <c r="B41" i="2" s="1"/>
  <c r="A40" i="2"/>
  <c r="B40" i="2" s="1"/>
  <c r="A39" i="2"/>
  <c r="B39" i="2" s="1"/>
  <c r="A38" i="2"/>
  <c r="B38" i="2" s="1"/>
  <c r="A37" i="2"/>
  <c r="B37" i="2" s="1"/>
  <c r="A36" i="2"/>
  <c r="B36" i="2" s="1"/>
  <c r="A35" i="2"/>
  <c r="B35" i="2" s="1"/>
  <c r="A34" i="2"/>
  <c r="B34" i="2" s="1"/>
  <c r="A33" i="2"/>
  <c r="B33" i="2" s="1"/>
  <c r="A32" i="2"/>
  <c r="B32" i="2" s="1"/>
  <c r="A31" i="2"/>
  <c r="B31" i="2" s="1"/>
  <c r="E7" i="2"/>
  <c r="B7" i="2"/>
  <c r="E6" i="2"/>
  <c r="B6" i="2"/>
  <c r="E5" i="2"/>
  <c r="B5" i="2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K4" i="1"/>
  <c r="K3" i="1"/>
  <c r="K5" i="1" l="1"/>
  <c r="K6" i="1"/>
</calcChain>
</file>

<file path=xl/sharedStrings.xml><?xml version="1.0" encoding="utf-8"?>
<sst xmlns="http://schemas.openxmlformats.org/spreadsheetml/2006/main" count="427" uniqueCount="129">
  <si>
    <t>Wartungsplan – Beispielvorlage</t>
  </si>
  <si>
    <t>Einfacher, funktionaler Wartungsplan mit Beispieldaten</t>
  </si>
  <si>
    <t>Anlagendaten</t>
  </si>
  <si>
    <t>Kennzahlen</t>
  </si>
  <si>
    <t>Name der Anlage</t>
  </si>
  <si>
    <t>Hydraulische Presse HP-250</t>
  </si>
  <si>
    <t>Anlagen-ID</t>
  </si>
  <si>
    <t>HP-250-01</t>
  </si>
  <si>
    <t>Aktive Aufgaben</t>
  </si>
  <si>
    <t>Anlagentyp</t>
  </si>
  <si>
    <t>Hydraulische Presse</t>
  </si>
  <si>
    <t>Standort</t>
  </si>
  <si>
    <t>Werk 1 – Halle B</t>
  </si>
  <si>
    <t>Tägliche Aufgaben</t>
  </si>
  <si>
    <t>Bereich</t>
  </si>
  <si>
    <t>Produktion</t>
  </si>
  <si>
    <t>Verantwortlich</t>
  </si>
  <si>
    <t>Markus Stein</t>
  </si>
  <si>
    <t>Überfällig</t>
  </si>
  <si>
    <t>Kontakt</t>
  </si>
  <si>
    <t>markus.stein@firma.de</t>
  </si>
  <si>
    <t>Dienstleister</t>
  </si>
  <si>
    <t>Bald fällig</t>
  </si>
  <si>
    <t>Support</t>
  </si>
  <si>
    <t>service@tsn-gmbh.de / +49 40 555 120</t>
  </si>
  <si>
    <t>Inbetriebnahme</t>
  </si>
  <si>
    <t>Allgemeine Hinweise</t>
  </si>
  <si>
    <t>Maschine vor jeder Wartung spannungsfrei schalten und LOTO beachten.</t>
  </si>
  <si>
    <t>Statuslegende</t>
  </si>
  <si>
    <t/>
  </si>
  <si>
    <t>Planmäßig</t>
  </si>
  <si>
    <t>Planmaster für Wartungsaufgaben</t>
  </si>
  <si>
    <t>Ausstehend</t>
  </si>
  <si>
    <t>ID Aufgabe</t>
  </si>
  <si>
    <t>Aktiv</t>
  </si>
  <si>
    <t>Frequenz</t>
  </si>
  <si>
    <t>Wartungsaufgabe</t>
  </si>
  <si>
    <t>Kurzbeschreibung</t>
  </si>
  <si>
    <t>Letzte Ausführung</t>
  </si>
  <si>
    <t>Nächste Ausführung</t>
  </si>
  <si>
    <t>Status</t>
  </si>
  <si>
    <t>Bemerkungen</t>
  </si>
  <si>
    <t>WT-001</t>
  </si>
  <si>
    <t>Ja</t>
  </si>
  <si>
    <t>Täglich</t>
  </si>
  <si>
    <t>Sichtprüfung Gehäuse</t>
  </si>
  <si>
    <t>Sichtkontrolle auf Leckagen, Risse und ungewöhnliche Geräusche</t>
  </si>
  <si>
    <t>Schichtführer</t>
  </si>
  <si>
    <t>Vor Schichtbeginn durchführen</t>
  </si>
  <si>
    <t>WT-002</t>
  </si>
  <si>
    <t>Ölstand prüfen</t>
  </si>
  <si>
    <t>Hydraulikölstand am Schauglas kontrollieren</t>
  </si>
  <si>
    <t>Bei Abweichung sofort melden</t>
  </si>
  <si>
    <t>WT-003</t>
  </si>
  <si>
    <t>Wöchentlich</t>
  </si>
  <si>
    <t>Ansaugfilter reinigen</t>
  </si>
  <si>
    <t>Filtereinsatz ausbauen, reinigen und wieder einsetzen</t>
  </si>
  <si>
    <t>Instandhaltung</t>
  </si>
  <si>
    <t>service@tsn-gmbh.de</t>
  </si>
  <si>
    <t>Immer freitags empfohlen</t>
  </si>
  <si>
    <t>WT-004</t>
  </si>
  <si>
    <t>Sicherheitsfunktionen testen</t>
  </si>
  <si>
    <t>Not-Aus und Lichtschranke testen</t>
  </si>
  <si>
    <t>Testergebnis dokumentieren</t>
  </si>
  <si>
    <t>WT-005</t>
  </si>
  <si>
    <t>Monatlich</t>
  </si>
  <si>
    <t>Lager schmieren</t>
  </si>
  <si>
    <t>Alle Schmierstellen gemäß Schmierplan versorgen</t>
  </si>
  <si>
    <t>Nur freigegebenes Schmiermittel verwenden</t>
  </si>
  <si>
    <t>WT-006</t>
  </si>
  <si>
    <t>Druckluftleitungen prüfen</t>
  </si>
  <si>
    <t>Dichtheit und Beschädigungen prüfen</t>
  </si>
  <si>
    <t>Leckagen sofort beseitigen</t>
  </si>
  <si>
    <t>WT-007</t>
  </si>
  <si>
    <t>Sensoren kalibrieren</t>
  </si>
  <si>
    <t>Positions- und Drucksensoren prüfen und kalibrieren</t>
  </si>
  <si>
    <t>Elektrotechnik</t>
  </si>
  <si>
    <t>elektro@firma.de</t>
  </si>
  <si>
    <t>Kalibrierblatt ablegen</t>
  </si>
  <si>
    <t>WT-008</t>
  </si>
  <si>
    <t>Jährlich</t>
  </si>
  <si>
    <t>Hauptinspektion</t>
  </si>
  <si>
    <t>Komplette Maschineninspektion durch externen Service</t>
  </si>
  <si>
    <t>Externer Service</t>
  </si>
  <si>
    <t>Termin 6 Wochen vorher planen</t>
  </si>
  <si>
    <t>WT-009</t>
  </si>
  <si>
    <t>Elektrische Prüfung</t>
  </si>
  <si>
    <t>Prüfung nach interner Prüfroutine</t>
  </si>
  <si>
    <t>Messprotokoll speichern</t>
  </si>
  <si>
    <t>WT-010</t>
  </si>
  <si>
    <t>Nein</t>
  </si>
  <si>
    <t>Reserveaufgabe</t>
  </si>
  <si>
    <t>Beispiel für deaktivierte Aufgabe</t>
  </si>
  <si>
    <t>Nur bei Bedarf aktivieren</t>
  </si>
  <si>
    <t>Täglicher Wartungsplan</t>
  </si>
  <si>
    <t>Beispieldaten – kann direkt angepasst werden</t>
  </si>
  <si>
    <t>Anlagenübersicht</t>
  </si>
  <si>
    <t>Anlage</t>
  </si>
  <si>
    <t>Typ</t>
  </si>
  <si>
    <t>Monat</t>
  </si>
  <si>
    <t>März</t>
  </si>
  <si>
    <t>Jahr</t>
  </si>
  <si>
    <t>Geplante Aufgaben – Täglich</t>
  </si>
  <si>
    <t>Tagesprotokoll</t>
  </si>
  <si>
    <t>Datum</t>
  </si>
  <si>
    <t>Wochentag</t>
  </si>
  <si>
    <t>Geplante Aufgaben</t>
  </si>
  <si>
    <t>Erledigt</t>
  </si>
  <si>
    <t>Uhrzeit</t>
  </si>
  <si>
    <t>Sichtprüfung Gehäuse
Ölstand prüfen</t>
  </si>
  <si>
    <t>Wöchentlicher Wartungsplan</t>
  </si>
  <si>
    <t>Geplante Aufgaben – Wöchentlich</t>
  </si>
  <si>
    <t>Wochenprotokoll</t>
  </si>
  <si>
    <t>KW</t>
  </si>
  <si>
    <t>Startdatum</t>
  </si>
  <si>
    <t>Enddatum</t>
  </si>
  <si>
    <t>Ist-Datum</t>
  </si>
  <si>
    <t>Ansaugfilter reinigen
Sicherheitsfunktionen testen</t>
  </si>
  <si>
    <t>Monatlicher Wartungsplan</t>
  </si>
  <si>
    <t>Geplante Aufgaben – Monatlich</t>
  </si>
  <si>
    <t>Monatsprotokoll</t>
  </si>
  <si>
    <t>Ergebnis / Status</t>
  </si>
  <si>
    <t>Lager schmieren
Druckluftleitungen prüfen
Sensoren kalibrieren</t>
  </si>
  <si>
    <t>Jährlicher Wartungsplan</t>
  </si>
  <si>
    <t>Startjahr</t>
  </si>
  <si>
    <t>Geplante Aufgaben – Jährlich</t>
  </si>
  <si>
    <t>Jahresprotokoll</t>
  </si>
  <si>
    <t>Hauptinspektion
Elektrische Prüfung</t>
  </si>
  <si>
    <t>TS Nord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</si>
</sst>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6"/>
      <color rgb="FF00484E"/>
      <name val="Calibri"/>
    </font>
    <font>
      <sz val="9"/>
      <color rgb="FF555555"/>
      <name val="Calibri"/>
    </font>
    <font>
      <b/>
      <sz val="11"/>
      <color rgb="FFFFFFFF"/>
      <name val="Calibri"/>
    </font>
    <font>
      <b/>
      <sz val="10"/>
      <color rgb="FF00484E"/>
      <name val="Calibri"/>
    </font>
    <font>
      <sz val="10"/>
      <color rgb="FF1F4E79"/>
      <name val="Calibri"/>
    </font>
    <font>
      <sz val="10"/>
      <color rgb="FF000000"/>
      <name val="Calibri"/>
    </font>
    <font>
      <b/>
      <sz val="10"/>
      <color rgb="FFFFFFFF"/>
      <name val="Calibri"/>
    </font>
    <font>
      <b/>
      <sz val="25"/>
      <color rgb="FF00484E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EAF4F7"/>
      </patternFill>
    </fill>
    <fill>
      <patternFill patternType="solid">
        <fgColor rgb="FFE8F1F2"/>
      </patternFill>
    </fill>
    <fill>
      <patternFill patternType="solid">
        <fgColor rgb="FFFFFFFF"/>
      </patternFill>
    </fill>
    <fill>
      <patternFill patternType="solid">
        <fgColor rgb="FFFDE9E7"/>
      </patternFill>
    </fill>
    <fill>
      <patternFill patternType="solid">
        <fgColor rgb="FFFFF1D6"/>
      </patternFill>
    </fill>
    <fill>
      <patternFill patternType="solid">
        <fgColor rgb="FFE5F4E8"/>
      </patternFill>
    </fill>
    <fill>
      <patternFill patternType="solid">
        <fgColor rgb="FFF0F2F4"/>
      </patternFill>
    </fill>
    <fill>
      <patternFill patternType="solid">
        <fgColor rgb="FF00484E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C9D3D6"/>
      </left>
      <right style="thin">
        <color rgb="FFC9D3D6"/>
      </right>
      <top style="thin">
        <color rgb="FFC9D3D6"/>
      </top>
      <bottom style="thin">
        <color rgb="FFC9D3D6"/>
      </bottom>
      <diagonal/>
    </border>
    <border>
      <left/>
      <right style="thin">
        <color rgb="FFC9D3D6"/>
      </right>
      <top style="thin">
        <color rgb="FFC9D3D6"/>
      </top>
      <bottom/>
      <diagonal/>
    </border>
    <border>
      <left/>
      <right/>
      <top style="thin">
        <color rgb="FFC9D3D6"/>
      </top>
      <bottom style="thin">
        <color rgb="FFC9D3D6"/>
      </bottom>
      <diagonal/>
    </border>
    <border>
      <left/>
      <right style="thin">
        <color rgb="FFC9D3D6"/>
      </right>
      <top style="thin">
        <color rgb="FFC9D3D6"/>
      </top>
      <bottom style="thin">
        <color rgb="FFC9D3D6"/>
      </bottom>
      <diagonal/>
    </border>
    <border>
      <left style="thin">
        <color rgb="FFC9D3D6"/>
      </left>
      <right/>
      <top style="thin">
        <color rgb="FFC9D3D6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4" fillId="3" borderId="1" xfId="0" applyFont="1" applyFill="1" applyBorder="1" applyAlignment="1">
      <alignment horizontal="left" vertical="center" wrapText="1"/>
    </xf>
    <xf numFmtId="0" fontId="5" fillId="11" borderId="5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vertical="top" wrapText="1"/>
    </xf>
    <xf numFmtId="0" fontId="0" fillId="11" borderId="3" xfId="0" applyFill="1" applyBorder="1"/>
    <xf numFmtId="0" fontId="0" fillId="11" borderId="4" xfId="0" applyFill="1" applyBorder="1"/>
    <xf numFmtId="0" fontId="5" fillId="11" borderId="1" xfId="0" applyFont="1" applyFill="1" applyBorder="1" applyAlignment="1">
      <alignment horizontal="left" vertical="center"/>
    </xf>
    <xf numFmtId="164" fontId="5" fillId="11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4">
    <dxf>
      <fill>
        <patternFill>
          <bgColor rgb="FFF0F2F4"/>
        </patternFill>
      </fill>
    </dxf>
    <dxf>
      <fill>
        <patternFill>
          <bgColor rgb="FFE5F4E8"/>
        </patternFill>
      </fill>
    </dxf>
    <dxf>
      <fill>
        <patternFill>
          <bgColor rgb="FFFFF1D6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master" displayName="Planmaster" ref="A15:K60">
  <autoFilter ref="A15:K60" xr:uid="{00000000-0009-0000-0100-000001000000}"/>
  <tableColumns count="11">
    <tableColumn id="1" xr3:uid="{00000000-0010-0000-0000-000001000000}" name="ID Aufgabe"/>
    <tableColumn id="2" xr3:uid="{00000000-0010-0000-0000-000002000000}" name="Aktiv"/>
    <tableColumn id="3" xr3:uid="{00000000-0010-0000-0000-000003000000}" name="Frequenz"/>
    <tableColumn id="4" xr3:uid="{00000000-0010-0000-0000-000004000000}" name="Wartungsaufgabe"/>
    <tableColumn id="5" xr3:uid="{00000000-0010-0000-0000-000005000000}" name="Kurzbeschreibung"/>
    <tableColumn id="6" xr3:uid="{00000000-0010-0000-0000-000006000000}" name="Verantwortlich"/>
    <tableColumn id="7" xr3:uid="{00000000-0010-0000-0000-000007000000}" name="Kontakt"/>
    <tableColumn id="8" xr3:uid="{00000000-0010-0000-0000-000008000000}" name="Letzte Ausführung"/>
    <tableColumn id="9" xr3:uid="{00000000-0010-0000-0000-000009000000}" name="Nächste Ausführung"/>
    <tableColumn id="10" xr3:uid="{00000000-0010-0000-0000-00000A000000}" name="Status"/>
    <tableColumn id="11" xr3:uid="{00000000-0010-0000-0000-00000B000000}" name="Bemerk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tabSelected="1" workbookViewId="0">
      <selection activeCell="P16" sqref="P16"/>
    </sheetView>
  </sheetViews>
  <sheetFormatPr baseColWidth="10" defaultColWidth="15.85546875" defaultRowHeight="15" x14ac:dyDescent="0.25"/>
  <cols>
    <col min="1" max="1" width="14.140625" customWidth="1"/>
    <col min="8" max="8" width="10.42578125" customWidth="1"/>
    <col min="9" max="9" width="10.85546875" customWidth="1"/>
    <col min="11" max="11" width="35.7109375" bestFit="1" customWidth="1"/>
    <col min="12" max="12" width="2.140625" customWidth="1"/>
  </cols>
  <sheetData>
    <row r="1" spans="1:11" ht="32.25" x14ac:dyDescent="0.25">
      <c r="A1" s="27" t="s">
        <v>0</v>
      </c>
    </row>
    <row r="2" spans="1:11" x14ac:dyDescent="0.25">
      <c r="A2" s="2" t="s">
        <v>1</v>
      </c>
      <c r="J2" s="16" t="s">
        <v>3</v>
      </c>
      <c r="K2" s="18"/>
    </row>
    <row r="3" spans="1:11" x14ac:dyDescent="0.25">
      <c r="J3" s="3" t="s">
        <v>8</v>
      </c>
      <c r="K3" s="5">
        <f>COUNTIF(B16:B60,"Ja")</f>
        <v>9</v>
      </c>
    </row>
    <row r="4" spans="1:11" x14ac:dyDescent="0.25">
      <c r="A4" s="16" t="s">
        <v>2</v>
      </c>
      <c r="B4" s="17"/>
      <c r="C4" s="17"/>
      <c r="D4" s="17"/>
      <c r="E4" s="18"/>
      <c r="J4" s="3" t="s">
        <v>13</v>
      </c>
      <c r="K4" s="5">
        <f>COUNTIFS(B16:B60,"Ja",C16:C60,"Täglich")</f>
        <v>2</v>
      </c>
    </row>
    <row r="5" spans="1:11" x14ac:dyDescent="0.25">
      <c r="A5" s="3" t="s">
        <v>4</v>
      </c>
      <c r="B5" s="20" t="s">
        <v>5</v>
      </c>
      <c r="C5" s="21"/>
      <c r="D5" s="3" t="s">
        <v>6</v>
      </c>
      <c r="E5" s="25" t="s">
        <v>7</v>
      </c>
      <c r="J5" s="3" t="s">
        <v>18</v>
      </c>
      <c r="K5" s="5">
        <f ca="1">COUNTIF(J16:J60,"Überfällig")</f>
        <v>4</v>
      </c>
    </row>
    <row r="6" spans="1:11" x14ac:dyDescent="0.25">
      <c r="A6" s="3" t="s">
        <v>9</v>
      </c>
      <c r="B6" s="20" t="s">
        <v>10</v>
      </c>
      <c r="C6" s="21"/>
      <c r="D6" s="3" t="s">
        <v>11</v>
      </c>
      <c r="E6" s="25" t="s">
        <v>12</v>
      </c>
      <c r="J6" s="3" t="s">
        <v>22</v>
      </c>
      <c r="K6" s="5">
        <f ca="1">COUNTIF(J16:J60,"Bald fällig")</f>
        <v>3</v>
      </c>
    </row>
    <row r="7" spans="1:11" x14ac:dyDescent="0.25">
      <c r="A7" s="3" t="s">
        <v>14</v>
      </c>
      <c r="B7" s="20" t="s">
        <v>15</v>
      </c>
      <c r="C7" s="21"/>
      <c r="D7" s="3" t="s">
        <v>16</v>
      </c>
      <c r="E7" s="25" t="s">
        <v>17</v>
      </c>
    </row>
    <row r="8" spans="1:11" x14ac:dyDescent="0.25">
      <c r="A8" s="3" t="s">
        <v>19</v>
      </c>
      <c r="B8" s="20" t="s">
        <v>20</v>
      </c>
      <c r="C8" s="21"/>
      <c r="D8" s="3" t="s">
        <v>21</v>
      </c>
      <c r="E8" s="25" t="s">
        <v>128</v>
      </c>
      <c r="J8" s="16" t="s">
        <v>28</v>
      </c>
      <c r="K8" s="18"/>
    </row>
    <row r="9" spans="1:11" x14ac:dyDescent="0.25">
      <c r="A9" s="3" t="s">
        <v>23</v>
      </c>
      <c r="B9" s="20" t="s">
        <v>24</v>
      </c>
      <c r="C9" s="21"/>
      <c r="D9" s="3" t="s">
        <v>25</v>
      </c>
      <c r="E9" s="26">
        <v>44727</v>
      </c>
      <c r="J9" s="3" t="s">
        <v>18</v>
      </c>
      <c r="K9" s="7" t="s">
        <v>29</v>
      </c>
    </row>
    <row r="10" spans="1:11" ht="36" customHeight="1" x14ac:dyDescent="0.25">
      <c r="A10" s="19" t="s">
        <v>26</v>
      </c>
      <c r="B10" s="22" t="s">
        <v>27</v>
      </c>
      <c r="C10" s="23"/>
      <c r="D10" s="23"/>
      <c r="E10" s="24"/>
      <c r="J10" s="3" t="s">
        <v>22</v>
      </c>
      <c r="K10" s="8" t="s">
        <v>29</v>
      </c>
    </row>
    <row r="11" spans="1:11" x14ac:dyDescent="0.25">
      <c r="J11" s="3" t="s">
        <v>30</v>
      </c>
      <c r="K11" s="9" t="s">
        <v>29</v>
      </c>
    </row>
    <row r="12" spans="1:11" x14ac:dyDescent="0.25">
      <c r="J12" s="3" t="s">
        <v>32</v>
      </c>
      <c r="K12" s="10" t="s">
        <v>29</v>
      </c>
    </row>
    <row r="14" spans="1:11" x14ac:dyDescent="0.25">
      <c r="A14" s="16" t="s">
        <v>31</v>
      </c>
      <c r="B14" s="17"/>
      <c r="C14" s="17"/>
      <c r="D14" s="17"/>
      <c r="E14" s="17"/>
      <c r="F14" s="17"/>
      <c r="G14" s="17"/>
      <c r="H14" s="17"/>
      <c r="I14" s="17"/>
      <c r="J14" s="17"/>
      <c r="K14" s="18"/>
    </row>
    <row r="15" spans="1:11" ht="25.5" x14ac:dyDescent="0.25">
      <c r="A15" s="11" t="s">
        <v>33</v>
      </c>
      <c r="B15" s="11" t="s">
        <v>34</v>
      </c>
      <c r="C15" s="11" t="s">
        <v>35</v>
      </c>
      <c r="D15" s="11" t="s">
        <v>36</v>
      </c>
      <c r="E15" s="11" t="s">
        <v>37</v>
      </c>
      <c r="F15" s="11" t="s">
        <v>16</v>
      </c>
      <c r="G15" s="11" t="s">
        <v>19</v>
      </c>
      <c r="H15" s="11" t="s">
        <v>38</v>
      </c>
      <c r="I15" s="11" t="s">
        <v>39</v>
      </c>
      <c r="J15" s="11" t="s">
        <v>40</v>
      </c>
      <c r="K15" s="11" t="s">
        <v>41</v>
      </c>
    </row>
    <row r="16" spans="1:11" x14ac:dyDescent="0.25">
      <c r="A16" s="4" t="s">
        <v>42</v>
      </c>
      <c r="B16" s="4" t="s">
        <v>43</v>
      </c>
      <c r="C16" s="4" t="s">
        <v>44</v>
      </c>
      <c r="D16" s="4" t="s">
        <v>45</v>
      </c>
      <c r="E16" s="4" t="s">
        <v>46</v>
      </c>
      <c r="F16" s="4" t="s">
        <v>47</v>
      </c>
      <c r="G16" s="4" t="s">
        <v>20</v>
      </c>
      <c r="H16" s="6">
        <v>46111</v>
      </c>
      <c r="I16" s="12">
        <f t="shared" ref="I16:I60" si="0">IF(H16="","",IF(C16="Täglich",H16+1,IF(C16="Wöchentlich",H16+7,IF(C16="Monatlich",EDATE(H16,1),EDATE(H16,12)))))</f>
        <v>46112</v>
      </c>
      <c r="J16" s="13" t="str">
        <f t="shared" ref="J16:J60" ca="1" si="1">IF(B16&lt;&gt;"Ja","Inaktiv",IF(I16="","Ausstehend",IF(I16&lt;TODAY(),"Überfällig",IF(I16&lt;=TODAY()+7,"Bald fällig","Planmäßig"))))</f>
        <v>Bald fällig</v>
      </c>
      <c r="K16" s="4" t="s">
        <v>48</v>
      </c>
    </row>
    <row r="17" spans="1:11" x14ac:dyDescent="0.25">
      <c r="A17" s="4" t="s">
        <v>49</v>
      </c>
      <c r="B17" s="4" t="s">
        <v>43</v>
      </c>
      <c r="C17" s="4" t="s">
        <v>44</v>
      </c>
      <c r="D17" s="4" t="s">
        <v>50</v>
      </c>
      <c r="E17" s="4" t="s">
        <v>51</v>
      </c>
      <c r="F17" s="4" t="s">
        <v>47</v>
      </c>
      <c r="G17" s="4" t="s">
        <v>20</v>
      </c>
      <c r="H17" s="6">
        <v>46110</v>
      </c>
      <c r="I17" s="12">
        <f t="shared" si="0"/>
        <v>46111</v>
      </c>
      <c r="J17" s="13" t="str">
        <f t="shared" ca="1" si="1"/>
        <v>Überfällig</v>
      </c>
      <c r="K17" s="4" t="s">
        <v>52</v>
      </c>
    </row>
    <row r="18" spans="1:11" x14ac:dyDescent="0.25">
      <c r="A18" s="4" t="s">
        <v>53</v>
      </c>
      <c r="B18" s="4" t="s">
        <v>43</v>
      </c>
      <c r="C18" s="4" t="s">
        <v>54</v>
      </c>
      <c r="D18" s="4" t="s">
        <v>55</v>
      </c>
      <c r="E18" s="4" t="s">
        <v>56</v>
      </c>
      <c r="F18" s="4" t="s">
        <v>57</v>
      </c>
      <c r="G18" s="4" t="s">
        <v>58</v>
      </c>
      <c r="H18" s="6">
        <v>46105</v>
      </c>
      <c r="I18" s="12">
        <f t="shared" si="0"/>
        <v>46112</v>
      </c>
      <c r="J18" s="13" t="str">
        <f t="shared" ca="1" si="1"/>
        <v>Bald fällig</v>
      </c>
      <c r="K18" s="4" t="s">
        <v>59</v>
      </c>
    </row>
    <row r="19" spans="1:11" x14ac:dyDescent="0.25">
      <c r="A19" s="4" t="s">
        <v>60</v>
      </c>
      <c r="B19" s="4" t="s">
        <v>43</v>
      </c>
      <c r="C19" s="4" t="s">
        <v>54</v>
      </c>
      <c r="D19" s="4" t="s">
        <v>61</v>
      </c>
      <c r="E19" s="4" t="s">
        <v>62</v>
      </c>
      <c r="F19" s="4" t="s">
        <v>57</v>
      </c>
      <c r="G19" s="4" t="s">
        <v>58</v>
      </c>
      <c r="H19" s="6">
        <v>46099</v>
      </c>
      <c r="I19" s="12">
        <f t="shared" si="0"/>
        <v>46106</v>
      </c>
      <c r="J19" s="13" t="str">
        <f t="shared" ca="1" si="1"/>
        <v>Überfällig</v>
      </c>
      <c r="K19" s="4" t="s">
        <v>63</v>
      </c>
    </row>
    <row r="20" spans="1:11" x14ac:dyDescent="0.25">
      <c r="A20" s="4" t="s">
        <v>64</v>
      </c>
      <c r="B20" s="4" t="s">
        <v>43</v>
      </c>
      <c r="C20" s="4" t="s">
        <v>65</v>
      </c>
      <c r="D20" s="4" t="s">
        <v>66</v>
      </c>
      <c r="E20" s="4" t="s">
        <v>67</v>
      </c>
      <c r="F20" s="4" t="s">
        <v>57</v>
      </c>
      <c r="G20" s="4" t="s">
        <v>58</v>
      </c>
      <c r="H20" s="6">
        <v>46081</v>
      </c>
      <c r="I20" s="12">
        <f t="shared" si="0"/>
        <v>46109</v>
      </c>
      <c r="J20" s="13" t="str">
        <f t="shared" ca="1" si="1"/>
        <v>Überfällig</v>
      </c>
      <c r="K20" s="4" t="s">
        <v>68</v>
      </c>
    </row>
    <row r="21" spans="1:11" x14ac:dyDescent="0.25">
      <c r="A21" s="4" t="s">
        <v>69</v>
      </c>
      <c r="B21" s="4" t="s">
        <v>43</v>
      </c>
      <c r="C21" s="4" t="s">
        <v>65</v>
      </c>
      <c r="D21" s="4" t="s">
        <v>70</v>
      </c>
      <c r="E21" s="4" t="s">
        <v>71</v>
      </c>
      <c r="F21" s="4" t="s">
        <v>57</v>
      </c>
      <c r="G21" s="4" t="s">
        <v>58</v>
      </c>
      <c r="H21" s="6">
        <v>46086</v>
      </c>
      <c r="I21" s="12">
        <f t="shared" si="0"/>
        <v>46117</v>
      </c>
      <c r="J21" s="13" t="str">
        <f t="shared" ca="1" si="1"/>
        <v>Bald fällig</v>
      </c>
      <c r="K21" s="4" t="s">
        <v>72</v>
      </c>
    </row>
    <row r="22" spans="1:11" x14ac:dyDescent="0.25">
      <c r="A22" s="4" t="s">
        <v>73</v>
      </c>
      <c r="B22" s="4" t="s">
        <v>43</v>
      </c>
      <c r="C22" s="4" t="s">
        <v>65</v>
      </c>
      <c r="D22" s="4" t="s">
        <v>74</v>
      </c>
      <c r="E22" s="4" t="s">
        <v>75</v>
      </c>
      <c r="F22" s="4" t="s">
        <v>76</v>
      </c>
      <c r="G22" s="4" t="s">
        <v>77</v>
      </c>
      <c r="H22" s="6">
        <v>46063</v>
      </c>
      <c r="I22" s="12">
        <f t="shared" si="0"/>
        <v>46091</v>
      </c>
      <c r="J22" s="13" t="str">
        <f t="shared" ca="1" si="1"/>
        <v>Überfällig</v>
      </c>
      <c r="K22" s="4" t="s">
        <v>78</v>
      </c>
    </row>
    <row r="23" spans="1:11" x14ac:dyDescent="0.25">
      <c r="A23" s="4" t="s">
        <v>79</v>
      </c>
      <c r="B23" s="4" t="s">
        <v>43</v>
      </c>
      <c r="C23" s="4" t="s">
        <v>80</v>
      </c>
      <c r="D23" s="4" t="s">
        <v>81</v>
      </c>
      <c r="E23" s="4" t="s">
        <v>82</v>
      </c>
      <c r="F23" s="4" t="s">
        <v>83</v>
      </c>
      <c r="G23" s="4" t="s">
        <v>58</v>
      </c>
      <c r="H23" s="6">
        <v>45853</v>
      </c>
      <c r="I23" s="12">
        <f t="shared" si="0"/>
        <v>46218</v>
      </c>
      <c r="J23" s="13" t="str">
        <f t="shared" ca="1" si="1"/>
        <v>Planmäßig</v>
      </c>
      <c r="K23" s="4" t="s">
        <v>84</v>
      </c>
    </row>
    <row r="24" spans="1:11" x14ac:dyDescent="0.25">
      <c r="A24" s="4" t="s">
        <v>85</v>
      </c>
      <c r="B24" s="4" t="s">
        <v>43</v>
      </c>
      <c r="C24" s="4" t="s">
        <v>80</v>
      </c>
      <c r="D24" s="4" t="s">
        <v>86</v>
      </c>
      <c r="E24" s="4" t="s">
        <v>87</v>
      </c>
      <c r="F24" s="4" t="s">
        <v>76</v>
      </c>
      <c r="G24" s="4" t="s">
        <v>77</v>
      </c>
      <c r="H24" s="6">
        <v>46001</v>
      </c>
      <c r="I24" s="12">
        <f t="shared" si="0"/>
        <v>46366</v>
      </c>
      <c r="J24" s="13" t="str">
        <f t="shared" ca="1" si="1"/>
        <v>Planmäßig</v>
      </c>
      <c r="K24" s="4" t="s">
        <v>88</v>
      </c>
    </row>
    <row r="25" spans="1:11" x14ac:dyDescent="0.25">
      <c r="A25" s="4" t="s">
        <v>89</v>
      </c>
      <c r="B25" s="4" t="s">
        <v>90</v>
      </c>
      <c r="C25" s="4" t="s">
        <v>65</v>
      </c>
      <c r="D25" s="4" t="s">
        <v>91</v>
      </c>
      <c r="E25" s="4" t="s">
        <v>92</v>
      </c>
      <c r="F25" s="4" t="s">
        <v>57</v>
      </c>
      <c r="G25" s="4" t="s">
        <v>58</v>
      </c>
      <c r="H25" s="6">
        <v>46037</v>
      </c>
      <c r="I25" s="12">
        <f t="shared" si="0"/>
        <v>46068</v>
      </c>
      <c r="J25" s="13" t="str">
        <f t="shared" ca="1" si="1"/>
        <v>Inaktiv</v>
      </c>
      <c r="K25" s="4" t="s">
        <v>93</v>
      </c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12" t="str">
        <f t="shared" si="0"/>
        <v/>
      </c>
      <c r="J26" s="13" t="str">
        <f t="shared" ca="1" si="1"/>
        <v>Inaktiv</v>
      </c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12" t="str">
        <f t="shared" si="0"/>
        <v/>
      </c>
      <c r="J27" s="13" t="str">
        <f t="shared" ca="1" si="1"/>
        <v>Inaktiv</v>
      </c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12" t="str">
        <f t="shared" si="0"/>
        <v/>
      </c>
      <c r="J28" s="13" t="str">
        <f t="shared" ca="1" si="1"/>
        <v>Inaktiv</v>
      </c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12" t="str">
        <f t="shared" si="0"/>
        <v/>
      </c>
      <c r="J29" s="13" t="str">
        <f t="shared" ca="1" si="1"/>
        <v>Inaktiv</v>
      </c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12" t="str">
        <f t="shared" si="0"/>
        <v/>
      </c>
      <c r="J30" s="13" t="str">
        <f t="shared" ca="1" si="1"/>
        <v>Inaktiv</v>
      </c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12" t="str">
        <f t="shared" si="0"/>
        <v/>
      </c>
      <c r="J31" s="13" t="str">
        <f t="shared" ca="1" si="1"/>
        <v>Inaktiv</v>
      </c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12" t="str">
        <f t="shared" si="0"/>
        <v/>
      </c>
      <c r="J32" s="13" t="str">
        <f t="shared" ca="1" si="1"/>
        <v>Inaktiv</v>
      </c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12" t="str">
        <f t="shared" si="0"/>
        <v/>
      </c>
      <c r="J33" s="13" t="str">
        <f t="shared" ca="1" si="1"/>
        <v>Inaktiv</v>
      </c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12" t="str">
        <f t="shared" si="0"/>
        <v/>
      </c>
      <c r="J34" s="13" t="str">
        <f t="shared" ca="1" si="1"/>
        <v>Inaktiv</v>
      </c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12" t="str">
        <f t="shared" si="0"/>
        <v/>
      </c>
      <c r="J35" s="13" t="str">
        <f t="shared" ca="1" si="1"/>
        <v>Inaktiv</v>
      </c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12" t="str">
        <f t="shared" si="0"/>
        <v/>
      </c>
      <c r="J36" s="13" t="str">
        <f t="shared" ca="1" si="1"/>
        <v>Inaktiv</v>
      </c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12" t="str">
        <f t="shared" si="0"/>
        <v/>
      </c>
      <c r="J37" s="13" t="str">
        <f t="shared" ca="1" si="1"/>
        <v>Inaktiv</v>
      </c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12" t="str">
        <f t="shared" si="0"/>
        <v/>
      </c>
      <c r="J38" s="13" t="str">
        <f t="shared" ca="1" si="1"/>
        <v>Inaktiv</v>
      </c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12" t="str">
        <f t="shared" si="0"/>
        <v/>
      </c>
      <c r="J39" s="13" t="str">
        <f t="shared" ca="1" si="1"/>
        <v>Inaktiv</v>
      </c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12" t="str">
        <f t="shared" si="0"/>
        <v/>
      </c>
      <c r="J40" s="13" t="str">
        <f t="shared" ca="1" si="1"/>
        <v>Inaktiv</v>
      </c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12" t="str">
        <f t="shared" si="0"/>
        <v/>
      </c>
      <c r="J41" s="13" t="str">
        <f t="shared" ca="1" si="1"/>
        <v>Inaktiv</v>
      </c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12" t="str">
        <f t="shared" si="0"/>
        <v/>
      </c>
      <c r="J42" s="13" t="str">
        <f t="shared" ca="1" si="1"/>
        <v>Inaktiv</v>
      </c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12" t="str">
        <f t="shared" si="0"/>
        <v/>
      </c>
      <c r="J43" s="13" t="str">
        <f t="shared" ca="1" si="1"/>
        <v>Inaktiv</v>
      </c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12" t="str">
        <f t="shared" si="0"/>
        <v/>
      </c>
      <c r="J44" s="13" t="str">
        <f t="shared" ca="1" si="1"/>
        <v>Inaktiv</v>
      </c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12" t="str">
        <f t="shared" si="0"/>
        <v/>
      </c>
      <c r="J45" s="13" t="str">
        <f t="shared" ca="1" si="1"/>
        <v>Inaktiv</v>
      </c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12" t="str">
        <f t="shared" si="0"/>
        <v/>
      </c>
      <c r="J46" s="13" t="str">
        <f t="shared" ca="1" si="1"/>
        <v>Inaktiv</v>
      </c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12" t="str">
        <f t="shared" si="0"/>
        <v/>
      </c>
      <c r="J47" s="13" t="str">
        <f t="shared" ca="1" si="1"/>
        <v>Inaktiv</v>
      </c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12" t="str">
        <f t="shared" si="0"/>
        <v/>
      </c>
      <c r="J48" s="13" t="str">
        <f t="shared" ca="1" si="1"/>
        <v>Inaktiv</v>
      </c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12" t="str">
        <f t="shared" si="0"/>
        <v/>
      </c>
      <c r="J49" s="13" t="str">
        <f t="shared" ca="1" si="1"/>
        <v>Inaktiv</v>
      </c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12" t="str">
        <f t="shared" si="0"/>
        <v/>
      </c>
      <c r="J50" s="13" t="str">
        <f t="shared" ca="1" si="1"/>
        <v>Inaktiv</v>
      </c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12" t="str">
        <f t="shared" si="0"/>
        <v/>
      </c>
      <c r="J51" s="13" t="str">
        <f t="shared" ca="1" si="1"/>
        <v>Inaktiv</v>
      </c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12" t="str">
        <f t="shared" si="0"/>
        <v/>
      </c>
      <c r="J52" s="13" t="str">
        <f t="shared" ca="1" si="1"/>
        <v>Inaktiv</v>
      </c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12" t="str">
        <f t="shared" si="0"/>
        <v/>
      </c>
      <c r="J53" s="13" t="str">
        <f t="shared" ca="1" si="1"/>
        <v>Inaktiv</v>
      </c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12" t="str">
        <f t="shared" si="0"/>
        <v/>
      </c>
      <c r="J54" s="13" t="str">
        <f t="shared" ca="1" si="1"/>
        <v>Inaktiv</v>
      </c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12" t="str">
        <f t="shared" si="0"/>
        <v/>
      </c>
      <c r="J55" s="13" t="str">
        <f t="shared" ca="1" si="1"/>
        <v>Inaktiv</v>
      </c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12" t="str">
        <f t="shared" si="0"/>
        <v/>
      </c>
      <c r="J56" s="13" t="str">
        <f t="shared" ca="1" si="1"/>
        <v>Inaktiv</v>
      </c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12" t="str">
        <f t="shared" si="0"/>
        <v/>
      </c>
      <c r="J57" s="13" t="str">
        <f t="shared" ca="1" si="1"/>
        <v>Inaktiv</v>
      </c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12" t="str">
        <f t="shared" si="0"/>
        <v/>
      </c>
      <c r="J58" s="13" t="str">
        <f t="shared" ca="1" si="1"/>
        <v>Inaktiv</v>
      </c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12" t="str">
        <f t="shared" si="0"/>
        <v/>
      </c>
      <c r="J59" s="13" t="str">
        <f t="shared" ca="1" si="1"/>
        <v>Inaktiv</v>
      </c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12" t="str">
        <f t="shared" si="0"/>
        <v/>
      </c>
      <c r="J60" s="13" t="str">
        <f t="shared" ca="1" si="1"/>
        <v>Inaktiv</v>
      </c>
      <c r="K60" s="4"/>
    </row>
  </sheetData>
  <mergeCells count="10">
    <mergeCell ref="A4:E4"/>
    <mergeCell ref="J8:K8"/>
    <mergeCell ref="A14:K14"/>
    <mergeCell ref="B10:E10"/>
    <mergeCell ref="J2:K2"/>
    <mergeCell ref="B5:C5"/>
    <mergeCell ref="B6:C6"/>
    <mergeCell ref="B7:C7"/>
    <mergeCell ref="B8:C8"/>
    <mergeCell ref="B9:C9"/>
  </mergeCells>
  <conditionalFormatting sqref="J16:J60">
    <cfRule type="expression" dxfId="3" priority="1">
      <formula>$J16="Überfällig"</formula>
    </cfRule>
    <cfRule type="expression" dxfId="2" priority="2">
      <formula>$J16="Bald fällig"</formula>
    </cfRule>
    <cfRule type="expression" dxfId="1" priority="3">
      <formula>$J16="Planmäßig"</formula>
    </cfRule>
    <cfRule type="expression" dxfId="0" priority="4">
      <formula>$J16="Ausstehend"</formula>
    </cfRule>
  </conditionalFormatting>
  <dataValidations count="2">
    <dataValidation type="list" allowBlank="1" sqref="B16:B60" xr:uid="{00000000-0002-0000-0000-000000000000}">
      <formula1>"Ja,Nein"</formula1>
    </dataValidation>
    <dataValidation type="list" allowBlank="1" sqref="C16:C60" xr:uid="{00000000-0002-0000-0000-000001000000}">
      <formula1>"Täglich,Wöchentlich,Monatlich,Jährlich"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showGridLines="0" workbookViewId="0"/>
  </sheetViews>
  <sheetFormatPr baseColWidth="10" defaultColWidth="9.140625" defaultRowHeight="15" x14ac:dyDescent="0.25"/>
  <cols>
    <col min="1" max="1" width="14" customWidth="1"/>
    <col min="2" max="2" width="24" customWidth="1"/>
    <col min="3" max="3" width="4" customWidth="1"/>
    <col min="4" max="4" width="14" customWidth="1"/>
    <col min="5" max="5" width="24" customWidth="1"/>
    <col min="6" max="8" width="16" customWidth="1"/>
    <col min="9" max="9" width="18" customWidth="1"/>
    <col min="10" max="10" width="14" customWidth="1"/>
  </cols>
  <sheetData>
    <row r="1" spans="1:10" ht="21" x14ac:dyDescent="0.25">
      <c r="A1" s="1" t="s">
        <v>94</v>
      </c>
    </row>
    <row r="2" spans="1:10" x14ac:dyDescent="0.25">
      <c r="A2" s="2" t="s">
        <v>95</v>
      </c>
    </row>
    <row r="4" spans="1:10" x14ac:dyDescent="0.25">
      <c r="A4" s="16" t="s">
        <v>96</v>
      </c>
      <c r="B4" s="17"/>
      <c r="C4" s="17"/>
      <c r="D4" s="17"/>
      <c r="E4" s="17"/>
      <c r="F4" s="18"/>
    </row>
    <row r="5" spans="1:10" x14ac:dyDescent="0.25">
      <c r="A5" s="3" t="s">
        <v>97</v>
      </c>
      <c r="B5" s="13" t="str">
        <f>Uebersicht!B5</f>
        <v>Hydraulische Presse HP-250</v>
      </c>
      <c r="D5" s="3" t="s">
        <v>6</v>
      </c>
      <c r="E5" s="13" t="str">
        <f>Uebersicht!E5</f>
        <v>HP-250-01</v>
      </c>
    </row>
    <row r="6" spans="1:10" x14ac:dyDescent="0.25">
      <c r="A6" s="3" t="s">
        <v>98</v>
      </c>
      <c r="B6" s="13" t="str">
        <f>Uebersicht!B6</f>
        <v>Hydraulische Presse</v>
      </c>
      <c r="D6" s="3" t="s">
        <v>11</v>
      </c>
      <c r="E6" s="13" t="str">
        <f>Uebersicht!E6</f>
        <v>Werk 1 – Halle B</v>
      </c>
    </row>
    <row r="7" spans="1:10" x14ac:dyDescent="0.25">
      <c r="A7" s="3" t="s">
        <v>14</v>
      </c>
      <c r="B7" s="13" t="str">
        <f>Uebersicht!B7</f>
        <v>Produktion</v>
      </c>
      <c r="D7" s="3" t="s">
        <v>16</v>
      </c>
      <c r="E7" s="13" t="str">
        <f>Uebersicht!E7</f>
        <v>Markus Stein</v>
      </c>
    </row>
    <row r="9" spans="1:10" x14ac:dyDescent="0.25">
      <c r="A9" s="3" t="s">
        <v>99</v>
      </c>
      <c r="B9" s="4" t="s">
        <v>100</v>
      </c>
      <c r="D9" s="3" t="s">
        <v>101</v>
      </c>
      <c r="E9" s="4">
        <v>2026</v>
      </c>
    </row>
    <row r="11" spans="1:10" x14ac:dyDescent="0.25">
      <c r="A11" s="16" t="s">
        <v>102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38.25" x14ac:dyDescent="0.25">
      <c r="A12" s="11" t="s">
        <v>33</v>
      </c>
      <c r="B12" s="11" t="s">
        <v>34</v>
      </c>
      <c r="C12" s="11" t="s">
        <v>35</v>
      </c>
      <c r="D12" s="11" t="s">
        <v>36</v>
      </c>
      <c r="E12" s="11" t="s">
        <v>37</v>
      </c>
      <c r="F12" s="11" t="s">
        <v>16</v>
      </c>
      <c r="G12" s="11" t="s">
        <v>19</v>
      </c>
      <c r="H12" s="11" t="s">
        <v>38</v>
      </c>
      <c r="I12" s="11" t="s">
        <v>39</v>
      </c>
      <c r="J12" s="11" t="s">
        <v>40</v>
      </c>
    </row>
    <row r="13" spans="1:10" ht="32.1" customHeight="1" x14ac:dyDescent="0.25">
      <c r="A13" s="13" t="s">
        <v>42</v>
      </c>
      <c r="B13" s="13" t="s">
        <v>43</v>
      </c>
      <c r="C13" s="13" t="s">
        <v>44</v>
      </c>
      <c r="D13" s="14" t="s">
        <v>45</v>
      </c>
      <c r="E13" s="14" t="s">
        <v>46</v>
      </c>
      <c r="F13" s="13" t="s">
        <v>47</v>
      </c>
      <c r="G13" s="14" t="s">
        <v>20</v>
      </c>
      <c r="H13" s="12">
        <v>46111</v>
      </c>
      <c r="I13" s="12">
        <v>46112</v>
      </c>
      <c r="J13" s="14" t="s">
        <v>22</v>
      </c>
    </row>
    <row r="14" spans="1:10" ht="32.1" customHeight="1" x14ac:dyDescent="0.25">
      <c r="A14" s="13" t="s">
        <v>49</v>
      </c>
      <c r="B14" s="13" t="s">
        <v>43</v>
      </c>
      <c r="C14" s="13" t="s">
        <v>44</v>
      </c>
      <c r="D14" s="14" t="s">
        <v>50</v>
      </c>
      <c r="E14" s="14" t="s">
        <v>51</v>
      </c>
      <c r="F14" s="13" t="s">
        <v>47</v>
      </c>
      <c r="G14" s="14" t="s">
        <v>20</v>
      </c>
      <c r="H14" s="12">
        <v>46110</v>
      </c>
      <c r="I14" s="12">
        <v>46111</v>
      </c>
      <c r="J14" s="14" t="s">
        <v>18</v>
      </c>
    </row>
    <row r="15" spans="1:10" ht="32.1" customHeight="1" x14ac:dyDescent="0.25">
      <c r="A15" s="13"/>
      <c r="B15" s="13"/>
      <c r="C15" s="13"/>
      <c r="D15" s="14"/>
      <c r="E15" s="14"/>
      <c r="F15" s="13"/>
      <c r="G15" s="14"/>
      <c r="H15" s="12"/>
      <c r="I15" s="12"/>
      <c r="J15" s="14"/>
    </row>
    <row r="16" spans="1:10" ht="32.1" customHeight="1" x14ac:dyDescent="0.25">
      <c r="A16" s="13"/>
      <c r="B16" s="13"/>
      <c r="C16" s="13"/>
      <c r="D16" s="14"/>
      <c r="E16" s="14"/>
      <c r="F16" s="13"/>
      <c r="G16" s="14"/>
      <c r="H16" s="12"/>
      <c r="I16" s="12"/>
      <c r="J16" s="14"/>
    </row>
    <row r="17" spans="1:10" ht="32.1" customHeight="1" x14ac:dyDescent="0.25">
      <c r="A17" s="13"/>
      <c r="B17" s="13"/>
      <c r="C17" s="13"/>
      <c r="D17" s="14"/>
      <c r="E17" s="14"/>
      <c r="F17" s="13"/>
      <c r="G17" s="14"/>
      <c r="H17" s="12"/>
      <c r="I17" s="12"/>
      <c r="J17" s="14"/>
    </row>
    <row r="18" spans="1:10" ht="32.1" customHeight="1" x14ac:dyDescent="0.25">
      <c r="A18" s="13"/>
      <c r="B18" s="13"/>
      <c r="C18" s="13"/>
      <c r="D18" s="14"/>
      <c r="E18" s="14"/>
      <c r="F18" s="13"/>
      <c r="G18" s="14"/>
      <c r="H18" s="12"/>
      <c r="I18" s="12"/>
      <c r="J18" s="14"/>
    </row>
    <row r="19" spans="1:10" ht="32.1" customHeight="1" x14ac:dyDescent="0.25">
      <c r="A19" s="13"/>
      <c r="B19" s="13"/>
      <c r="C19" s="13"/>
      <c r="D19" s="14"/>
      <c r="E19" s="14"/>
      <c r="F19" s="13"/>
      <c r="G19" s="14"/>
      <c r="H19" s="12"/>
      <c r="I19" s="12"/>
      <c r="J19" s="14"/>
    </row>
    <row r="20" spans="1:10" ht="32.1" customHeight="1" x14ac:dyDescent="0.25">
      <c r="A20" s="13"/>
      <c r="B20" s="13"/>
      <c r="C20" s="13"/>
      <c r="D20" s="14"/>
      <c r="E20" s="14"/>
      <c r="F20" s="13"/>
      <c r="G20" s="14"/>
      <c r="H20" s="12"/>
      <c r="I20" s="12"/>
      <c r="J20" s="14"/>
    </row>
    <row r="21" spans="1:10" ht="32.1" customHeight="1" x14ac:dyDescent="0.25">
      <c r="A21" s="13"/>
      <c r="B21" s="13"/>
      <c r="C21" s="13"/>
      <c r="D21" s="14"/>
      <c r="E21" s="14"/>
      <c r="F21" s="13"/>
      <c r="G21" s="14"/>
      <c r="H21" s="12"/>
      <c r="I21" s="12"/>
      <c r="J21" s="14"/>
    </row>
    <row r="22" spans="1:10" ht="32.1" customHeight="1" x14ac:dyDescent="0.25">
      <c r="A22" s="13"/>
      <c r="B22" s="13"/>
      <c r="C22" s="13"/>
      <c r="D22" s="14"/>
      <c r="E22" s="14"/>
      <c r="F22" s="13"/>
      <c r="G22" s="14"/>
      <c r="H22" s="12"/>
      <c r="I22" s="12"/>
      <c r="J22" s="14"/>
    </row>
    <row r="23" spans="1:10" ht="32.1" customHeight="1" x14ac:dyDescent="0.25">
      <c r="A23" s="13"/>
      <c r="B23" s="13"/>
      <c r="C23" s="13"/>
      <c r="D23" s="14"/>
      <c r="E23" s="14"/>
      <c r="F23" s="13"/>
      <c r="G23" s="14"/>
      <c r="H23" s="12"/>
      <c r="I23" s="12"/>
      <c r="J23" s="14"/>
    </row>
    <row r="24" spans="1:10" ht="32.1" customHeight="1" x14ac:dyDescent="0.25">
      <c r="A24" s="13"/>
      <c r="B24" s="13"/>
      <c r="C24" s="13"/>
      <c r="D24" s="14"/>
      <c r="E24" s="14"/>
      <c r="F24" s="13"/>
      <c r="G24" s="14"/>
      <c r="H24" s="12"/>
      <c r="I24" s="12"/>
      <c r="J24" s="14"/>
    </row>
    <row r="25" spans="1:10" ht="32.1" customHeight="1" x14ac:dyDescent="0.25">
      <c r="A25" s="13"/>
      <c r="B25" s="13"/>
      <c r="C25" s="13"/>
      <c r="D25" s="14"/>
      <c r="E25" s="14"/>
      <c r="F25" s="13"/>
      <c r="G25" s="14"/>
      <c r="H25" s="12"/>
      <c r="I25" s="12"/>
      <c r="J25" s="14"/>
    </row>
    <row r="26" spans="1:10" ht="32.1" customHeight="1" x14ac:dyDescent="0.25">
      <c r="A26" s="13"/>
      <c r="B26" s="13"/>
      <c r="C26" s="13"/>
      <c r="D26" s="14"/>
      <c r="E26" s="14"/>
      <c r="F26" s="13"/>
      <c r="G26" s="14"/>
      <c r="H26" s="12"/>
      <c r="I26" s="12"/>
      <c r="J26" s="14"/>
    </row>
    <row r="27" spans="1:10" ht="32.1" customHeight="1" x14ac:dyDescent="0.25">
      <c r="A27" s="13"/>
      <c r="B27" s="13"/>
      <c r="C27" s="13"/>
      <c r="D27" s="14"/>
      <c r="E27" s="14"/>
      <c r="F27" s="13"/>
      <c r="G27" s="14"/>
      <c r="H27" s="12"/>
      <c r="I27" s="12"/>
      <c r="J27" s="14"/>
    </row>
    <row r="29" spans="1:10" x14ac:dyDescent="0.25">
      <c r="A29" s="16" t="s">
        <v>103</v>
      </c>
      <c r="B29" s="17"/>
      <c r="C29" s="17"/>
      <c r="D29" s="17"/>
      <c r="E29" s="17"/>
      <c r="F29" s="17"/>
      <c r="G29" s="18"/>
    </row>
    <row r="30" spans="1:10" ht="76.5" x14ac:dyDescent="0.25">
      <c r="A30" s="11" t="s">
        <v>104</v>
      </c>
      <c r="B30" s="11" t="s">
        <v>105</v>
      </c>
      <c r="C30" s="11" t="s">
        <v>106</v>
      </c>
      <c r="D30" s="11" t="s">
        <v>107</v>
      </c>
      <c r="E30" s="11" t="s">
        <v>16</v>
      </c>
      <c r="F30" s="11" t="s">
        <v>108</v>
      </c>
      <c r="G30" s="11" t="s">
        <v>41</v>
      </c>
    </row>
    <row r="31" spans="1:10" ht="33.950000000000003" customHeight="1" x14ac:dyDescent="0.25">
      <c r="A31" s="12">
        <f>IF(1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1),"")</f>
        <v>46082</v>
      </c>
      <c r="B31" s="13" t="str">
        <f t="shared" ref="B31:B61" si="0">IF(A31="","",CHOOSE(WEEKDAY(A31,2),"Montag","Dienstag","Mittwoch","Donnerstag","Freitag","Samstag","Sonntag"))</f>
        <v>Sonntag</v>
      </c>
      <c r="C31" s="14" t="s">
        <v>109</v>
      </c>
      <c r="D31" s="4"/>
      <c r="E31" s="4"/>
      <c r="F31" s="4"/>
      <c r="G31" s="4"/>
    </row>
    <row r="32" spans="1:10" ht="33.950000000000003" customHeight="1" x14ac:dyDescent="0.25">
      <c r="A32" s="12">
        <f>IF(2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2),"")</f>
        <v>46083</v>
      </c>
      <c r="B32" s="13" t="str">
        <f t="shared" si="0"/>
        <v>Montag</v>
      </c>
      <c r="C32" s="14" t="s">
        <v>109</v>
      </c>
      <c r="D32" s="4"/>
      <c r="E32" s="4"/>
      <c r="F32" s="4"/>
      <c r="G32" s="4"/>
    </row>
    <row r="33" spans="1:7" ht="33.950000000000003" customHeight="1" x14ac:dyDescent="0.25">
      <c r="A33" s="12">
        <f>IF(3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3),"")</f>
        <v>46084</v>
      </c>
      <c r="B33" s="13" t="str">
        <f t="shared" si="0"/>
        <v>Dienstag</v>
      </c>
      <c r="C33" s="14" t="s">
        <v>109</v>
      </c>
      <c r="D33" s="4"/>
      <c r="E33" s="4"/>
      <c r="F33" s="4"/>
      <c r="G33" s="4"/>
    </row>
    <row r="34" spans="1:7" ht="33.950000000000003" customHeight="1" x14ac:dyDescent="0.25">
      <c r="A34" s="12">
        <f>IF(4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4),"")</f>
        <v>46085</v>
      </c>
      <c r="B34" s="13" t="str">
        <f t="shared" si="0"/>
        <v>Mittwoch</v>
      </c>
      <c r="C34" s="14" t="s">
        <v>109</v>
      </c>
      <c r="D34" s="4"/>
      <c r="E34" s="4"/>
      <c r="F34" s="4"/>
      <c r="G34" s="4"/>
    </row>
    <row r="35" spans="1:7" ht="33.950000000000003" customHeight="1" x14ac:dyDescent="0.25">
      <c r="A35" s="12">
        <f>IF(5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5),"")</f>
        <v>46086</v>
      </c>
      <c r="B35" s="13" t="str">
        <f t="shared" si="0"/>
        <v>Donnerstag</v>
      </c>
      <c r="C35" s="14" t="s">
        <v>109</v>
      </c>
      <c r="D35" s="4"/>
      <c r="E35" s="4"/>
      <c r="F35" s="4"/>
      <c r="G35" s="4"/>
    </row>
    <row r="36" spans="1:7" ht="33.950000000000003" customHeight="1" x14ac:dyDescent="0.25">
      <c r="A36" s="12">
        <f>IF(6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6),"")</f>
        <v>46087</v>
      </c>
      <c r="B36" s="13" t="str">
        <f t="shared" si="0"/>
        <v>Freitag</v>
      </c>
      <c r="C36" s="14" t="s">
        <v>109</v>
      </c>
      <c r="D36" s="4"/>
      <c r="E36" s="4"/>
      <c r="F36" s="4"/>
      <c r="G36" s="4"/>
    </row>
    <row r="37" spans="1:7" ht="33.950000000000003" customHeight="1" x14ac:dyDescent="0.25">
      <c r="A37" s="12">
        <f>IF(7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7),"")</f>
        <v>46088</v>
      </c>
      <c r="B37" s="13" t="str">
        <f t="shared" si="0"/>
        <v>Samstag</v>
      </c>
      <c r="C37" s="14" t="s">
        <v>109</v>
      </c>
      <c r="D37" s="4"/>
      <c r="E37" s="4"/>
      <c r="F37" s="4"/>
      <c r="G37" s="4"/>
    </row>
    <row r="38" spans="1:7" ht="33.950000000000003" customHeight="1" x14ac:dyDescent="0.25">
      <c r="A38" s="12">
        <f>IF(8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8),"")</f>
        <v>46089</v>
      </c>
      <c r="B38" s="13" t="str">
        <f t="shared" si="0"/>
        <v>Sonntag</v>
      </c>
      <c r="C38" s="14" t="s">
        <v>109</v>
      </c>
      <c r="D38" s="4"/>
      <c r="E38" s="4"/>
      <c r="F38" s="4"/>
      <c r="G38" s="4"/>
    </row>
    <row r="39" spans="1:7" ht="33.950000000000003" customHeight="1" x14ac:dyDescent="0.25">
      <c r="A39" s="12">
        <f>IF(9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9),"")</f>
        <v>46090</v>
      </c>
      <c r="B39" s="13" t="str">
        <f t="shared" si="0"/>
        <v>Montag</v>
      </c>
      <c r="C39" s="14" t="s">
        <v>109</v>
      </c>
      <c r="D39" s="4"/>
      <c r="E39" s="4"/>
      <c r="F39" s="4"/>
      <c r="G39" s="4"/>
    </row>
    <row r="40" spans="1:7" ht="33.950000000000003" customHeight="1" x14ac:dyDescent="0.25">
      <c r="A40" s="12">
        <f>IF(10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10),"")</f>
        <v>46091</v>
      </c>
      <c r="B40" s="13" t="str">
        <f t="shared" si="0"/>
        <v>Dienstag</v>
      </c>
      <c r="C40" s="14" t="s">
        <v>109</v>
      </c>
      <c r="D40" s="4"/>
      <c r="E40" s="4"/>
      <c r="F40" s="4"/>
      <c r="G40" s="4"/>
    </row>
    <row r="41" spans="1:7" ht="33.950000000000003" customHeight="1" x14ac:dyDescent="0.25">
      <c r="A41" s="12">
        <f>IF(11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11),"")</f>
        <v>46092</v>
      </c>
      <c r="B41" s="13" t="str">
        <f t="shared" si="0"/>
        <v>Mittwoch</v>
      </c>
      <c r="C41" s="14" t="s">
        <v>109</v>
      </c>
      <c r="D41" s="4"/>
      <c r="E41" s="4"/>
      <c r="F41" s="4"/>
      <c r="G41" s="4"/>
    </row>
    <row r="42" spans="1:7" ht="33.950000000000003" customHeight="1" x14ac:dyDescent="0.25">
      <c r="A42" s="12">
        <f>IF(12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12),"")</f>
        <v>46093</v>
      </c>
      <c r="B42" s="13" t="str">
        <f t="shared" si="0"/>
        <v>Donnerstag</v>
      </c>
      <c r="C42" s="14" t="s">
        <v>109</v>
      </c>
      <c r="D42" s="4"/>
      <c r="E42" s="4"/>
      <c r="F42" s="4"/>
      <c r="G42" s="4"/>
    </row>
    <row r="43" spans="1:7" ht="33.950000000000003" customHeight="1" x14ac:dyDescent="0.25">
      <c r="A43" s="12">
        <f>IF(13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13),"")</f>
        <v>46094</v>
      </c>
      <c r="B43" s="13" t="str">
        <f t="shared" si="0"/>
        <v>Freitag</v>
      </c>
      <c r="C43" s="14" t="s">
        <v>109</v>
      </c>
      <c r="D43" s="4"/>
      <c r="E43" s="4"/>
      <c r="F43" s="4"/>
      <c r="G43" s="4"/>
    </row>
    <row r="44" spans="1:7" ht="33.950000000000003" customHeight="1" x14ac:dyDescent="0.25">
      <c r="A44" s="12">
        <f>IF(14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14),"")</f>
        <v>46095</v>
      </c>
      <c r="B44" s="13" t="str">
        <f t="shared" si="0"/>
        <v>Samstag</v>
      </c>
      <c r="C44" s="14" t="s">
        <v>109</v>
      </c>
      <c r="D44" s="4"/>
      <c r="E44" s="4"/>
      <c r="F44" s="4"/>
      <c r="G44" s="4"/>
    </row>
    <row r="45" spans="1:7" ht="33.950000000000003" customHeight="1" x14ac:dyDescent="0.25">
      <c r="A45" s="12">
        <f>IF(15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15),"")</f>
        <v>46096</v>
      </c>
      <c r="B45" s="13" t="str">
        <f t="shared" si="0"/>
        <v>Sonntag</v>
      </c>
      <c r="C45" s="14" t="s">
        <v>109</v>
      </c>
      <c r="D45" s="4"/>
      <c r="E45" s="4"/>
      <c r="F45" s="4"/>
      <c r="G45" s="4"/>
    </row>
    <row r="46" spans="1:7" ht="33.950000000000003" customHeight="1" x14ac:dyDescent="0.25">
      <c r="A46" s="12">
        <f>IF(16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16),"")</f>
        <v>46097</v>
      </c>
      <c r="B46" s="13" t="str">
        <f t="shared" si="0"/>
        <v>Montag</v>
      </c>
      <c r="C46" s="14" t="s">
        <v>109</v>
      </c>
      <c r="D46" s="4"/>
      <c r="E46" s="4"/>
      <c r="F46" s="4"/>
      <c r="G46" s="4"/>
    </row>
    <row r="47" spans="1:7" ht="33.950000000000003" customHeight="1" x14ac:dyDescent="0.25">
      <c r="A47" s="12">
        <f>IF(17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17),"")</f>
        <v>46098</v>
      </c>
      <c r="B47" s="13" t="str">
        <f t="shared" si="0"/>
        <v>Dienstag</v>
      </c>
      <c r="C47" s="14" t="s">
        <v>109</v>
      </c>
      <c r="D47" s="4"/>
      <c r="E47" s="4"/>
      <c r="F47" s="4"/>
      <c r="G47" s="4"/>
    </row>
    <row r="48" spans="1:7" ht="33.950000000000003" customHeight="1" x14ac:dyDescent="0.25">
      <c r="A48" s="12">
        <f>IF(18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18),"")</f>
        <v>46099</v>
      </c>
      <c r="B48" s="13" t="str">
        <f t="shared" si="0"/>
        <v>Mittwoch</v>
      </c>
      <c r="C48" s="14" t="s">
        <v>109</v>
      </c>
      <c r="D48" s="4"/>
      <c r="E48" s="4"/>
      <c r="F48" s="4"/>
      <c r="G48" s="4"/>
    </row>
    <row r="49" spans="1:7" ht="33.950000000000003" customHeight="1" x14ac:dyDescent="0.25">
      <c r="A49" s="12">
        <f>IF(19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19),"")</f>
        <v>46100</v>
      </c>
      <c r="B49" s="13" t="str">
        <f t="shared" si="0"/>
        <v>Donnerstag</v>
      </c>
      <c r="C49" s="14" t="s">
        <v>109</v>
      </c>
      <c r="D49" s="4"/>
      <c r="E49" s="4"/>
      <c r="F49" s="4"/>
      <c r="G49" s="4"/>
    </row>
    <row r="50" spans="1:7" ht="33.950000000000003" customHeight="1" x14ac:dyDescent="0.25">
      <c r="A50" s="12">
        <f>IF(20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20),"")</f>
        <v>46101</v>
      </c>
      <c r="B50" s="13" t="str">
        <f t="shared" si="0"/>
        <v>Freitag</v>
      </c>
      <c r="C50" s="14" t="s">
        <v>109</v>
      </c>
      <c r="D50" s="4"/>
      <c r="E50" s="4"/>
      <c r="F50" s="4"/>
      <c r="G50" s="4"/>
    </row>
    <row r="51" spans="1:7" ht="33.950000000000003" customHeight="1" x14ac:dyDescent="0.25">
      <c r="A51" s="12">
        <f>IF(21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21),"")</f>
        <v>46102</v>
      </c>
      <c r="B51" s="13" t="str">
        <f t="shared" si="0"/>
        <v>Samstag</v>
      </c>
      <c r="C51" s="14" t="s">
        <v>109</v>
      </c>
      <c r="D51" s="4"/>
      <c r="E51" s="4"/>
      <c r="F51" s="4"/>
      <c r="G51" s="4"/>
    </row>
    <row r="52" spans="1:7" ht="33.950000000000003" customHeight="1" x14ac:dyDescent="0.25">
      <c r="A52" s="12">
        <f>IF(22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22),"")</f>
        <v>46103</v>
      </c>
      <c r="B52" s="13" t="str">
        <f t="shared" si="0"/>
        <v>Sonntag</v>
      </c>
      <c r="C52" s="14" t="s">
        <v>109</v>
      </c>
      <c r="D52" s="4"/>
      <c r="E52" s="4"/>
      <c r="F52" s="4"/>
      <c r="G52" s="4"/>
    </row>
    <row r="53" spans="1:7" ht="33.950000000000003" customHeight="1" x14ac:dyDescent="0.25">
      <c r="A53" s="12">
        <f>IF(23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23),"")</f>
        <v>46104</v>
      </c>
      <c r="B53" s="13" t="str">
        <f t="shared" si="0"/>
        <v>Montag</v>
      </c>
      <c r="C53" s="14" t="s">
        <v>109</v>
      </c>
      <c r="D53" s="4"/>
      <c r="E53" s="4"/>
      <c r="F53" s="4"/>
      <c r="G53" s="4"/>
    </row>
    <row r="54" spans="1:7" ht="33.950000000000003" customHeight="1" x14ac:dyDescent="0.25">
      <c r="A54" s="12">
        <f>IF(24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24),"")</f>
        <v>46105</v>
      </c>
      <c r="B54" s="13" t="str">
        <f t="shared" si="0"/>
        <v>Dienstag</v>
      </c>
      <c r="C54" s="14" t="s">
        <v>109</v>
      </c>
      <c r="D54" s="4"/>
      <c r="E54" s="4"/>
      <c r="F54" s="4"/>
      <c r="G54" s="4"/>
    </row>
    <row r="55" spans="1:7" ht="33.950000000000003" customHeight="1" x14ac:dyDescent="0.25">
      <c r="A55" s="12">
        <f>IF(25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25),"")</f>
        <v>46106</v>
      </c>
      <c r="B55" s="13" t="str">
        <f t="shared" si="0"/>
        <v>Mittwoch</v>
      </c>
      <c r="C55" s="14" t="s">
        <v>109</v>
      </c>
      <c r="D55" s="4"/>
      <c r="E55" s="4"/>
      <c r="F55" s="4"/>
      <c r="G55" s="4"/>
    </row>
    <row r="56" spans="1:7" ht="33.950000000000003" customHeight="1" x14ac:dyDescent="0.25">
      <c r="A56" s="12">
        <f>IF(26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26),"")</f>
        <v>46107</v>
      </c>
      <c r="B56" s="13" t="str">
        <f t="shared" si="0"/>
        <v>Donnerstag</v>
      </c>
      <c r="C56" s="14" t="s">
        <v>109</v>
      </c>
      <c r="D56" s="4"/>
      <c r="E56" s="4"/>
      <c r="F56" s="4"/>
      <c r="G56" s="4"/>
    </row>
    <row r="57" spans="1:7" ht="33.950000000000003" customHeight="1" x14ac:dyDescent="0.25">
      <c r="A57" s="12">
        <f>IF(27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27),"")</f>
        <v>46108</v>
      </c>
      <c r="B57" s="13" t="str">
        <f t="shared" si="0"/>
        <v>Freitag</v>
      </c>
      <c r="C57" s="14" t="s">
        <v>109</v>
      </c>
      <c r="D57" s="4"/>
      <c r="E57" s="4"/>
      <c r="F57" s="4"/>
      <c r="G57" s="4"/>
    </row>
    <row r="58" spans="1:7" ht="33.950000000000003" customHeight="1" x14ac:dyDescent="0.25">
      <c r="A58" s="12">
        <f>IF(28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28),"")</f>
        <v>46109</v>
      </c>
      <c r="B58" s="13" t="str">
        <f t="shared" si="0"/>
        <v>Samstag</v>
      </c>
      <c r="C58" s="14" t="s">
        <v>109</v>
      </c>
      <c r="D58" s="4"/>
      <c r="E58" s="4"/>
      <c r="F58" s="4"/>
      <c r="G58" s="4"/>
    </row>
    <row r="59" spans="1:7" ht="33.950000000000003" customHeight="1" x14ac:dyDescent="0.25">
      <c r="A59" s="12">
        <f>IF(29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29),"")</f>
        <v>46110</v>
      </c>
      <c r="B59" s="13" t="str">
        <f t="shared" si="0"/>
        <v>Sonntag</v>
      </c>
      <c r="C59" s="14" t="s">
        <v>109</v>
      </c>
      <c r="D59" s="4"/>
      <c r="E59" s="4"/>
      <c r="F59" s="4"/>
      <c r="G59" s="4"/>
    </row>
    <row r="60" spans="1:7" ht="33.950000000000003" customHeight="1" x14ac:dyDescent="0.25">
      <c r="A60" s="12">
        <f>IF(30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30),"")</f>
        <v>46111</v>
      </c>
      <c r="B60" s="13" t="str">
        <f t="shared" si="0"/>
        <v>Montag</v>
      </c>
      <c r="C60" s="14" t="s">
        <v>109</v>
      </c>
      <c r="D60" s="4"/>
      <c r="E60" s="4"/>
      <c r="F60" s="4"/>
      <c r="G60" s="4"/>
    </row>
    <row r="61" spans="1:7" ht="33.950000000000003" customHeight="1" x14ac:dyDescent="0.25">
      <c r="A61" s="12">
        <f>IF(31&lt;=DAY(EOMONTH(DATE($E$9,MATCH($B$9,{"Januar","Februar","März","April","Mai","Juni","Juli","August","September","Oktober","November","Dezember"},0),1),0)),DATE($E$9,MATCH($B$9,{"Januar","Februar","März","April","Mai","Juni","Juli","August","September","Oktober","November","Dezember"},0),31),"")</f>
        <v>46112</v>
      </c>
      <c r="B61" s="13" t="str">
        <f t="shared" si="0"/>
        <v>Dienstag</v>
      </c>
      <c r="C61" s="14" t="s">
        <v>109</v>
      </c>
      <c r="D61" s="4"/>
      <c r="E61" s="4"/>
      <c r="F61" s="4"/>
      <c r="G61" s="4"/>
    </row>
  </sheetData>
  <mergeCells count="3">
    <mergeCell ref="A29:G29"/>
    <mergeCell ref="A4:F4"/>
    <mergeCell ref="A11:J11"/>
  </mergeCells>
  <dataValidations count="2">
    <dataValidation type="list" allowBlank="1" sqref="D31:D61" xr:uid="{00000000-0002-0000-0100-000000000000}">
      <formula1>"Ja,Nein"</formula1>
    </dataValidation>
    <dataValidation type="list" sqref="B9" xr:uid="{00000000-0002-0000-0100-000001000000}">
      <formula1>"Januar,Februar,März,April,Mai,Juni,Juli,August,September,Oktober,November,Dezember"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3"/>
  <sheetViews>
    <sheetView showGridLines="0" workbookViewId="0"/>
  </sheetViews>
  <sheetFormatPr baseColWidth="10" defaultColWidth="9.140625" defaultRowHeight="15" x14ac:dyDescent="0.25"/>
  <cols>
    <col min="1" max="1" width="8" customWidth="1"/>
    <col min="2" max="3" width="13" customWidth="1"/>
    <col min="4" max="4" width="28" customWidth="1"/>
    <col min="5" max="5" width="12" customWidth="1"/>
    <col min="6" max="6" width="18" customWidth="1"/>
    <col min="7" max="7" width="13" customWidth="1"/>
    <col min="8" max="8" width="24" customWidth="1"/>
    <col min="9" max="9" width="18" customWidth="1"/>
    <col min="10" max="10" width="14" customWidth="1"/>
  </cols>
  <sheetData>
    <row r="1" spans="1:10" ht="21" x14ac:dyDescent="0.25">
      <c r="A1" s="1" t="s">
        <v>110</v>
      </c>
    </row>
    <row r="2" spans="1:10" x14ac:dyDescent="0.25">
      <c r="A2" s="2" t="s">
        <v>95</v>
      </c>
    </row>
    <row r="4" spans="1:10" x14ac:dyDescent="0.25">
      <c r="A4" s="16" t="s">
        <v>96</v>
      </c>
      <c r="B4" s="17"/>
      <c r="C4" s="17"/>
      <c r="D4" s="17"/>
      <c r="E4" s="17"/>
      <c r="F4" s="18"/>
    </row>
    <row r="5" spans="1:10" x14ac:dyDescent="0.25">
      <c r="A5" s="3" t="s">
        <v>97</v>
      </c>
      <c r="B5" s="13" t="str">
        <f>Uebersicht!B5</f>
        <v>Hydraulische Presse HP-250</v>
      </c>
      <c r="D5" s="3" t="s">
        <v>6</v>
      </c>
      <c r="E5" s="13" t="str">
        <f>Uebersicht!E5</f>
        <v>HP-250-01</v>
      </c>
    </row>
    <row r="6" spans="1:10" x14ac:dyDescent="0.25">
      <c r="A6" s="3" t="s">
        <v>98</v>
      </c>
      <c r="B6" s="13" t="str">
        <f>Uebersicht!B6</f>
        <v>Hydraulische Presse</v>
      </c>
      <c r="D6" s="3" t="s">
        <v>11</v>
      </c>
      <c r="E6" s="13" t="str">
        <f>Uebersicht!E6</f>
        <v>Werk 1 – Halle B</v>
      </c>
    </row>
    <row r="7" spans="1:10" x14ac:dyDescent="0.25">
      <c r="A7" s="3" t="s">
        <v>14</v>
      </c>
      <c r="B7" s="13" t="str">
        <f>Uebersicht!B7</f>
        <v>Produktion</v>
      </c>
      <c r="D7" s="3" t="s">
        <v>16</v>
      </c>
      <c r="E7" s="13" t="str">
        <f>Uebersicht!E7</f>
        <v>Markus Stein</v>
      </c>
    </row>
    <row r="9" spans="1:10" x14ac:dyDescent="0.25">
      <c r="A9" s="3" t="s">
        <v>101</v>
      </c>
      <c r="B9" s="4">
        <v>2026</v>
      </c>
    </row>
    <row r="11" spans="1:10" x14ac:dyDescent="0.25">
      <c r="A11" s="16" t="s">
        <v>111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5.5" x14ac:dyDescent="0.25">
      <c r="A12" s="11" t="s">
        <v>33</v>
      </c>
      <c r="B12" s="11" t="s">
        <v>34</v>
      </c>
      <c r="C12" s="11" t="s">
        <v>35</v>
      </c>
      <c r="D12" s="11" t="s">
        <v>36</v>
      </c>
      <c r="E12" s="11" t="s">
        <v>37</v>
      </c>
      <c r="F12" s="11" t="s">
        <v>16</v>
      </c>
      <c r="G12" s="11" t="s">
        <v>19</v>
      </c>
      <c r="H12" s="11" t="s">
        <v>38</v>
      </c>
      <c r="I12" s="11" t="s">
        <v>39</v>
      </c>
      <c r="J12" s="11" t="s">
        <v>40</v>
      </c>
    </row>
    <row r="13" spans="1:10" ht="32.1" customHeight="1" x14ac:dyDescent="0.25">
      <c r="A13" s="13" t="s">
        <v>53</v>
      </c>
      <c r="B13" s="13" t="s">
        <v>43</v>
      </c>
      <c r="C13" s="13" t="s">
        <v>54</v>
      </c>
      <c r="D13" s="14" t="s">
        <v>55</v>
      </c>
      <c r="E13" s="14" t="s">
        <v>56</v>
      </c>
      <c r="F13" s="13" t="s">
        <v>57</v>
      </c>
      <c r="G13" s="14" t="s">
        <v>58</v>
      </c>
      <c r="H13" s="12">
        <v>46105</v>
      </c>
      <c r="I13" s="12">
        <v>46112</v>
      </c>
      <c r="J13" s="14" t="s">
        <v>22</v>
      </c>
    </row>
    <row r="14" spans="1:10" ht="32.1" customHeight="1" x14ac:dyDescent="0.25">
      <c r="A14" s="13" t="s">
        <v>60</v>
      </c>
      <c r="B14" s="13" t="s">
        <v>43</v>
      </c>
      <c r="C14" s="13" t="s">
        <v>54</v>
      </c>
      <c r="D14" s="14" t="s">
        <v>61</v>
      </c>
      <c r="E14" s="14" t="s">
        <v>62</v>
      </c>
      <c r="F14" s="13" t="s">
        <v>57</v>
      </c>
      <c r="G14" s="14" t="s">
        <v>58</v>
      </c>
      <c r="H14" s="12">
        <v>46099</v>
      </c>
      <c r="I14" s="12">
        <v>46106</v>
      </c>
      <c r="J14" s="14" t="s">
        <v>18</v>
      </c>
    </row>
    <row r="15" spans="1:10" ht="32.1" customHeight="1" x14ac:dyDescent="0.25">
      <c r="A15" s="13"/>
      <c r="B15" s="13"/>
      <c r="C15" s="13"/>
      <c r="D15" s="14"/>
      <c r="E15" s="14"/>
      <c r="F15" s="13"/>
      <c r="G15" s="14"/>
      <c r="H15" s="12"/>
      <c r="I15" s="12"/>
      <c r="J15" s="14"/>
    </row>
    <row r="16" spans="1:10" ht="32.1" customHeight="1" x14ac:dyDescent="0.25">
      <c r="A16" s="13"/>
      <c r="B16" s="13"/>
      <c r="C16" s="13"/>
      <c r="D16" s="14"/>
      <c r="E16" s="14"/>
      <c r="F16" s="13"/>
      <c r="G16" s="14"/>
      <c r="H16" s="12"/>
      <c r="I16" s="12"/>
      <c r="J16" s="14"/>
    </row>
    <row r="17" spans="1:10" ht="32.1" customHeight="1" x14ac:dyDescent="0.25">
      <c r="A17" s="13"/>
      <c r="B17" s="13"/>
      <c r="C17" s="13"/>
      <c r="D17" s="14"/>
      <c r="E17" s="14"/>
      <c r="F17" s="13"/>
      <c r="G17" s="14"/>
      <c r="H17" s="12"/>
      <c r="I17" s="12"/>
      <c r="J17" s="14"/>
    </row>
    <row r="18" spans="1:10" ht="32.1" customHeight="1" x14ac:dyDescent="0.25">
      <c r="A18" s="13"/>
      <c r="B18" s="13"/>
      <c r="C18" s="13"/>
      <c r="D18" s="14"/>
      <c r="E18" s="14"/>
      <c r="F18" s="13"/>
      <c r="G18" s="14"/>
      <c r="H18" s="12"/>
      <c r="I18" s="12"/>
      <c r="J18" s="14"/>
    </row>
    <row r="19" spans="1:10" ht="32.1" customHeight="1" x14ac:dyDescent="0.25">
      <c r="A19" s="13"/>
      <c r="B19" s="13"/>
      <c r="C19" s="13"/>
      <c r="D19" s="14"/>
      <c r="E19" s="14"/>
      <c r="F19" s="13"/>
      <c r="G19" s="14"/>
      <c r="H19" s="12"/>
      <c r="I19" s="12"/>
      <c r="J19" s="14"/>
    </row>
    <row r="20" spans="1:10" ht="32.1" customHeight="1" x14ac:dyDescent="0.25">
      <c r="A20" s="13"/>
      <c r="B20" s="13"/>
      <c r="C20" s="13"/>
      <c r="D20" s="14"/>
      <c r="E20" s="14"/>
      <c r="F20" s="13"/>
      <c r="G20" s="14"/>
      <c r="H20" s="12"/>
      <c r="I20" s="12"/>
      <c r="J20" s="14"/>
    </row>
    <row r="21" spans="1:10" ht="32.1" customHeight="1" x14ac:dyDescent="0.25">
      <c r="A21" s="13"/>
      <c r="B21" s="13"/>
      <c r="C21" s="13"/>
      <c r="D21" s="14"/>
      <c r="E21" s="14"/>
      <c r="F21" s="13"/>
      <c r="G21" s="14"/>
      <c r="H21" s="12"/>
      <c r="I21" s="12"/>
      <c r="J21" s="14"/>
    </row>
    <row r="22" spans="1:10" ht="32.1" customHeight="1" x14ac:dyDescent="0.25">
      <c r="A22" s="13"/>
      <c r="B22" s="13"/>
      <c r="C22" s="13"/>
      <c r="D22" s="14"/>
      <c r="E22" s="14"/>
      <c r="F22" s="13"/>
      <c r="G22" s="14"/>
      <c r="H22" s="12"/>
      <c r="I22" s="12"/>
      <c r="J22" s="14"/>
    </row>
    <row r="23" spans="1:10" ht="32.1" customHeight="1" x14ac:dyDescent="0.25">
      <c r="A23" s="13"/>
      <c r="B23" s="13"/>
      <c r="C23" s="13"/>
      <c r="D23" s="14"/>
      <c r="E23" s="14"/>
      <c r="F23" s="13"/>
      <c r="G23" s="14"/>
      <c r="H23" s="12"/>
      <c r="I23" s="12"/>
      <c r="J23" s="14"/>
    </row>
    <row r="24" spans="1:10" ht="32.1" customHeight="1" x14ac:dyDescent="0.25">
      <c r="A24" s="13"/>
      <c r="B24" s="13"/>
      <c r="C24" s="13"/>
      <c r="D24" s="14"/>
      <c r="E24" s="14"/>
      <c r="F24" s="13"/>
      <c r="G24" s="14"/>
      <c r="H24" s="12"/>
      <c r="I24" s="12"/>
      <c r="J24" s="14"/>
    </row>
    <row r="25" spans="1:10" ht="32.1" customHeight="1" x14ac:dyDescent="0.25">
      <c r="A25" s="13"/>
      <c r="B25" s="13"/>
      <c r="C25" s="13"/>
      <c r="D25" s="14"/>
      <c r="E25" s="14"/>
      <c r="F25" s="13"/>
      <c r="G25" s="14"/>
      <c r="H25" s="12"/>
      <c r="I25" s="12"/>
      <c r="J25" s="14"/>
    </row>
    <row r="26" spans="1:10" ht="32.1" customHeight="1" x14ac:dyDescent="0.25">
      <c r="A26" s="13"/>
      <c r="B26" s="13"/>
      <c r="C26" s="13"/>
      <c r="D26" s="14"/>
      <c r="E26" s="14"/>
      <c r="F26" s="13"/>
      <c r="G26" s="14"/>
      <c r="H26" s="12"/>
      <c r="I26" s="12"/>
      <c r="J26" s="14"/>
    </row>
    <row r="27" spans="1:10" ht="32.1" customHeight="1" x14ac:dyDescent="0.25">
      <c r="A27" s="13"/>
      <c r="B27" s="13"/>
      <c r="C27" s="13"/>
      <c r="D27" s="14"/>
      <c r="E27" s="14"/>
      <c r="F27" s="13"/>
      <c r="G27" s="14"/>
      <c r="H27" s="12"/>
      <c r="I27" s="12"/>
      <c r="J27" s="14"/>
    </row>
    <row r="29" spans="1:10" x14ac:dyDescent="0.25">
      <c r="A29" s="16" t="s">
        <v>112</v>
      </c>
      <c r="B29" s="17"/>
      <c r="C29" s="17"/>
      <c r="D29" s="17"/>
      <c r="E29" s="17"/>
      <c r="F29" s="17"/>
      <c r="G29" s="17"/>
      <c r="H29" s="18"/>
    </row>
    <row r="30" spans="1:10" x14ac:dyDescent="0.25">
      <c r="A30" s="11" t="s">
        <v>113</v>
      </c>
      <c r="B30" s="11" t="s">
        <v>114</v>
      </c>
      <c r="C30" s="11" t="s">
        <v>115</v>
      </c>
      <c r="D30" s="11" t="s">
        <v>106</v>
      </c>
      <c r="E30" s="11" t="s">
        <v>107</v>
      </c>
      <c r="F30" s="11" t="s">
        <v>16</v>
      </c>
      <c r="G30" s="11" t="s">
        <v>116</v>
      </c>
      <c r="H30" s="11" t="s">
        <v>41</v>
      </c>
    </row>
    <row r="31" spans="1:10" ht="32.1" customHeight="1" x14ac:dyDescent="0.25">
      <c r="A31" s="13">
        <v>1</v>
      </c>
      <c r="B31" s="12">
        <f t="shared" ref="B31:B62" si="0">DATE($B$9,1,1)-WEEKDAY(DATE($B$9,1,1),2)+1+(A31-1)*7</f>
        <v>46020</v>
      </c>
      <c r="C31" s="12">
        <f t="shared" ref="C31:C62" si="1">B31+6</f>
        <v>46026</v>
      </c>
      <c r="D31" s="14" t="s">
        <v>117</v>
      </c>
      <c r="E31" s="4"/>
      <c r="F31" s="4"/>
      <c r="G31" s="4"/>
      <c r="H31" s="4"/>
    </row>
    <row r="32" spans="1:10" ht="32.1" customHeight="1" x14ac:dyDescent="0.25">
      <c r="A32" s="13">
        <v>2</v>
      </c>
      <c r="B32" s="12">
        <f t="shared" si="0"/>
        <v>46027</v>
      </c>
      <c r="C32" s="12">
        <f t="shared" si="1"/>
        <v>46033</v>
      </c>
      <c r="D32" s="14" t="s">
        <v>117</v>
      </c>
      <c r="E32" s="4"/>
      <c r="F32" s="4"/>
      <c r="G32" s="4"/>
      <c r="H32" s="4"/>
    </row>
    <row r="33" spans="1:8" ht="32.1" customHeight="1" x14ac:dyDescent="0.25">
      <c r="A33" s="13">
        <v>3</v>
      </c>
      <c r="B33" s="12">
        <f t="shared" si="0"/>
        <v>46034</v>
      </c>
      <c r="C33" s="12">
        <f t="shared" si="1"/>
        <v>46040</v>
      </c>
      <c r="D33" s="14" t="s">
        <v>117</v>
      </c>
      <c r="E33" s="4"/>
      <c r="F33" s="4"/>
      <c r="G33" s="4"/>
      <c r="H33" s="4"/>
    </row>
    <row r="34" spans="1:8" ht="32.1" customHeight="1" x14ac:dyDescent="0.25">
      <c r="A34" s="13">
        <v>4</v>
      </c>
      <c r="B34" s="12">
        <f t="shared" si="0"/>
        <v>46041</v>
      </c>
      <c r="C34" s="12">
        <f t="shared" si="1"/>
        <v>46047</v>
      </c>
      <c r="D34" s="14" t="s">
        <v>117</v>
      </c>
      <c r="E34" s="4"/>
      <c r="F34" s="4"/>
      <c r="G34" s="4"/>
      <c r="H34" s="4"/>
    </row>
    <row r="35" spans="1:8" ht="32.1" customHeight="1" x14ac:dyDescent="0.25">
      <c r="A35" s="13">
        <v>5</v>
      </c>
      <c r="B35" s="12">
        <f t="shared" si="0"/>
        <v>46048</v>
      </c>
      <c r="C35" s="12">
        <f t="shared" si="1"/>
        <v>46054</v>
      </c>
      <c r="D35" s="14" t="s">
        <v>117</v>
      </c>
      <c r="E35" s="4"/>
      <c r="F35" s="4"/>
      <c r="G35" s="4"/>
      <c r="H35" s="4"/>
    </row>
    <row r="36" spans="1:8" ht="32.1" customHeight="1" x14ac:dyDescent="0.25">
      <c r="A36" s="13">
        <v>6</v>
      </c>
      <c r="B36" s="12">
        <f t="shared" si="0"/>
        <v>46055</v>
      </c>
      <c r="C36" s="12">
        <f t="shared" si="1"/>
        <v>46061</v>
      </c>
      <c r="D36" s="14" t="s">
        <v>117</v>
      </c>
      <c r="E36" s="4"/>
      <c r="F36" s="4"/>
      <c r="G36" s="4"/>
      <c r="H36" s="4"/>
    </row>
    <row r="37" spans="1:8" ht="32.1" customHeight="1" x14ac:dyDescent="0.25">
      <c r="A37" s="13">
        <v>7</v>
      </c>
      <c r="B37" s="12">
        <f t="shared" si="0"/>
        <v>46062</v>
      </c>
      <c r="C37" s="12">
        <f t="shared" si="1"/>
        <v>46068</v>
      </c>
      <c r="D37" s="14" t="s">
        <v>117</v>
      </c>
      <c r="E37" s="4"/>
      <c r="F37" s="4"/>
      <c r="G37" s="4"/>
      <c r="H37" s="4"/>
    </row>
    <row r="38" spans="1:8" ht="32.1" customHeight="1" x14ac:dyDescent="0.25">
      <c r="A38" s="13">
        <v>8</v>
      </c>
      <c r="B38" s="12">
        <f t="shared" si="0"/>
        <v>46069</v>
      </c>
      <c r="C38" s="12">
        <f t="shared" si="1"/>
        <v>46075</v>
      </c>
      <c r="D38" s="14" t="s">
        <v>117</v>
      </c>
      <c r="E38" s="4"/>
      <c r="F38" s="4"/>
      <c r="G38" s="4"/>
      <c r="H38" s="4"/>
    </row>
    <row r="39" spans="1:8" ht="32.1" customHeight="1" x14ac:dyDescent="0.25">
      <c r="A39" s="13">
        <v>9</v>
      </c>
      <c r="B39" s="12">
        <f t="shared" si="0"/>
        <v>46076</v>
      </c>
      <c r="C39" s="12">
        <f t="shared" si="1"/>
        <v>46082</v>
      </c>
      <c r="D39" s="14" t="s">
        <v>117</v>
      </c>
      <c r="E39" s="4"/>
      <c r="F39" s="4"/>
      <c r="G39" s="4"/>
      <c r="H39" s="4"/>
    </row>
    <row r="40" spans="1:8" ht="32.1" customHeight="1" x14ac:dyDescent="0.25">
      <c r="A40" s="13">
        <v>10</v>
      </c>
      <c r="B40" s="12">
        <f t="shared" si="0"/>
        <v>46083</v>
      </c>
      <c r="C40" s="12">
        <f t="shared" si="1"/>
        <v>46089</v>
      </c>
      <c r="D40" s="14" t="s">
        <v>117</v>
      </c>
      <c r="E40" s="4"/>
      <c r="F40" s="4"/>
      <c r="G40" s="4"/>
      <c r="H40" s="4"/>
    </row>
    <row r="41" spans="1:8" ht="32.1" customHeight="1" x14ac:dyDescent="0.25">
      <c r="A41" s="13">
        <v>11</v>
      </c>
      <c r="B41" s="12">
        <f t="shared" si="0"/>
        <v>46090</v>
      </c>
      <c r="C41" s="12">
        <f t="shared" si="1"/>
        <v>46096</v>
      </c>
      <c r="D41" s="14" t="s">
        <v>117</v>
      </c>
      <c r="E41" s="4"/>
      <c r="F41" s="4"/>
      <c r="G41" s="4"/>
      <c r="H41" s="4"/>
    </row>
    <row r="42" spans="1:8" ht="32.1" customHeight="1" x14ac:dyDescent="0.25">
      <c r="A42" s="13">
        <v>12</v>
      </c>
      <c r="B42" s="12">
        <f t="shared" si="0"/>
        <v>46097</v>
      </c>
      <c r="C42" s="12">
        <f t="shared" si="1"/>
        <v>46103</v>
      </c>
      <c r="D42" s="14" t="s">
        <v>117</v>
      </c>
      <c r="E42" s="4"/>
      <c r="F42" s="4"/>
      <c r="G42" s="4"/>
      <c r="H42" s="4"/>
    </row>
    <row r="43" spans="1:8" ht="32.1" customHeight="1" x14ac:dyDescent="0.25">
      <c r="A43" s="13">
        <v>13</v>
      </c>
      <c r="B43" s="12">
        <f t="shared" si="0"/>
        <v>46104</v>
      </c>
      <c r="C43" s="12">
        <f t="shared" si="1"/>
        <v>46110</v>
      </c>
      <c r="D43" s="14" t="s">
        <v>117</v>
      </c>
      <c r="E43" s="4"/>
      <c r="F43" s="4"/>
      <c r="G43" s="4"/>
      <c r="H43" s="4"/>
    </row>
    <row r="44" spans="1:8" ht="32.1" customHeight="1" x14ac:dyDescent="0.25">
      <c r="A44" s="13">
        <v>14</v>
      </c>
      <c r="B44" s="12">
        <f t="shared" si="0"/>
        <v>46111</v>
      </c>
      <c r="C44" s="12">
        <f t="shared" si="1"/>
        <v>46117</v>
      </c>
      <c r="D44" s="14" t="s">
        <v>117</v>
      </c>
      <c r="E44" s="4"/>
      <c r="F44" s="4"/>
      <c r="G44" s="4"/>
      <c r="H44" s="4"/>
    </row>
    <row r="45" spans="1:8" ht="32.1" customHeight="1" x14ac:dyDescent="0.25">
      <c r="A45" s="13">
        <v>15</v>
      </c>
      <c r="B45" s="12">
        <f t="shared" si="0"/>
        <v>46118</v>
      </c>
      <c r="C45" s="12">
        <f t="shared" si="1"/>
        <v>46124</v>
      </c>
      <c r="D45" s="14" t="s">
        <v>117</v>
      </c>
      <c r="E45" s="4"/>
      <c r="F45" s="4"/>
      <c r="G45" s="4"/>
      <c r="H45" s="4"/>
    </row>
    <row r="46" spans="1:8" ht="32.1" customHeight="1" x14ac:dyDescent="0.25">
      <c r="A46" s="13">
        <v>16</v>
      </c>
      <c r="B46" s="12">
        <f t="shared" si="0"/>
        <v>46125</v>
      </c>
      <c r="C46" s="12">
        <f t="shared" si="1"/>
        <v>46131</v>
      </c>
      <c r="D46" s="14" t="s">
        <v>117</v>
      </c>
      <c r="E46" s="4"/>
      <c r="F46" s="4"/>
      <c r="G46" s="4"/>
      <c r="H46" s="4"/>
    </row>
    <row r="47" spans="1:8" ht="32.1" customHeight="1" x14ac:dyDescent="0.25">
      <c r="A47" s="13">
        <v>17</v>
      </c>
      <c r="B47" s="12">
        <f t="shared" si="0"/>
        <v>46132</v>
      </c>
      <c r="C47" s="12">
        <f t="shared" si="1"/>
        <v>46138</v>
      </c>
      <c r="D47" s="14" t="s">
        <v>117</v>
      </c>
      <c r="E47" s="4"/>
      <c r="F47" s="4"/>
      <c r="G47" s="4"/>
      <c r="H47" s="4"/>
    </row>
    <row r="48" spans="1:8" ht="32.1" customHeight="1" x14ac:dyDescent="0.25">
      <c r="A48" s="13">
        <v>18</v>
      </c>
      <c r="B48" s="12">
        <f t="shared" si="0"/>
        <v>46139</v>
      </c>
      <c r="C48" s="12">
        <f t="shared" si="1"/>
        <v>46145</v>
      </c>
      <c r="D48" s="14" t="s">
        <v>117</v>
      </c>
      <c r="E48" s="4"/>
      <c r="F48" s="4"/>
      <c r="G48" s="4"/>
      <c r="H48" s="4"/>
    </row>
    <row r="49" spans="1:8" ht="32.1" customHeight="1" x14ac:dyDescent="0.25">
      <c r="A49" s="13">
        <v>19</v>
      </c>
      <c r="B49" s="12">
        <f t="shared" si="0"/>
        <v>46146</v>
      </c>
      <c r="C49" s="12">
        <f t="shared" si="1"/>
        <v>46152</v>
      </c>
      <c r="D49" s="14" t="s">
        <v>117</v>
      </c>
      <c r="E49" s="4"/>
      <c r="F49" s="4"/>
      <c r="G49" s="4"/>
      <c r="H49" s="4"/>
    </row>
    <row r="50" spans="1:8" ht="32.1" customHeight="1" x14ac:dyDescent="0.25">
      <c r="A50" s="13">
        <v>20</v>
      </c>
      <c r="B50" s="12">
        <f t="shared" si="0"/>
        <v>46153</v>
      </c>
      <c r="C50" s="12">
        <f t="shared" si="1"/>
        <v>46159</v>
      </c>
      <c r="D50" s="14" t="s">
        <v>117</v>
      </c>
      <c r="E50" s="4"/>
      <c r="F50" s="4"/>
      <c r="G50" s="4"/>
      <c r="H50" s="4"/>
    </row>
    <row r="51" spans="1:8" ht="32.1" customHeight="1" x14ac:dyDescent="0.25">
      <c r="A51" s="13">
        <v>21</v>
      </c>
      <c r="B51" s="12">
        <f t="shared" si="0"/>
        <v>46160</v>
      </c>
      <c r="C51" s="12">
        <f t="shared" si="1"/>
        <v>46166</v>
      </c>
      <c r="D51" s="14" t="s">
        <v>117</v>
      </c>
      <c r="E51" s="4"/>
      <c r="F51" s="4"/>
      <c r="G51" s="4"/>
      <c r="H51" s="4"/>
    </row>
    <row r="52" spans="1:8" ht="32.1" customHeight="1" x14ac:dyDescent="0.25">
      <c r="A52" s="13">
        <v>22</v>
      </c>
      <c r="B52" s="12">
        <f t="shared" si="0"/>
        <v>46167</v>
      </c>
      <c r="C52" s="12">
        <f t="shared" si="1"/>
        <v>46173</v>
      </c>
      <c r="D52" s="14" t="s">
        <v>117</v>
      </c>
      <c r="E52" s="4"/>
      <c r="F52" s="4"/>
      <c r="G52" s="4"/>
      <c r="H52" s="4"/>
    </row>
    <row r="53" spans="1:8" ht="32.1" customHeight="1" x14ac:dyDescent="0.25">
      <c r="A53" s="13">
        <v>23</v>
      </c>
      <c r="B53" s="12">
        <f t="shared" si="0"/>
        <v>46174</v>
      </c>
      <c r="C53" s="12">
        <f t="shared" si="1"/>
        <v>46180</v>
      </c>
      <c r="D53" s="14" t="s">
        <v>117</v>
      </c>
      <c r="E53" s="4"/>
      <c r="F53" s="4"/>
      <c r="G53" s="4"/>
      <c r="H53" s="4"/>
    </row>
    <row r="54" spans="1:8" ht="32.1" customHeight="1" x14ac:dyDescent="0.25">
      <c r="A54" s="13">
        <v>24</v>
      </c>
      <c r="B54" s="12">
        <f t="shared" si="0"/>
        <v>46181</v>
      </c>
      <c r="C54" s="12">
        <f t="shared" si="1"/>
        <v>46187</v>
      </c>
      <c r="D54" s="14" t="s">
        <v>117</v>
      </c>
      <c r="E54" s="4"/>
      <c r="F54" s="4"/>
      <c r="G54" s="4"/>
      <c r="H54" s="4"/>
    </row>
    <row r="55" spans="1:8" ht="32.1" customHeight="1" x14ac:dyDescent="0.25">
      <c r="A55" s="13">
        <v>25</v>
      </c>
      <c r="B55" s="12">
        <f t="shared" si="0"/>
        <v>46188</v>
      </c>
      <c r="C55" s="12">
        <f t="shared" si="1"/>
        <v>46194</v>
      </c>
      <c r="D55" s="14" t="s">
        <v>117</v>
      </c>
      <c r="E55" s="4"/>
      <c r="F55" s="4"/>
      <c r="G55" s="4"/>
      <c r="H55" s="4"/>
    </row>
    <row r="56" spans="1:8" ht="32.1" customHeight="1" x14ac:dyDescent="0.25">
      <c r="A56" s="13">
        <v>26</v>
      </c>
      <c r="B56" s="12">
        <f t="shared" si="0"/>
        <v>46195</v>
      </c>
      <c r="C56" s="12">
        <f t="shared" si="1"/>
        <v>46201</v>
      </c>
      <c r="D56" s="14" t="s">
        <v>117</v>
      </c>
      <c r="E56" s="4"/>
      <c r="F56" s="4"/>
      <c r="G56" s="4"/>
      <c r="H56" s="4"/>
    </row>
    <row r="57" spans="1:8" ht="32.1" customHeight="1" x14ac:dyDescent="0.25">
      <c r="A57" s="13">
        <v>27</v>
      </c>
      <c r="B57" s="12">
        <f t="shared" si="0"/>
        <v>46202</v>
      </c>
      <c r="C57" s="12">
        <f t="shared" si="1"/>
        <v>46208</v>
      </c>
      <c r="D57" s="14" t="s">
        <v>117</v>
      </c>
      <c r="E57" s="4"/>
      <c r="F57" s="4"/>
      <c r="G57" s="4"/>
      <c r="H57" s="4"/>
    </row>
    <row r="58" spans="1:8" ht="32.1" customHeight="1" x14ac:dyDescent="0.25">
      <c r="A58" s="13">
        <v>28</v>
      </c>
      <c r="B58" s="12">
        <f t="shared" si="0"/>
        <v>46209</v>
      </c>
      <c r="C58" s="12">
        <f t="shared" si="1"/>
        <v>46215</v>
      </c>
      <c r="D58" s="14" t="s">
        <v>117</v>
      </c>
      <c r="E58" s="4"/>
      <c r="F58" s="4"/>
      <c r="G58" s="4"/>
      <c r="H58" s="4"/>
    </row>
    <row r="59" spans="1:8" ht="32.1" customHeight="1" x14ac:dyDescent="0.25">
      <c r="A59" s="13">
        <v>29</v>
      </c>
      <c r="B59" s="12">
        <f t="shared" si="0"/>
        <v>46216</v>
      </c>
      <c r="C59" s="12">
        <f t="shared" si="1"/>
        <v>46222</v>
      </c>
      <c r="D59" s="14" t="s">
        <v>117</v>
      </c>
      <c r="E59" s="4"/>
      <c r="F59" s="4"/>
      <c r="G59" s="4"/>
      <c r="H59" s="4"/>
    </row>
    <row r="60" spans="1:8" ht="32.1" customHeight="1" x14ac:dyDescent="0.25">
      <c r="A60" s="13">
        <v>30</v>
      </c>
      <c r="B60" s="12">
        <f t="shared" si="0"/>
        <v>46223</v>
      </c>
      <c r="C60" s="12">
        <f t="shared" si="1"/>
        <v>46229</v>
      </c>
      <c r="D60" s="14" t="s">
        <v>117</v>
      </c>
      <c r="E60" s="4"/>
      <c r="F60" s="4"/>
      <c r="G60" s="4"/>
      <c r="H60" s="4"/>
    </row>
    <row r="61" spans="1:8" ht="32.1" customHeight="1" x14ac:dyDescent="0.25">
      <c r="A61" s="13">
        <v>31</v>
      </c>
      <c r="B61" s="12">
        <f t="shared" si="0"/>
        <v>46230</v>
      </c>
      <c r="C61" s="12">
        <f t="shared" si="1"/>
        <v>46236</v>
      </c>
      <c r="D61" s="14" t="s">
        <v>117</v>
      </c>
      <c r="E61" s="4"/>
      <c r="F61" s="4"/>
      <c r="G61" s="4"/>
      <c r="H61" s="4"/>
    </row>
    <row r="62" spans="1:8" ht="32.1" customHeight="1" x14ac:dyDescent="0.25">
      <c r="A62" s="13">
        <v>32</v>
      </c>
      <c r="B62" s="12">
        <f t="shared" si="0"/>
        <v>46237</v>
      </c>
      <c r="C62" s="12">
        <f t="shared" si="1"/>
        <v>46243</v>
      </c>
      <c r="D62" s="14" t="s">
        <v>117</v>
      </c>
      <c r="E62" s="4"/>
      <c r="F62" s="4"/>
      <c r="G62" s="4"/>
      <c r="H62" s="4"/>
    </row>
    <row r="63" spans="1:8" ht="32.1" customHeight="1" x14ac:dyDescent="0.25">
      <c r="A63" s="13">
        <v>33</v>
      </c>
      <c r="B63" s="12">
        <f t="shared" ref="B63:B94" si="2">DATE($B$9,1,1)-WEEKDAY(DATE($B$9,1,1),2)+1+(A63-1)*7</f>
        <v>46244</v>
      </c>
      <c r="C63" s="12">
        <f t="shared" ref="C63:C94" si="3">B63+6</f>
        <v>46250</v>
      </c>
      <c r="D63" s="14" t="s">
        <v>117</v>
      </c>
      <c r="E63" s="4"/>
      <c r="F63" s="4"/>
      <c r="G63" s="4"/>
      <c r="H63" s="4"/>
    </row>
    <row r="64" spans="1:8" ht="32.1" customHeight="1" x14ac:dyDescent="0.25">
      <c r="A64" s="13">
        <v>34</v>
      </c>
      <c r="B64" s="12">
        <f t="shared" si="2"/>
        <v>46251</v>
      </c>
      <c r="C64" s="12">
        <f t="shared" si="3"/>
        <v>46257</v>
      </c>
      <c r="D64" s="14" t="s">
        <v>117</v>
      </c>
      <c r="E64" s="4"/>
      <c r="F64" s="4"/>
      <c r="G64" s="4"/>
      <c r="H64" s="4"/>
    </row>
    <row r="65" spans="1:8" ht="32.1" customHeight="1" x14ac:dyDescent="0.25">
      <c r="A65" s="13">
        <v>35</v>
      </c>
      <c r="B65" s="12">
        <f t="shared" si="2"/>
        <v>46258</v>
      </c>
      <c r="C65" s="12">
        <f t="shared" si="3"/>
        <v>46264</v>
      </c>
      <c r="D65" s="14" t="s">
        <v>117</v>
      </c>
      <c r="E65" s="4"/>
      <c r="F65" s="4"/>
      <c r="G65" s="4"/>
      <c r="H65" s="4"/>
    </row>
    <row r="66" spans="1:8" ht="32.1" customHeight="1" x14ac:dyDescent="0.25">
      <c r="A66" s="13">
        <v>36</v>
      </c>
      <c r="B66" s="12">
        <f t="shared" si="2"/>
        <v>46265</v>
      </c>
      <c r="C66" s="12">
        <f t="shared" si="3"/>
        <v>46271</v>
      </c>
      <c r="D66" s="14" t="s">
        <v>117</v>
      </c>
      <c r="E66" s="4"/>
      <c r="F66" s="4"/>
      <c r="G66" s="4"/>
      <c r="H66" s="4"/>
    </row>
    <row r="67" spans="1:8" ht="32.1" customHeight="1" x14ac:dyDescent="0.25">
      <c r="A67" s="13">
        <v>37</v>
      </c>
      <c r="B67" s="12">
        <f t="shared" si="2"/>
        <v>46272</v>
      </c>
      <c r="C67" s="12">
        <f t="shared" si="3"/>
        <v>46278</v>
      </c>
      <c r="D67" s="14" t="s">
        <v>117</v>
      </c>
      <c r="E67" s="4"/>
      <c r="F67" s="4"/>
      <c r="G67" s="4"/>
      <c r="H67" s="4"/>
    </row>
    <row r="68" spans="1:8" ht="32.1" customHeight="1" x14ac:dyDescent="0.25">
      <c r="A68" s="13">
        <v>38</v>
      </c>
      <c r="B68" s="12">
        <f t="shared" si="2"/>
        <v>46279</v>
      </c>
      <c r="C68" s="12">
        <f t="shared" si="3"/>
        <v>46285</v>
      </c>
      <c r="D68" s="14" t="s">
        <v>117</v>
      </c>
      <c r="E68" s="4"/>
      <c r="F68" s="4"/>
      <c r="G68" s="4"/>
      <c r="H68" s="4"/>
    </row>
    <row r="69" spans="1:8" ht="32.1" customHeight="1" x14ac:dyDescent="0.25">
      <c r="A69" s="13">
        <v>39</v>
      </c>
      <c r="B69" s="12">
        <f t="shared" si="2"/>
        <v>46286</v>
      </c>
      <c r="C69" s="12">
        <f t="shared" si="3"/>
        <v>46292</v>
      </c>
      <c r="D69" s="14" t="s">
        <v>117</v>
      </c>
      <c r="E69" s="4"/>
      <c r="F69" s="4"/>
      <c r="G69" s="4"/>
      <c r="H69" s="4"/>
    </row>
    <row r="70" spans="1:8" ht="32.1" customHeight="1" x14ac:dyDescent="0.25">
      <c r="A70" s="13">
        <v>40</v>
      </c>
      <c r="B70" s="12">
        <f t="shared" si="2"/>
        <v>46293</v>
      </c>
      <c r="C70" s="12">
        <f t="shared" si="3"/>
        <v>46299</v>
      </c>
      <c r="D70" s="14" t="s">
        <v>117</v>
      </c>
      <c r="E70" s="4"/>
      <c r="F70" s="4"/>
      <c r="G70" s="4"/>
      <c r="H70" s="4"/>
    </row>
    <row r="71" spans="1:8" ht="32.1" customHeight="1" x14ac:dyDescent="0.25">
      <c r="A71" s="13">
        <v>41</v>
      </c>
      <c r="B71" s="12">
        <f t="shared" si="2"/>
        <v>46300</v>
      </c>
      <c r="C71" s="12">
        <f t="shared" si="3"/>
        <v>46306</v>
      </c>
      <c r="D71" s="14" t="s">
        <v>117</v>
      </c>
      <c r="E71" s="4"/>
      <c r="F71" s="4"/>
      <c r="G71" s="4"/>
      <c r="H71" s="4"/>
    </row>
    <row r="72" spans="1:8" ht="32.1" customHeight="1" x14ac:dyDescent="0.25">
      <c r="A72" s="13">
        <v>42</v>
      </c>
      <c r="B72" s="12">
        <f t="shared" si="2"/>
        <v>46307</v>
      </c>
      <c r="C72" s="12">
        <f t="shared" si="3"/>
        <v>46313</v>
      </c>
      <c r="D72" s="14" t="s">
        <v>117</v>
      </c>
      <c r="E72" s="4"/>
      <c r="F72" s="4"/>
      <c r="G72" s="4"/>
      <c r="H72" s="4"/>
    </row>
    <row r="73" spans="1:8" ht="32.1" customHeight="1" x14ac:dyDescent="0.25">
      <c r="A73" s="13">
        <v>43</v>
      </c>
      <c r="B73" s="12">
        <f t="shared" si="2"/>
        <v>46314</v>
      </c>
      <c r="C73" s="12">
        <f t="shared" si="3"/>
        <v>46320</v>
      </c>
      <c r="D73" s="14" t="s">
        <v>117</v>
      </c>
      <c r="E73" s="4"/>
      <c r="F73" s="4"/>
      <c r="G73" s="4"/>
      <c r="H73" s="4"/>
    </row>
    <row r="74" spans="1:8" ht="32.1" customHeight="1" x14ac:dyDescent="0.25">
      <c r="A74" s="13">
        <v>44</v>
      </c>
      <c r="B74" s="12">
        <f t="shared" si="2"/>
        <v>46321</v>
      </c>
      <c r="C74" s="12">
        <f t="shared" si="3"/>
        <v>46327</v>
      </c>
      <c r="D74" s="14" t="s">
        <v>117</v>
      </c>
      <c r="E74" s="4"/>
      <c r="F74" s="4"/>
      <c r="G74" s="4"/>
      <c r="H74" s="4"/>
    </row>
    <row r="75" spans="1:8" ht="32.1" customHeight="1" x14ac:dyDescent="0.25">
      <c r="A75" s="13">
        <v>45</v>
      </c>
      <c r="B75" s="12">
        <f t="shared" si="2"/>
        <v>46328</v>
      </c>
      <c r="C75" s="12">
        <f t="shared" si="3"/>
        <v>46334</v>
      </c>
      <c r="D75" s="14" t="s">
        <v>117</v>
      </c>
      <c r="E75" s="4"/>
      <c r="F75" s="4"/>
      <c r="G75" s="4"/>
      <c r="H75" s="4"/>
    </row>
    <row r="76" spans="1:8" ht="32.1" customHeight="1" x14ac:dyDescent="0.25">
      <c r="A76" s="13">
        <v>46</v>
      </c>
      <c r="B76" s="12">
        <f t="shared" si="2"/>
        <v>46335</v>
      </c>
      <c r="C76" s="12">
        <f t="shared" si="3"/>
        <v>46341</v>
      </c>
      <c r="D76" s="14" t="s">
        <v>117</v>
      </c>
      <c r="E76" s="4"/>
      <c r="F76" s="4"/>
      <c r="G76" s="4"/>
      <c r="H76" s="4"/>
    </row>
    <row r="77" spans="1:8" ht="32.1" customHeight="1" x14ac:dyDescent="0.25">
      <c r="A77" s="13">
        <v>47</v>
      </c>
      <c r="B77" s="12">
        <f t="shared" si="2"/>
        <v>46342</v>
      </c>
      <c r="C77" s="12">
        <f t="shared" si="3"/>
        <v>46348</v>
      </c>
      <c r="D77" s="14" t="s">
        <v>117</v>
      </c>
      <c r="E77" s="4"/>
      <c r="F77" s="4"/>
      <c r="G77" s="4"/>
      <c r="H77" s="4"/>
    </row>
    <row r="78" spans="1:8" ht="32.1" customHeight="1" x14ac:dyDescent="0.25">
      <c r="A78" s="13">
        <v>48</v>
      </c>
      <c r="B78" s="12">
        <f t="shared" si="2"/>
        <v>46349</v>
      </c>
      <c r="C78" s="12">
        <f t="shared" si="3"/>
        <v>46355</v>
      </c>
      <c r="D78" s="14" t="s">
        <v>117</v>
      </c>
      <c r="E78" s="4"/>
      <c r="F78" s="4"/>
      <c r="G78" s="4"/>
      <c r="H78" s="4"/>
    </row>
    <row r="79" spans="1:8" ht="32.1" customHeight="1" x14ac:dyDescent="0.25">
      <c r="A79" s="13">
        <v>49</v>
      </c>
      <c r="B79" s="12">
        <f t="shared" si="2"/>
        <v>46356</v>
      </c>
      <c r="C79" s="12">
        <f t="shared" si="3"/>
        <v>46362</v>
      </c>
      <c r="D79" s="14" t="s">
        <v>117</v>
      </c>
      <c r="E79" s="4"/>
      <c r="F79" s="4"/>
      <c r="G79" s="4"/>
      <c r="H79" s="4"/>
    </row>
    <row r="80" spans="1:8" ht="32.1" customHeight="1" x14ac:dyDescent="0.25">
      <c r="A80" s="13">
        <v>50</v>
      </c>
      <c r="B80" s="12">
        <f t="shared" si="2"/>
        <v>46363</v>
      </c>
      <c r="C80" s="12">
        <f t="shared" si="3"/>
        <v>46369</v>
      </c>
      <c r="D80" s="14" t="s">
        <v>117</v>
      </c>
      <c r="E80" s="4"/>
      <c r="F80" s="4"/>
      <c r="G80" s="4"/>
      <c r="H80" s="4"/>
    </row>
    <row r="81" spans="1:8" ht="32.1" customHeight="1" x14ac:dyDescent="0.25">
      <c r="A81" s="13">
        <v>51</v>
      </c>
      <c r="B81" s="12">
        <f t="shared" si="2"/>
        <v>46370</v>
      </c>
      <c r="C81" s="12">
        <f t="shared" si="3"/>
        <v>46376</v>
      </c>
      <c r="D81" s="14" t="s">
        <v>117</v>
      </c>
      <c r="E81" s="4"/>
      <c r="F81" s="4"/>
      <c r="G81" s="4"/>
      <c r="H81" s="4"/>
    </row>
    <row r="82" spans="1:8" ht="32.1" customHeight="1" x14ac:dyDescent="0.25">
      <c r="A82" s="13">
        <v>52</v>
      </c>
      <c r="B82" s="12">
        <f t="shared" si="2"/>
        <v>46377</v>
      </c>
      <c r="C82" s="12">
        <f t="shared" si="3"/>
        <v>46383</v>
      </c>
      <c r="D82" s="14" t="s">
        <v>117</v>
      </c>
      <c r="E82" s="4"/>
      <c r="F82" s="4"/>
      <c r="G82" s="4"/>
      <c r="H82" s="4"/>
    </row>
    <row r="83" spans="1:8" ht="32.1" customHeight="1" x14ac:dyDescent="0.25">
      <c r="A83" s="13">
        <v>53</v>
      </c>
      <c r="B83" s="12">
        <f t="shared" si="2"/>
        <v>46384</v>
      </c>
      <c r="C83" s="12">
        <f t="shared" si="3"/>
        <v>46390</v>
      </c>
      <c r="D83" s="14" t="s">
        <v>117</v>
      </c>
      <c r="E83" s="4"/>
      <c r="F83" s="4"/>
      <c r="G83" s="4"/>
      <c r="H83" s="4"/>
    </row>
  </sheetData>
  <mergeCells count="3">
    <mergeCell ref="A29:H29"/>
    <mergeCell ref="A4:F4"/>
    <mergeCell ref="A11:J11"/>
  </mergeCells>
  <dataValidations count="1">
    <dataValidation type="list" allowBlank="1" sqref="E31:E83" xr:uid="{00000000-0002-0000-0200-000000000000}">
      <formula1>"Ja,Nein"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showGridLines="0" workbookViewId="0"/>
  </sheetViews>
  <sheetFormatPr baseColWidth="10" defaultColWidth="9.140625" defaultRowHeight="15" x14ac:dyDescent="0.25"/>
  <cols>
    <col min="1" max="1" width="16" customWidth="1"/>
    <col min="2" max="2" width="30" customWidth="1"/>
    <col min="3" max="3" width="12" customWidth="1"/>
    <col min="4" max="4" width="13" customWidth="1"/>
    <col min="5" max="6" width="18" customWidth="1"/>
    <col min="7" max="7" width="26" customWidth="1"/>
    <col min="8" max="8" width="16" customWidth="1"/>
    <col min="9" max="9" width="18" customWidth="1"/>
    <col min="10" max="10" width="14" customWidth="1"/>
  </cols>
  <sheetData>
    <row r="1" spans="1:10" ht="21" x14ac:dyDescent="0.25">
      <c r="A1" s="1" t="s">
        <v>118</v>
      </c>
    </row>
    <row r="2" spans="1:10" x14ac:dyDescent="0.25">
      <c r="A2" s="2" t="s">
        <v>95</v>
      </c>
    </row>
    <row r="4" spans="1:10" x14ac:dyDescent="0.25">
      <c r="A4" s="16" t="s">
        <v>96</v>
      </c>
      <c r="B4" s="17"/>
      <c r="C4" s="17"/>
      <c r="D4" s="17"/>
      <c r="E4" s="17"/>
      <c r="F4" s="18"/>
    </row>
    <row r="5" spans="1:10" x14ac:dyDescent="0.25">
      <c r="A5" s="3" t="s">
        <v>97</v>
      </c>
      <c r="B5" s="13" t="str">
        <f>Uebersicht!B5</f>
        <v>Hydraulische Presse HP-250</v>
      </c>
      <c r="D5" s="3" t="s">
        <v>6</v>
      </c>
      <c r="E5" s="13" t="str">
        <f>Uebersicht!E5</f>
        <v>HP-250-01</v>
      </c>
    </row>
    <row r="6" spans="1:10" x14ac:dyDescent="0.25">
      <c r="A6" s="3" t="s">
        <v>98</v>
      </c>
      <c r="B6" s="13" t="str">
        <f>Uebersicht!B6</f>
        <v>Hydraulische Presse</v>
      </c>
      <c r="D6" s="3" t="s">
        <v>11</v>
      </c>
      <c r="E6" s="13" t="str">
        <f>Uebersicht!E6</f>
        <v>Werk 1 – Halle B</v>
      </c>
    </row>
    <row r="7" spans="1:10" x14ac:dyDescent="0.25">
      <c r="A7" s="3" t="s">
        <v>14</v>
      </c>
      <c r="B7" s="13" t="str">
        <f>Uebersicht!B7</f>
        <v>Produktion</v>
      </c>
      <c r="D7" s="3" t="s">
        <v>16</v>
      </c>
      <c r="E7" s="13" t="str">
        <f>Uebersicht!E7</f>
        <v>Markus Stein</v>
      </c>
    </row>
    <row r="9" spans="1:10" x14ac:dyDescent="0.25">
      <c r="A9" s="3" t="s">
        <v>101</v>
      </c>
      <c r="B9" s="4">
        <v>2026</v>
      </c>
    </row>
    <row r="11" spans="1:10" x14ac:dyDescent="0.25">
      <c r="A11" s="16" t="s">
        <v>119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5.5" x14ac:dyDescent="0.25">
      <c r="A12" s="11" t="s">
        <v>33</v>
      </c>
      <c r="B12" s="11" t="s">
        <v>34</v>
      </c>
      <c r="C12" s="11" t="s">
        <v>35</v>
      </c>
      <c r="D12" s="11" t="s">
        <v>36</v>
      </c>
      <c r="E12" s="11" t="s">
        <v>37</v>
      </c>
      <c r="F12" s="11" t="s">
        <v>16</v>
      </c>
      <c r="G12" s="11" t="s">
        <v>19</v>
      </c>
      <c r="H12" s="11" t="s">
        <v>38</v>
      </c>
      <c r="I12" s="11" t="s">
        <v>39</v>
      </c>
      <c r="J12" s="11" t="s">
        <v>40</v>
      </c>
    </row>
    <row r="13" spans="1:10" ht="32.1" customHeight="1" x14ac:dyDescent="0.25">
      <c r="A13" s="13" t="s">
        <v>64</v>
      </c>
      <c r="B13" s="13" t="s">
        <v>43</v>
      </c>
      <c r="C13" s="13" t="s">
        <v>65</v>
      </c>
      <c r="D13" s="14" t="s">
        <v>66</v>
      </c>
      <c r="E13" s="14" t="s">
        <v>67</v>
      </c>
      <c r="F13" s="13" t="s">
        <v>57</v>
      </c>
      <c r="G13" s="14" t="s">
        <v>58</v>
      </c>
      <c r="H13" s="12">
        <v>46081</v>
      </c>
      <c r="I13" s="12">
        <v>46109</v>
      </c>
      <c r="J13" s="14" t="s">
        <v>18</v>
      </c>
    </row>
    <row r="14" spans="1:10" ht="32.1" customHeight="1" x14ac:dyDescent="0.25">
      <c r="A14" s="13" t="s">
        <v>69</v>
      </c>
      <c r="B14" s="13" t="s">
        <v>43</v>
      </c>
      <c r="C14" s="13" t="s">
        <v>65</v>
      </c>
      <c r="D14" s="14" t="s">
        <v>70</v>
      </c>
      <c r="E14" s="14" t="s">
        <v>71</v>
      </c>
      <c r="F14" s="13" t="s">
        <v>57</v>
      </c>
      <c r="G14" s="14" t="s">
        <v>58</v>
      </c>
      <c r="H14" s="12">
        <v>46086</v>
      </c>
      <c r="I14" s="12">
        <v>46117</v>
      </c>
      <c r="J14" s="14" t="s">
        <v>22</v>
      </c>
    </row>
    <row r="15" spans="1:10" ht="32.1" customHeight="1" x14ac:dyDescent="0.25">
      <c r="A15" s="13" t="s">
        <v>73</v>
      </c>
      <c r="B15" s="13" t="s">
        <v>43</v>
      </c>
      <c r="C15" s="13" t="s">
        <v>65</v>
      </c>
      <c r="D15" s="14" t="s">
        <v>74</v>
      </c>
      <c r="E15" s="14" t="s">
        <v>75</v>
      </c>
      <c r="F15" s="13" t="s">
        <v>76</v>
      </c>
      <c r="G15" s="14" t="s">
        <v>77</v>
      </c>
      <c r="H15" s="12">
        <v>46063</v>
      </c>
      <c r="I15" s="12">
        <v>46091</v>
      </c>
      <c r="J15" s="14" t="s">
        <v>18</v>
      </c>
    </row>
    <row r="16" spans="1:10" ht="32.1" customHeight="1" x14ac:dyDescent="0.25">
      <c r="A16" s="13"/>
      <c r="B16" s="13"/>
      <c r="C16" s="13"/>
      <c r="D16" s="14"/>
      <c r="E16" s="14"/>
      <c r="F16" s="13"/>
      <c r="G16" s="14"/>
      <c r="H16" s="12"/>
      <c r="I16" s="12"/>
      <c r="J16" s="14"/>
    </row>
    <row r="17" spans="1:10" ht="32.1" customHeight="1" x14ac:dyDescent="0.25">
      <c r="A17" s="13"/>
      <c r="B17" s="13"/>
      <c r="C17" s="13"/>
      <c r="D17" s="14"/>
      <c r="E17" s="14"/>
      <c r="F17" s="13"/>
      <c r="G17" s="14"/>
      <c r="H17" s="12"/>
      <c r="I17" s="12"/>
      <c r="J17" s="14"/>
    </row>
    <row r="18" spans="1:10" ht="32.1" customHeight="1" x14ac:dyDescent="0.25">
      <c r="A18" s="13"/>
      <c r="B18" s="13"/>
      <c r="C18" s="13"/>
      <c r="D18" s="14"/>
      <c r="E18" s="14"/>
      <c r="F18" s="13"/>
      <c r="G18" s="14"/>
      <c r="H18" s="12"/>
      <c r="I18" s="12"/>
      <c r="J18" s="14"/>
    </row>
    <row r="19" spans="1:10" ht="32.1" customHeight="1" x14ac:dyDescent="0.25">
      <c r="A19" s="13"/>
      <c r="B19" s="13"/>
      <c r="C19" s="13"/>
      <c r="D19" s="14"/>
      <c r="E19" s="14"/>
      <c r="F19" s="13"/>
      <c r="G19" s="14"/>
      <c r="H19" s="12"/>
      <c r="I19" s="12"/>
      <c r="J19" s="14"/>
    </row>
    <row r="20" spans="1:10" ht="32.1" customHeight="1" x14ac:dyDescent="0.25">
      <c r="A20" s="13"/>
      <c r="B20" s="13"/>
      <c r="C20" s="13"/>
      <c r="D20" s="14"/>
      <c r="E20" s="14"/>
      <c r="F20" s="13"/>
      <c r="G20" s="14"/>
      <c r="H20" s="12"/>
      <c r="I20" s="12"/>
      <c r="J20" s="14"/>
    </row>
    <row r="21" spans="1:10" ht="32.1" customHeight="1" x14ac:dyDescent="0.25">
      <c r="A21" s="13"/>
      <c r="B21" s="13"/>
      <c r="C21" s="13"/>
      <c r="D21" s="14"/>
      <c r="E21" s="14"/>
      <c r="F21" s="13"/>
      <c r="G21" s="14"/>
      <c r="H21" s="12"/>
      <c r="I21" s="12"/>
      <c r="J21" s="14"/>
    </row>
    <row r="22" spans="1:10" ht="32.1" customHeight="1" x14ac:dyDescent="0.25">
      <c r="A22" s="13"/>
      <c r="B22" s="13"/>
      <c r="C22" s="13"/>
      <c r="D22" s="14"/>
      <c r="E22" s="14"/>
      <c r="F22" s="13"/>
      <c r="G22" s="14"/>
      <c r="H22" s="12"/>
      <c r="I22" s="12"/>
      <c r="J22" s="14"/>
    </row>
    <row r="23" spans="1:10" ht="32.1" customHeight="1" x14ac:dyDescent="0.25">
      <c r="A23" s="13"/>
      <c r="B23" s="13"/>
      <c r="C23" s="13"/>
      <c r="D23" s="14"/>
      <c r="E23" s="14"/>
      <c r="F23" s="13"/>
      <c r="G23" s="14"/>
      <c r="H23" s="12"/>
      <c r="I23" s="12"/>
      <c r="J23" s="14"/>
    </row>
    <row r="24" spans="1:10" ht="32.1" customHeight="1" x14ac:dyDescent="0.25">
      <c r="A24" s="13"/>
      <c r="B24" s="13"/>
      <c r="C24" s="13"/>
      <c r="D24" s="14"/>
      <c r="E24" s="14"/>
      <c r="F24" s="13"/>
      <c r="G24" s="14"/>
      <c r="H24" s="12"/>
      <c r="I24" s="12"/>
      <c r="J24" s="14"/>
    </row>
    <row r="25" spans="1:10" ht="32.1" customHeight="1" x14ac:dyDescent="0.25">
      <c r="A25" s="13"/>
      <c r="B25" s="13"/>
      <c r="C25" s="13"/>
      <c r="D25" s="14"/>
      <c r="E25" s="14"/>
      <c r="F25" s="13"/>
      <c r="G25" s="14"/>
      <c r="H25" s="12"/>
      <c r="I25" s="12"/>
      <c r="J25" s="14"/>
    </row>
    <row r="26" spans="1:10" ht="32.1" customHeight="1" x14ac:dyDescent="0.25">
      <c r="A26" s="13"/>
      <c r="B26" s="13"/>
      <c r="C26" s="13"/>
      <c r="D26" s="14"/>
      <c r="E26" s="14"/>
      <c r="F26" s="13"/>
      <c r="G26" s="14"/>
      <c r="H26" s="12"/>
      <c r="I26" s="12"/>
      <c r="J26" s="14"/>
    </row>
    <row r="27" spans="1:10" ht="32.1" customHeight="1" x14ac:dyDescent="0.25">
      <c r="A27" s="13"/>
      <c r="B27" s="13"/>
      <c r="C27" s="13"/>
      <c r="D27" s="14"/>
      <c r="E27" s="14"/>
      <c r="F27" s="13"/>
      <c r="G27" s="14"/>
      <c r="H27" s="12"/>
      <c r="I27" s="12"/>
      <c r="J27" s="14"/>
    </row>
    <row r="29" spans="1:10" x14ac:dyDescent="0.25">
      <c r="A29" s="16" t="s">
        <v>120</v>
      </c>
      <c r="B29" s="17"/>
      <c r="C29" s="17"/>
      <c r="D29" s="17"/>
      <c r="E29" s="17"/>
      <c r="F29" s="17"/>
      <c r="G29" s="18"/>
    </row>
    <row r="30" spans="1:10" x14ac:dyDescent="0.25">
      <c r="A30" s="11" t="s">
        <v>99</v>
      </c>
      <c r="B30" s="11" t="s">
        <v>106</v>
      </c>
      <c r="C30" s="11" t="s">
        <v>107</v>
      </c>
      <c r="D30" s="11" t="s">
        <v>116</v>
      </c>
      <c r="E30" s="11" t="s">
        <v>16</v>
      </c>
      <c r="F30" s="11" t="s">
        <v>121</v>
      </c>
      <c r="G30" s="11" t="s">
        <v>41</v>
      </c>
    </row>
    <row r="31" spans="1:10" ht="33.950000000000003" customHeight="1" x14ac:dyDescent="0.25">
      <c r="A31" s="13" t="str">
        <f>CHOOSE(1,"Januar","Februar","März","April","Mai","Juni","Juli","August","September","Oktober","November","Dezember")</f>
        <v>Januar</v>
      </c>
      <c r="B31" s="14" t="s">
        <v>122</v>
      </c>
      <c r="C31" s="4"/>
      <c r="D31" s="6"/>
      <c r="E31" s="4"/>
      <c r="F31" s="4"/>
      <c r="G31" s="4"/>
    </row>
    <row r="32" spans="1:10" ht="33.950000000000003" customHeight="1" x14ac:dyDescent="0.25">
      <c r="A32" s="13" t="str">
        <f>CHOOSE(2,"Januar","Februar","März","April","Mai","Juni","Juli","August","September","Oktober","November","Dezember")</f>
        <v>Februar</v>
      </c>
      <c r="B32" s="14" t="s">
        <v>122</v>
      </c>
      <c r="C32" s="4"/>
      <c r="D32" s="6"/>
      <c r="E32" s="4"/>
      <c r="F32" s="4"/>
      <c r="G32" s="4"/>
    </row>
    <row r="33" spans="1:7" ht="33.950000000000003" customHeight="1" x14ac:dyDescent="0.25">
      <c r="A33" s="13" t="str">
        <f>CHOOSE(3,"Januar","Februar","März","April","Mai","Juni","Juli","August","September","Oktober","November","Dezember")</f>
        <v>März</v>
      </c>
      <c r="B33" s="14" t="s">
        <v>122</v>
      </c>
      <c r="C33" s="4"/>
      <c r="D33" s="6"/>
      <c r="E33" s="4"/>
      <c r="F33" s="4"/>
      <c r="G33" s="4"/>
    </row>
    <row r="34" spans="1:7" ht="33.950000000000003" customHeight="1" x14ac:dyDescent="0.25">
      <c r="A34" s="13" t="str">
        <f>CHOOSE(4,"Januar","Februar","März","April","Mai","Juni","Juli","August","September","Oktober","November","Dezember")</f>
        <v>April</v>
      </c>
      <c r="B34" s="14" t="s">
        <v>122</v>
      </c>
      <c r="C34" s="4"/>
      <c r="D34" s="6"/>
      <c r="E34" s="4"/>
      <c r="F34" s="4"/>
      <c r="G34" s="4"/>
    </row>
    <row r="35" spans="1:7" ht="33.950000000000003" customHeight="1" x14ac:dyDescent="0.25">
      <c r="A35" s="13" t="str">
        <f>CHOOSE(5,"Januar","Februar","März","April","Mai","Juni","Juli","August","September","Oktober","November","Dezember")</f>
        <v>Mai</v>
      </c>
      <c r="B35" s="14" t="s">
        <v>122</v>
      </c>
      <c r="C35" s="4"/>
      <c r="D35" s="6"/>
      <c r="E35" s="4"/>
      <c r="F35" s="4"/>
      <c r="G35" s="4"/>
    </row>
    <row r="36" spans="1:7" ht="33.950000000000003" customHeight="1" x14ac:dyDescent="0.25">
      <c r="A36" s="13" t="str">
        <f>CHOOSE(6,"Januar","Februar","März","April","Mai","Juni","Juli","August","September","Oktober","November","Dezember")</f>
        <v>Juni</v>
      </c>
      <c r="B36" s="14" t="s">
        <v>122</v>
      </c>
      <c r="C36" s="4"/>
      <c r="D36" s="6"/>
      <c r="E36" s="4"/>
      <c r="F36" s="4"/>
      <c r="G36" s="4"/>
    </row>
    <row r="37" spans="1:7" ht="33.950000000000003" customHeight="1" x14ac:dyDescent="0.25">
      <c r="A37" s="13" t="str">
        <f>CHOOSE(7,"Januar","Februar","März","April","Mai","Juni","Juli","August","September","Oktober","November","Dezember")</f>
        <v>Juli</v>
      </c>
      <c r="B37" s="14" t="s">
        <v>122</v>
      </c>
      <c r="C37" s="4"/>
      <c r="D37" s="6"/>
      <c r="E37" s="4"/>
      <c r="F37" s="4"/>
      <c r="G37" s="4"/>
    </row>
    <row r="38" spans="1:7" ht="33.950000000000003" customHeight="1" x14ac:dyDescent="0.25">
      <c r="A38" s="13" t="str">
        <f>CHOOSE(8,"Januar","Februar","März","April","Mai","Juni","Juli","August","September","Oktober","November","Dezember")</f>
        <v>August</v>
      </c>
      <c r="B38" s="14" t="s">
        <v>122</v>
      </c>
      <c r="C38" s="4"/>
      <c r="D38" s="6"/>
      <c r="E38" s="4"/>
      <c r="F38" s="4"/>
      <c r="G38" s="4"/>
    </row>
    <row r="39" spans="1:7" ht="33.950000000000003" customHeight="1" x14ac:dyDescent="0.25">
      <c r="A39" s="13" t="str">
        <f>CHOOSE(9,"Januar","Februar","März","April","Mai","Juni","Juli","August","September","Oktober","November","Dezember")</f>
        <v>September</v>
      </c>
      <c r="B39" s="14" t="s">
        <v>122</v>
      </c>
      <c r="C39" s="4"/>
      <c r="D39" s="6"/>
      <c r="E39" s="4"/>
      <c r="F39" s="4"/>
      <c r="G39" s="4"/>
    </row>
    <row r="40" spans="1:7" ht="33.950000000000003" customHeight="1" x14ac:dyDescent="0.25">
      <c r="A40" s="13" t="str">
        <f>CHOOSE(10,"Januar","Februar","März","April","Mai","Juni","Juli","August","September","Oktober","November","Dezember")</f>
        <v>Oktober</v>
      </c>
      <c r="B40" s="14" t="s">
        <v>122</v>
      </c>
      <c r="C40" s="4"/>
      <c r="D40" s="6"/>
      <c r="E40" s="4"/>
      <c r="F40" s="4"/>
      <c r="G40" s="4"/>
    </row>
    <row r="41" spans="1:7" ht="33.950000000000003" customHeight="1" x14ac:dyDescent="0.25">
      <c r="A41" s="13" t="str">
        <f>CHOOSE(11,"Januar","Februar","März","April","Mai","Juni","Juli","August","September","Oktober","November","Dezember")</f>
        <v>November</v>
      </c>
      <c r="B41" s="14" t="s">
        <v>122</v>
      </c>
      <c r="C41" s="4"/>
      <c r="D41" s="6"/>
      <c r="E41" s="4"/>
      <c r="F41" s="4"/>
      <c r="G41" s="4"/>
    </row>
    <row r="42" spans="1:7" ht="33.950000000000003" customHeight="1" x14ac:dyDescent="0.25">
      <c r="A42" s="13" t="str">
        <f>CHOOSE(12,"Januar","Februar","März","April","Mai","Juni","Juli","August","September","Oktober","November","Dezember")</f>
        <v>Dezember</v>
      </c>
      <c r="B42" s="14" t="s">
        <v>122</v>
      </c>
      <c r="C42" s="4"/>
      <c r="D42" s="6"/>
      <c r="E42" s="4"/>
      <c r="F42" s="4"/>
      <c r="G42" s="4"/>
    </row>
  </sheetData>
  <mergeCells count="3">
    <mergeCell ref="A29:G29"/>
    <mergeCell ref="A4:F4"/>
    <mergeCell ref="A11:J11"/>
  </mergeCells>
  <dataValidations count="1">
    <dataValidation type="list" allowBlank="1" sqref="C31:C42" xr:uid="{00000000-0002-0000-0300-000000000000}">
      <formula1>"Ja,Nein"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showGridLines="0" workbookViewId="0"/>
  </sheetViews>
  <sheetFormatPr baseColWidth="10" defaultColWidth="9.140625" defaultRowHeight="15" x14ac:dyDescent="0.25"/>
  <cols>
    <col min="1" max="1" width="10" customWidth="1"/>
    <col min="2" max="2" width="32" customWidth="1"/>
    <col min="3" max="3" width="12" customWidth="1"/>
    <col min="4" max="4" width="13" customWidth="1"/>
    <col min="5" max="6" width="18" customWidth="1"/>
    <col min="7" max="7" width="26" customWidth="1"/>
    <col min="8" max="8" width="16" customWidth="1"/>
    <col min="9" max="9" width="18" customWidth="1"/>
    <col min="10" max="10" width="14" customWidth="1"/>
  </cols>
  <sheetData>
    <row r="1" spans="1:10" ht="21" x14ac:dyDescent="0.25">
      <c r="A1" s="1" t="s">
        <v>123</v>
      </c>
    </row>
    <row r="2" spans="1:10" x14ac:dyDescent="0.25">
      <c r="A2" s="2" t="s">
        <v>95</v>
      </c>
    </row>
    <row r="4" spans="1:10" x14ac:dyDescent="0.25">
      <c r="A4" s="16" t="s">
        <v>96</v>
      </c>
      <c r="B4" s="17"/>
      <c r="C4" s="17"/>
      <c r="D4" s="17"/>
      <c r="E4" s="17"/>
      <c r="F4" s="18"/>
    </row>
    <row r="5" spans="1:10" x14ac:dyDescent="0.25">
      <c r="A5" s="3" t="s">
        <v>97</v>
      </c>
      <c r="B5" s="13" t="str">
        <f>Uebersicht!B5</f>
        <v>Hydraulische Presse HP-250</v>
      </c>
      <c r="D5" s="3" t="s">
        <v>6</v>
      </c>
      <c r="E5" s="13" t="str">
        <f>Uebersicht!E5</f>
        <v>HP-250-01</v>
      </c>
    </row>
    <row r="6" spans="1:10" x14ac:dyDescent="0.25">
      <c r="A6" s="3" t="s">
        <v>98</v>
      </c>
      <c r="B6" s="13" t="str">
        <f>Uebersicht!B6</f>
        <v>Hydraulische Presse</v>
      </c>
      <c r="D6" s="3" t="s">
        <v>11</v>
      </c>
      <c r="E6" s="13" t="str">
        <f>Uebersicht!E6</f>
        <v>Werk 1 – Halle B</v>
      </c>
    </row>
    <row r="7" spans="1:10" x14ac:dyDescent="0.25">
      <c r="A7" s="3" t="s">
        <v>14</v>
      </c>
      <c r="B7" s="13" t="str">
        <f>Uebersicht!B7</f>
        <v>Produktion</v>
      </c>
      <c r="D7" s="3" t="s">
        <v>16</v>
      </c>
      <c r="E7" s="13" t="str">
        <f>Uebersicht!E7</f>
        <v>Markus Stein</v>
      </c>
    </row>
    <row r="9" spans="1:10" x14ac:dyDescent="0.25">
      <c r="A9" s="3" t="s">
        <v>124</v>
      </c>
      <c r="B9" s="4">
        <v>2026</v>
      </c>
    </row>
    <row r="11" spans="1:10" x14ac:dyDescent="0.25">
      <c r="A11" s="16" t="s">
        <v>125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5.5" x14ac:dyDescent="0.25">
      <c r="A12" s="11" t="s">
        <v>33</v>
      </c>
      <c r="B12" s="11" t="s">
        <v>34</v>
      </c>
      <c r="C12" s="11" t="s">
        <v>35</v>
      </c>
      <c r="D12" s="11" t="s">
        <v>36</v>
      </c>
      <c r="E12" s="11" t="s">
        <v>37</v>
      </c>
      <c r="F12" s="11" t="s">
        <v>16</v>
      </c>
      <c r="G12" s="11" t="s">
        <v>19</v>
      </c>
      <c r="H12" s="11" t="s">
        <v>38</v>
      </c>
      <c r="I12" s="11" t="s">
        <v>39</v>
      </c>
      <c r="J12" s="11" t="s">
        <v>40</v>
      </c>
    </row>
    <row r="13" spans="1:10" ht="32.1" customHeight="1" x14ac:dyDescent="0.25">
      <c r="A13" s="13" t="s">
        <v>79</v>
      </c>
      <c r="B13" s="13" t="s">
        <v>43</v>
      </c>
      <c r="C13" s="13" t="s">
        <v>80</v>
      </c>
      <c r="D13" s="14" t="s">
        <v>81</v>
      </c>
      <c r="E13" s="14" t="s">
        <v>82</v>
      </c>
      <c r="F13" s="13" t="s">
        <v>83</v>
      </c>
      <c r="G13" s="14" t="s">
        <v>58</v>
      </c>
      <c r="H13" s="12">
        <v>45853</v>
      </c>
      <c r="I13" s="12">
        <v>46218</v>
      </c>
      <c r="J13" s="14" t="s">
        <v>30</v>
      </c>
    </row>
    <row r="14" spans="1:10" ht="32.1" customHeight="1" x14ac:dyDescent="0.25">
      <c r="A14" s="13" t="s">
        <v>85</v>
      </c>
      <c r="B14" s="13" t="s">
        <v>43</v>
      </c>
      <c r="C14" s="13" t="s">
        <v>80</v>
      </c>
      <c r="D14" s="14" t="s">
        <v>86</v>
      </c>
      <c r="E14" s="14" t="s">
        <v>87</v>
      </c>
      <c r="F14" s="13" t="s">
        <v>76</v>
      </c>
      <c r="G14" s="14" t="s">
        <v>77</v>
      </c>
      <c r="H14" s="12">
        <v>46001</v>
      </c>
      <c r="I14" s="12">
        <v>46366</v>
      </c>
      <c r="J14" s="14" t="s">
        <v>30</v>
      </c>
    </row>
    <row r="15" spans="1:10" ht="32.1" customHeight="1" x14ac:dyDescent="0.25">
      <c r="A15" s="13"/>
      <c r="B15" s="13"/>
      <c r="C15" s="13"/>
      <c r="D15" s="14"/>
      <c r="E15" s="14"/>
      <c r="F15" s="13"/>
      <c r="G15" s="14"/>
      <c r="H15" s="12"/>
      <c r="I15" s="12"/>
      <c r="J15" s="14"/>
    </row>
    <row r="16" spans="1:10" ht="32.1" customHeight="1" x14ac:dyDescent="0.25">
      <c r="A16" s="13"/>
      <c r="B16" s="13"/>
      <c r="C16" s="13"/>
      <c r="D16" s="14"/>
      <c r="E16" s="14"/>
      <c r="F16" s="13"/>
      <c r="G16" s="14"/>
      <c r="H16" s="12"/>
      <c r="I16" s="12"/>
      <c r="J16" s="14"/>
    </row>
    <row r="17" spans="1:10" ht="32.1" customHeight="1" x14ac:dyDescent="0.25">
      <c r="A17" s="13"/>
      <c r="B17" s="13"/>
      <c r="C17" s="13"/>
      <c r="D17" s="14"/>
      <c r="E17" s="14"/>
      <c r="F17" s="13"/>
      <c r="G17" s="14"/>
      <c r="H17" s="12"/>
      <c r="I17" s="12"/>
      <c r="J17" s="14"/>
    </row>
    <row r="18" spans="1:10" ht="32.1" customHeight="1" x14ac:dyDescent="0.25">
      <c r="A18" s="13"/>
      <c r="B18" s="13"/>
      <c r="C18" s="13"/>
      <c r="D18" s="14"/>
      <c r="E18" s="14"/>
      <c r="F18" s="13"/>
      <c r="G18" s="14"/>
      <c r="H18" s="12"/>
      <c r="I18" s="12"/>
      <c r="J18" s="14"/>
    </row>
    <row r="19" spans="1:10" ht="32.1" customHeight="1" x14ac:dyDescent="0.25">
      <c r="A19" s="13"/>
      <c r="B19" s="13"/>
      <c r="C19" s="13"/>
      <c r="D19" s="14"/>
      <c r="E19" s="14"/>
      <c r="F19" s="13"/>
      <c r="G19" s="14"/>
      <c r="H19" s="12"/>
      <c r="I19" s="12"/>
      <c r="J19" s="14"/>
    </row>
    <row r="20" spans="1:10" ht="32.1" customHeight="1" x14ac:dyDescent="0.25">
      <c r="A20" s="13"/>
      <c r="B20" s="13"/>
      <c r="C20" s="13"/>
      <c r="D20" s="14"/>
      <c r="E20" s="14"/>
      <c r="F20" s="13"/>
      <c r="G20" s="14"/>
      <c r="H20" s="12"/>
      <c r="I20" s="12"/>
      <c r="J20" s="14"/>
    </row>
    <row r="21" spans="1:10" ht="32.1" customHeight="1" x14ac:dyDescent="0.25">
      <c r="A21" s="13"/>
      <c r="B21" s="13"/>
      <c r="C21" s="13"/>
      <c r="D21" s="14"/>
      <c r="E21" s="14"/>
      <c r="F21" s="13"/>
      <c r="G21" s="14"/>
      <c r="H21" s="12"/>
      <c r="I21" s="12"/>
      <c r="J21" s="14"/>
    </row>
    <row r="22" spans="1:10" ht="32.1" customHeight="1" x14ac:dyDescent="0.25">
      <c r="A22" s="13"/>
      <c r="B22" s="13"/>
      <c r="C22" s="13"/>
      <c r="D22" s="14"/>
      <c r="E22" s="14"/>
      <c r="F22" s="13"/>
      <c r="G22" s="14"/>
      <c r="H22" s="12"/>
      <c r="I22" s="12"/>
      <c r="J22" s="14"/>
    </row>
    <row r="23" spans="1:10" ht="32.1" customHeight="1" x14ac:dyDescent="0.25">
      <c r="A23" s="13"/>
      <c r="B23" s="13"/>
      <c r="C23" s="13"/>
      <c r="D23" s="14"/>
      <c r="E23" s="14"/>
      <c r="F23" s="13"/>
      <c r="G23" s="14"/>
      <c r="H23" s="12"/>
      <c r="I23" s="12"/>
      <c r="J23" s="14"/>
    </row>
    <row r="24" spans="1:10" ht="32.1" customHeight="1" x14ac:dyDescent="0.25">
      <c r="A24" s="13"/>
      <c r="B24" s="13"/>
      <c r="C24" s="13"/>
      <c r="D24" s="14"/>
      <c r="E24" s="14"/>
      <c r="F24" s="13"/>
      <c r="G24" s="14"/>
      <c r="H24" s="12"/>
      <c r="I24" s="12"/>
      <c r="J24" s="14"/>
    </row>
    <row r="25" spans="1:10" ht="32.1" customHeight="1" x14ac:dyDescent="0.25">
      <c r="A25" s="13"/>
      <c r="B25" s="13"/>
      <c r="C25" s="13"/>
      <c r="D25" s="14"/>
      <c r="E25" s="14"/>
      <c r="F25" s="13"/>
      <c r="G25" s="14"/>
      <c r="H25" s="12"/>
      <c r="I25" s="12"/>
      <c r="J25" s="14"/>
    </row>
    <row r="26" spans="1:10" ht="32.1" customHeight="1" x14ac:dyDescent="0.25">
      <c r="A26" s="13"/>
      <c r="B26" s="13"/>
      <c r="C26" s="13"/>
      <c r="D26" s="14"/>
      <c r="E26" s="14"/>
      <c r="F26" s="13"/>
      <c r="G26" s="14"/>
      <c r="H26" s="12"/>
      <c r="I26" s="12"/>
      <c r="J26" s="14"/>
    </row>
    <row r="27" spans="1:10" ht="32.1" customHeight="1" x14ac:dyDescent="0.25">
      <c r="A27" s="13"/>
      <c r="B27" s="13"/>
      <c r="C27" s="13"/>
      <c r="D27" s="14"/>
      <c r="E27" s="14"/>
      <c r="F27" s="13"/>
      <c r="G27" s="14"/>
      <c r="H27" s="12"/>
      <c r="I27" s="12"/>
      <c r="J27" s="14"/>
    </row>
    <row r="29" spans="1:10" x14ac:dyDescent="0.25">
      <c r="A29" s="16" t="s">
        <v>126</v>
      </c>
      <c r="B29" s="17"/>
      <c r="C29" s="17"/>
      <c r="D29" s="17"/>
      <c r="E29" s="17"/>
      <c r="F29" s="17"/>
      <c r="G29" s="18"/>
    </row>
    <row r="30" spans="1:10" x14ac:dyDescent="0.25">
      <c r="A30" s="11" t="s">
        <v>101</v>
      </c>
      <c r="B30" s="11" t="s">
        <v>106</v>
      </c>
      <c r="C30" s="11" t="s">
        <v>107</v>
      </c>
      <c r="D30" s="11" t="s">
        <v>116</v>
      </c>
      <c r="E30" s="11" t="s">
        <v>16</v>
      </c>
      <c r="F30" s="11" t="s">
        <v>121</v>
      </c>
      <c r="G30" s="11" t="s">
        <v>41</v>
      </c>
    </row>
    <row r="31" spans="1:10" ht="33.950000000000003" customHeight="1" x14ac:dyDescent="0.25">
      <c r="A31" s="15">
        <f t="shared" ref="A31:A40" si="0">$B$9+ROW()-31</f>
        <v>2026</v>
      </c>
      <c r="B31" s="14" t="s">
        <v>127</v>
      </c>
      <c r="C31" s="4"/>
      <c r="D31" s="4"/>
      <c r="E31" s="4"/>
      <c r="F31" s="4"/>
      <c r="G31" s="4"/>
    </row>
    <row r="32" spans="1:10" ht="33.950000000000003" customHeight="1" x14ac:dyDescent="0.25">
      <c r="A32" s="15">
        <f t="shared" si="0"/>
        <v>2027</v>
      </c>
      <c r="B32" s="14" t="s">
        <v>127</v>
      </c>
      <c r="C32" s="4"/>
      <c r="D32" s="4"/>
      <c r="E32" s="4"/>
      <c r="F32" s="4"/>
      <c r="G32" s="4"/>
    </row>
    <row r="33" spans="1:7" ht="33.950000000000003" customHeight="1" x14ac:dyDescent="0.25">
      <c r="A33" s="15">
        <f t="shared" si="0"/>
        <v>2028</v>
      </c>
      <c r="B33" s="14" t="s">
        <v>127</v>
      </c>
      <c r="C33" s="4"/>
      <c r="D33" s="4"/>
      <c r="E33" s="4"/>
      <c r="F33" s="4"/>
      <c r="G33" s="4"/>
    </row>
    <row r="34" spans="1:7" ht="33.950000000000003" customHeight="1" x14ac:dyDescent="0.25">
      <c r="A34" s="15">
        <f t="shared" si="0"/>
        <v>2029</v>
      </c>
      <c r="B34" s="14" t="s">
        <v>127</v>
      </c>
      <c r="C34" s="4"/>
      <c r="D34" s="4"/>
      <c r="E34" s="4"/>
      <c r="F34" s="4"/>
      <c r="G34" s="4"/>
    </row>
    <row r="35" spans="1:7" ht="33.950000000000003" customHeight="1" x14ac:dyDescent="0.25">
      <c r="A35" s="15">
        <f t="shared" si="0"/>
        <v>2030</v>
      </c>
      <c r="B35" s="14" t="s">
        <v>127</v>
      </c>
      <c r="C35" s="4"/>
      <c r="D35" s="4"/>
      <c r="E35" s="4"/>
      <c r="F35" s="4"/>
      <c r="G35" s="4"/>
    </row>
    <row r="36" spans="1:7" ht="33.950000000000003" customHeight="1" x14ac:dyDescent="0.25">
      <c r="A36" s="15">
        <f t="shared" si="0"/>
        <v>2031</v>
      </c>
      <c r="B36" s="14" t="s">
        <v>127</v>
      </c>
      <c r="C36" s="4"/>
      <c r="D36" s="4"/>
      <c r="E36" s="4"/>
      <c r="F36" s="4"/>
      <c r="G36" s="4"/>
    </row>
    <row r="37" spans="1:7" ht="33.950000000000003" customHeight="1" x14ac:dyDescent="0.25">
      <c r="A37" s="15">
        <f t="shared" si="0"/>
        <v>2032</v>
      </c>
      <c r="B37" s="14" t="s">
        <v>127</v>
      </c>
      <c r="C37" s="4"/>
      <c r="D37" s="4"/>
      <c r="E37" s="4"/>
      <c r="F37" s="4"/>
      <c r="G37" s="4"/>
    </row>
    <row r="38" spans="1:7" ht="33.950000000000003" customHeight="1" x14ac:dyDescent="0.25">
      <c r="A38" s="15">
        <f t="shared" si="0"/>
        <v>2033</v>
      </c>
      <c r="B38" s="14" t="s">
        <v>127</v>
      </c>
      <c r="C38" s="4"/>
      <c r="D38" s="4"/>
      <c r="E38" s="4"/>
      <c r="F38" s="4"/>
      <c r="G38" s="4"/>
    </row>
    <row r="39" spans="1:7" ht="33.950000000000003" customHeight="1" x14ac:dyDescent="0.25">
      <c r="A39" s="15">
        <f t="shared" si="0"/>
        <v>2034</v>
      </c>
      <c r="B39" s="14" t="s">
        <v>127</v>
      </c>
      <c r="C39" s="4"/>
      <c r="D39" s="4"/>
      <c r="E39" s="4"/>
      <c r="F39" s="4"/>
      <c r="G39" s="4"/>
    </row>
    <row r="40" spans="1:7" ht="33.950000000000003" customHeight="1" x14ac:dyDescent="0.25">
      <c r="A40" s="15">
        <f t="shared" si="0"/>
        <v>2035</v>
      </c>
      <c r="B40" s="14" t="s">
        <v>127</v>
      </c>
      <c r="C40" s="4"/>
      <c r="D40" s="4"/>
      <c r="E40" s="4"/>
      <c r="F40" s="4"/>
      <c r="G40" s="4"/>
    </row>
  </sheetData>
  <mergeCells count="3">
    <mergeCell ref="A29:G29"/>
    <mergeCell ref="A4:F4"/>
    <mergeCell ref="A11:J11"/>
  </mergeCells>
  <dataValidations count="1">
    <dataValidation type="list" allowBlank="1" sqref="C31:C40" xr:uid="{00000000-0002-0000-0400-000000000000}">
      <formula1>"Ja,Nein"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Uebersicht</vt:lpstr>
      <vt:lpstr>Taegliche Wartung</vt:lpstr>
      <vt:lpstr>Woechentliche Wartung</vt:lpstr>
      <vt:lpstr>Monatliche Wartung</vt:lpstr>
      <vt:lpstr>Jaehrliche Wartung</vt:lpstr>
      <vt:lpstr>'Jaehrliche Wartung'!Títulos_a_imprimir</vt:lpstr>
      <vt:lpstr>'Monatliche Wartung'!Títulos_a_imprimir</vt:lpstr>
      <vt:lpstr>'Taegliche Wartung'!Títulos_a_imprimir</vt:lpstr>
      <vt:lpstr>Uebersicht!Títulos_a_imprimir</vt:lpstr>
      <vt:lpstr>'Woechentliche Wartung'!Títulos_a_imprimir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2026-03-31T06:45:29Z</dcterms:modified>
</cp:coreProperties>
</file>