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6BAD33DD-9969-4BF0-8F16-13592F97F733}" xr6:coauthVersionLast="47" xr6:coauthVersionMax="47" xr10:uidLastSave="{00000000-0000-0000-0000-000000000000}"/>
  <bookViews>
    <workbookView xWindow="1035" yWindow="1035" windowWidth="25500" windowHeight="13500" xr2:uid="{00000000-000D-0000-FFFF-FFFF00000000}"/>
  </bookViews>
  <sheets>
    <sheet name="Übersicht" sheetId="1" r:id="rId1"/>
    <sheet name="Ladevorgänge" sheetId="2" r:id="rId2"/>
    <sheet name="Einstellung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1" i="2" l="1"/>
  <c r="L121" i="2"/>
  <c r="J121" i="2"/>
  <c r="M121" i="2" s="1"/>
  <c r="B121" i="2"/>
  <c r="O120" i="2"/>
  <c r="M120" i="2"/>
  <c r="L120" i="2"/>
  <c r="J120" i="2"/>
  <c r="B120" i="2"/>
  <c r="O119" i="2"/>
  <c r="M119" i="2"/>
  <c r="L119" i="2"/>
  <c r="J119" i="2"/>
  <c r="B119" i="2"/>
  <c r="O118" i="2"/>
  <c r="L118" i="2"/>
  <c r="J118" i="2"/>
  <c r="M118" i="2" s="1"/>
  <c r="B118" i="2"/>
  <c r="O117" i="2"/>
  <c r="L117" i="2"/>
  <c r="J117" i="2"/>
  <c r="M117" i="2" s="1"/>
  <c r="B117" i="2"/>
  <c r="O116" i="2"/>
  <c r="M116" i="2"/>
  <c r="L116" i="2"/>
  <c r="J116" i="2"/>
  <c r="B116" i="2"/>
  <c r="O115" i="2"/>
  <c r="M115" i="2"/>
  <c r="L115" i="2"/>
  <c r="J115" i="2"/>
  <c r="B115" i="2"/>
  <c r="O114" i="2"/>
  <c r="L114" i="2"/>
  <c r="J114" i="2"/>
  <c r="M114" i="2" s="1"/>
  <c r="B114" i="2"/>
  <c r="O113" i="2"/>
  <c r="L113" i="2"/>
  <c r="J113" i="2"/>
  <c r="M113" i="2" s="1"/>
  <c r="B113" i="2"/>
  <c r="O112" i="2"/>
  <c r="M112" i="2"/>
  <c r="L112" i="2"/>
  <c r="J112" i="2"/>
  <c r="B112" i="2"/>
  <c r="O111" i="2"/>
  <c r="M111" i="2"/>
  <c r="L111" i="2"/>
  <c r="J111" i="2"/>
  <c r="B111" i="2"/>
  <c r="O110" i="2"/>
  <c r="L110" i="2"/>
  <c r="J110" i="2"/>
  <c r="M110" i="2" s="1"/>
  <c r="B110" i="2"/>
  <c r="O109" i="2"/>
  <c r="L109" i="2"/>
  <c r="J109" i="2"/>
  <c r="M109" i="2" s="1"/>
  <c r="B109" i="2"/>
  <c r="O108" i="2"/>
  <c r="M108" i="2"/>
  <c r="L108" i="2"/>
  <c r="J108" i="2"/>
  <c r="B108" i="2"/>
  <c r="O107" i="2"/>
  <c r="M107" i="2"/>
  <c r="L107" i="2"/>
  <c r="J107" i="2"/>
  <c r="B107" i="2"/>
  <c r="O106" i="2"/>
  <c r="L106" i="2"/>
  <c r="J106" i="2"/>
  <c r="M106" i="2" s="1"/>
  <c r="B106" i="2"/>
  <c r="O105" i="2"/>
  <c r="L105" i="2"/>
  <c r="J105" i="2"/>
  <c r="M105" i="2" s="1"/>
  <c r="B105" i="2"/>
  <c r="O104" i="2"/>
  <c r="M104" i="2"/>
  <c r="L104" i="2"/>
  <c r="J104" i="2"/>
  <c r="B104" i="2"/>
  <c r="O103" i="2"/>
  <c r="M103" i="2"/>
  <c r="L103" i="2"/>
  <c r="J103" i="2"/>
  <c r="B103" i="2"/>
  <c r="O102" i="2"/>
  <c r="L102" i="2"/>
  <c r="J102" i="2"/>
  <c r="M102" i="2" s="1"/>
  <c r="B102" i="2"/>
  <c r="O101" i="2"/>
  <c r="L101" i="2"/>
  <c r="J101" i="2"/>
  <c r="M101" i="2" s="1"/>
  <c r="B101" i="2"/>
  <c r="O100" i="2"/>
  <c r="M100" i="2"/>
  <c r="L100" i="2"/>
  <c r="J100" i="2"/>
  <c r="B100" i="2"/>
  <c r="O99" i="2"/>
  <c r="M99" i="2"/>
  <c r="L99" i="2"/>
  <c r="J99" i="2"/>
  <c r="B99" i="2"/>
  <c r="O98" i="2"/>
  <c r="L98" i="2"/>
  <c r="J98" i="2"/>
  <c r="M98" i="2" s="1"/>
  <c r="B98" i="2"/>
  <c r="O97" i="2"/>
  <c r="L97" i="2"/>
  <c r="J97" i="2"/>
  <c r="M97" i="2" s="1"/>
  <c r="B97" i="2"/>
  <c r="O96" i="2"/>
  <c r="M96" i="2"/>
  <c r="L96" i="2"/>
  <c r="J96" i="2"/>
  <c r="B96" i="2"/>
  <c r="O95" i="2"/>
  <c r="M95" i="2"/>
  <c r="L95" i="2"/>
  <c r="J95" i="2"/>
  <c r="B95" i="2"/>
  <c r="O94" i="2"/>
  <c r="L94" i="2"/>
  <c r="J94" i="2"/>
  <c r="M94" i="2" s="1"/>
  <c r="B94" i="2"/>
  <c r="O93" i="2"/>
  <c r="L93" i="2"/>
  <c r="J93" i="2"/>
  <c r="M93" i="2" s="1"/>
  <c r="B93" i="2"/>
  <c r="O92" i="2"/>
  <c r="M92" i="2"/>
  <c r="L92" i="2"/>
  <c r="J92" i="2"/>
  <c r="B92" i="2"/>
  <c r="O91" i="2"/>
  <c r="M91" i="2"/>
  <c r="L91" i="2"/>
  <c r="J91" i="2"/>
  <c r="B91" i="2"/>
  <c r="O90" i="2"/>
  <c r="L90" i="2"/>
  <c r="J90" i="2"/>
  <c r="M90" i="2" s="1"/>
  <c r="B90" i="2"/>
  <c r="O89" i="2"/>
  <c r="L89" i="2"/>
  <c r="J89" i="2"/>
  <c r="M89" i="2" s="1"/>
  <c r="B89" i="2"/>
  <c r="O88" i="2"/>
  <c r="M88" i="2"/>
  <c r="L88" i="2"/>
  <c r="J88" i="2"/>
  <c r="B88" i="2"/>
  <c r="O87" i="2"/>
  <c r="M87" i="2"/>
  <c r="L87" i="2"/>
  <c r="J87" i="2"/>
  <c r="B87" i="2"/>
  <c r="O86" i="2"/>
  <c r="L86" i="2"/>
  <c r="J86" i="2"/>
  <c r="M86" i="2" s="1"/>
  <c r="B86" i="2"/>
  <c r="O85" i="2"/>
  <c r="L85" i="2"/>
  <c r="J85" i="2"/>
  <c r="M85" i="2" s="1"/>
  <c r="B85" i="2"/>
  <c r="O84" i="2"/>
  <c r="M84" i="2"/>
  <c r="L84" i="2"/>
  <c r="J84" i="2"/>
  <c r="B84" i="2"/>
  <c r="O83" i="2"/>
  <c r="M83" i="2"/>
  <c r="L83" i="2"/>
  <c r="J83" i="2"/>
  <c r="B83" i="2"/>
  <c r="O82" i="2"/>
  <c r="L82" i="2"/>
  <c r="J82" i="2"/>
  <c r="M82" i="2" s="1"/>
  <c r="B82" i="2"/>
  <c r="O81" i="2"/>
  <c r="L81" i="2"/>
  <c r="J81" i="2"/>
  <c r="M81" i="2" s="1"/>
  <c r="B81" i="2"/>
  <c r="O80" i="2"/>
  <c r="M80" i="2"/>
  <c r="L80" i="2"/>
  <c r="J80" i="2"/>
  <c r="B80" i="2"/>
  <c r="O79" i="2"/>
  <c r="M79" i="2"/>
  <c r="L79" i="2"/>
  <c r="J79" i="2"/>
  <c r="B79" i="2"/>
  <c r="O78" i="2"/>
  <c r="L78" i="2"/>
  <c r="J78" i="2"/>
  <c r="M78" i="2" s="1"/>
  <c r="B78" i="2"/>
  <c r="O77" i="2"/>
  <c r="L77" i="2"/>
  <c r="J77" i="2"/>
  <c r="M77" i="2" s="1"/>
  <c r="B77" i="2"/>
  <c r="O76" i="2"/>
  <c r="M76" i="2"/>
  <c r="L76" i="2"/>
  <c r="J76" i="2"/>
  <c r="B76" i="2"/>
  <c r="O75" i="2"/>
  <c r="M75" i="2"/>
  <c r="L75" i="2"/>
  <c r="J75" i="2"/>
  <c r="B75" i="2"/>
  <c r="O74" i="2"/>
  <c r="L74" i="2"/>
  <c r="J74" i="2"/>
  <c r="M74" i="2" s="1"/>
  <c r="B74" i="2"/>
  <c r="O73" i="2"/>
  <c r="L73" i="2"/>
  <c r="J73" i="2"/>
  <c r="M73" i="2" s="1"/>
  <c r="B73" i="2"/>
  <c r="O72" i="2"/>
  <c r="M72" i="2"/>
  <c r="L72" i="2"/>
  <c r="J72" i="2"/>
  <c r="B72" i="2"/>
  <c r="O71" i="2"/>
  <c r="M71" i="2"/>
  <c r="L71" i="2"/>
  <c r="J71" i="2"/>
  <c r="B71" i="2"/>
  <c r="O70" i="2"/>
  <c r="L70" i="2"/>
  <c r="J70" i="2"/>
  <c r="M70" i="2" s="1"/>
  <c r="B70" i="2"/>
  <c r="O69" i="2"/>
  <c r="L69" i="2"/>
  <c r="J69" i="2"/>
  <c r="M69" i="2" s="1"/>
  <c r="B69" i="2"/>
  <c r="O68" i="2"/>
  <c r="M68" i="2"/>
  <c r="L68" i="2"/>
  <c r="J68" i="2"/>
  <c r="B68" i="2"/>
  <c r="O67" i="2"/>
  <c r="M67" i="2"/>
  <c r="L67" i="2"/>
  <c r="J67" i="2"/>
  <c r="B67" i="2"/>
  <c r="O66" i="2"/>
  <c r="L66" i="2"/>
  <c r="J66" i="2"/>
  <c r="M66" i="2" s="1"/>
  <c r="B66" i="2"/>
  <c r="O65" i="2"/>
  <c r="L65" i="2"/>
  <c r="J65" i="2"/>
  <c r="M65" i="2" s="1"/>
  <c r="B65" i="2"/>
  <c r="O64" i="2"/>
  <c r="M64" i="2"/>
  <c r="L64" i="2"/>
  <c r="J64" i="2"/>
  <c r="B64" i="2"/>
  <c r="O63" i="2"/>
  <c r="M63" i="2"/>
  <c r="L63" i="2"/>
  <c r="J63" i="2"/>
  <c r="B63" i="2"/>
  <c r="O62" i="2"/>
  <c r="L62" i="2"/>
  <c r="J62" i="2"/>
  <c r="M62" i="2" s="1"/>
  <c r="B62" i="2"/>
  <c r="O61" i="2"/>
  <c r="L61" i="2"/>
  <c r="J61" i="2"/>
  <c r="M61" i="2" s="1"/>
  <c r="B61" i="2"/>
  <c r="O60" i="2"/>
  <c r="M60" i="2"/>
  <c r="L60" i="2"/>
  <c r="J60" i="2"/>
  <c r="B60" i="2"/>
  <c r="O59" i="2"/>
  <c r="M59" i="2"/>
  <c r="L59" i="2"/>
  <c r="J59" i="2"/>
  <c r="B59" i="2"/>
  <c r="O58" i="2"/>
  <c r="L58" i="2"/>
  <c r="J58" i="2"/>
  <c r="M58" i="2" s="1"/>
  <c r="B58" i="2"/>
  <c r="O57" i="2"/>
  <c r="L57" i="2"/>
  <c r="J57" i="2"/>
  <c r="M57" i="2" s="1"/>
  <c r="B57" i="2"/>
  <c r="O56" i="2"/>
  <c r="M56" i="2"/>
  <c r="L56" i="2"/>
  <c r="J56" i="2"/>
  <c r="B56" i="2"/>
  <c r="O55" i="2"/>
  <c r="M55" i="2"/>
  <c r="L55" i="2"/>
  <c r="J55" i="2"/>
  <c r="B55" i="2"/>
  <c r="O54" i="2"/>
  <c r="L54" i="2"/>
  <c r="J54" i="2"/>
  <c r="M54" i="2" s="1"/>
  <c r="B54" i="2"/>
  <c r="O53" i="2"/>
  <c r="L53" i="2"/>
  <c r="J53" i="2"/>
  <c r="M53" i="2" s="1"/>
  <c r="B53" i="2"/>
  <c r="O52" i="2"/>
  <c r="M52" i="2"/>
  <c r="L52" i="2"/>
  <c r="J52" i="2"/>
  <c r="B52" i="2"/>
  <c r="O51" i="2"/>
  <c r="M51" i="2"/>
  <c r="L51" i="2"/>
  <c r="J51" i="2"/>
  <c r="B51" i="2"/>
  <c r="O50" i="2"/>
  <c r="L50" i="2"/>
  <c r="J50" i="2"/>
  <c r="M50" i="2" s="1"/>
  <c r="B50" i="2"/>
  <c r="O49" i="2"/>
  <c r="L49" i="2"/>
  <c r="J49" i="2"/>
  <c r="M49" i="2" s="1"/>
  <c r="B49" i="2"/>
  <c r="O48" i="2"/>
  <c r="M48" i="2"/>
  <c r="L48" i="2"/>
  <c r="J48" i="2"/>
  <c r="B48" i="2"/>
  <c r="O47" i="2"/>
  <c r="M47" i="2"/>
  <c r="L47" i="2"/>
  <c r="J47" i="2"/>
  <c r="B47" i="2"/>
  <c r="O46" i="2"/>
  <c r="L46" i="2"/>
  <c r="J46" i="2"/>
  <c r="M46" i="2" s="1"/>
  <c r="B46" i="2"/>
  <c r="O45" i="2"/>
  <c r="L45" i="2"/>
  <c r="J45" i="2"/>
  <c r="M45" i="2" s="1"/>
  <c r="B45" i="2"/>
  <c r="O44" i="2"/>
  <c r="M44" i="2"/>
  <c r="L44" i="2"/>
  <c r="J44" i="2"/>
  <c r="B44" i="2"/>
  <c r="O43" i="2"/>
  <c r="M43" i="2"/>
  <c r="L43" i="2"/>
  <c r="J43" i="2"/>
  <c r="B43" i="2"/>
  <c r="O42" i="2"/>
  <c r="L42" i="2"/>
  <c r="J42" i="2"/>
  <c r="M42" i="2" s="1"/>
  <c r="B42" i="2"/>
  <c r="O41" i="2"/>
  <c r="L41" i="2"/>
  <c r="J41" i="2"/>
  <c r="M41" i="2" s="1"/>
  <c r="B41" i="2"/>
  <c r="O40" i="2"/>
  <c r="M40" i="2"/>
  <c r="L40" i="2"/>
  <c r="J40" i="2"/>
  <c r="B40" i="2"/>
  <c r="O39" i="2"/>
  <c r="M39" i="2"/>
  <c r="L39" i="2"/>
  <c r="J39" i="2"/>
  <c r="B39" i="2"/>
  <c r="O38" i="2"/>
  <c r="L38" i="2"/>
  <c r="J38" i="2"/>
  <c r="M38" i="2" s="1"/>
  <c r="B38" i="2"/>
  <c r="O37" i="2"/>
  <c r="L37" i="2"/>
  <c r="J37" i="2"/>
  <c r="M37" i="2" s="1"/>
  <c r="B37" i="2"/>
  <c r="O36" i="2"/>
  <c r="M36" i="2"/>
  <c r="L36" i="2"/>
  <c r="J36" i="2"/>
  <c r="B36" i="2"/>
  <c r="O35" i="2"/>
  <c r="M35" i="2"/>
  <c r="L35" i="2"/>
  <c r="J35" i="2"/>
  <c r="B35" i="2"/>
  <c r="O34" i="2"/>
  <c r="L34" i="2"/>
  <c r="J34" i="2"/>
  <c r="M34" i="2" s="1"/>
  <c r="B34" i="2"/>
  <c r="O33" i="2"/>
  <c r="L33" i="2"/>
  <c r="J33" i="2"/>
  <c r="M33" i="2" s="1"/>
  <c r="B33" i="2"/>
  <c r="O32" i="2"/>
  <c r="M32" i="2"/>
  <c r="L32" i="2"/>
  <c r="J32" i="2"/>
  <c r="B32" i="2"/>
  <c r="O31" i="2"/>
  <c r="M31" i="2"/>
  <c r="L31" i="2"/>
  <c r="J31" i="2"/>
  <c r="B31" i="2"/>
  <c r="O30" i="2"/>
  <c r="L30" i="2"/>
  <c r="J30" i="2"/>
  <c r="M30" i="2" s="1"/>
  <c r="B30" i="2"/>
  <c r="O29" i="2"/>
  <c r="L29" i="2"/>
  <c r="J29" i="2"/>
  <c r="M29" i="2" s="1"/>
  <c r="B29" i="2"/>
  <c r="O28" i="2"/>
  <c r="M28" i="2"/>
  <c r="L28" i="2"/>
  <c r="J28" i="2"/>
  <c r="B28" i="2"/>
  <c r="O27" i="2"/>
  <c r="M27" i="2"/>
  <c r="L27" i="2"/>
  <c r="J27" i="2"/>
  <c r="B27" i="2"/>
  <c r="O26" i="2"/>
  <c r="L26" i="2"/>
  <c r="J26" i="2"/>
  <c r="M26" i="2" s="1"/>
  <c r="B26" i="2"/>
  <c r="O25" i="2"/>
  <c r="L25" i="2"/>
  <c r="J25" i="2"/>
  <c r="M25" i="2" s="1"/>
  <c r="B25" i="2"/>
  <c r="O24" i="2"/>
  <c r="M24" i="2"/>
  <c r="L24" i="2"/>
  <c r="J24" i="2"/>
  <c r="B24" i="2"/>
  <c r="O23" i="2"/>
  <c r="M23" i="2"/>
  <c r="L23" i="2"/>
  <c r="J23" i="2"/>
  <c r="B23" i="2"/>
  <c r="O22" i="2"/>
  <c r="L22" i="2"/>
  <c r="J22" i="2"/>
  <c r="M22" i="2" s="1"/>
  <c r="B22" i="2"/>
  <c r="O21" i="2"/>
  <c r="L21" i="2"/>
  <c r="J21" i="2"/>
  <c r="M21" i="2" s="1"/>
  <c r="B21" i="2"/>
  <c r="O20" i="2"/>
  <c r="M20" i="2"/>
  <c r="L20" i="2"/>
  <c r="J20" i="2"/>
  <c r="B20" i="2"/>
  <c r="O19" i="2"/>
  <c r="L19" i="2"/>
  <c r="M19" i="2" s="1"/>
  <c r="J19" i="2"/>
  <c r="B19" i="2"/>
  <c r="O18" i="2"/>
  <c r="L18" i="2"/>
  <c r="J18" i="2"/>
  <c r="M18" i="2" s="1"/>
  <c r="B18" i="2"/>
  <c r="O17" i="2"/>
  <c r="L17" i="2"/>
  <c r="J17" i="2"/>
  <c r="M17" i="2" s="1"/>
  <c r="B17" i="2"/>
  <c r="O16" i="2"/>
  <c r="M16" i="2"/>
  <c r="L16" i="2"/>
  <c r="J16" i="2"/>
  <c r="B16" i="2"/>
  <c r="O15" i="2"/>
  <c r="L15" i="2"/>
  <c r="M15" i="2" s="1"/>
  <c r="J15" i="2"/>
  <c r="B15" i="2"/>
  <c r="O14" i="2"/>
  <c r="L14" i="2"/>
  <c r="J14" i="2"/>
  <c r="M14" i="2" s="1"/>
  <c r="B14" i="2"/>
  <c r="O13" i="2"/>
  <c r="L13" i="2"/>
  <c r="J13" i="2"/>
  <c r="M13" i="2" s="1"/>
  <c r="B13" i="2"/>
  <c r="O12" i="2"/>
  <c r="M12" i="2"/>
  <c r="L12" i="2"/>
  <c r="J12" i="2"/>
  <c r="B12" i="2"/>
  <c r="O11" i="2"/>
  <c r="L11" i="2"/>
  <c r="M11" i="2" s="1"/>
  <c r="J11" i="2"/>
  <c r="B11" i="2"/>
  <c r="O10" i="2"/>
  <c r="L10" i="2"/>
  <c r="J10" i="2"/>
  <c r="M10" i="2" s="1"/>
  <c r="B10" i="2"/>
  <c r="O9" i="2"/>
  <c r="L9" i="2"/>
  <c r="J9" i="2"/>
  <c r="M9" i="2" s="1"/>
  <c r="B9" i="2"/>
  <c r="O8" i="2"/>
  <c r="M8" i="2"/>
  <c r="L8" i="2"/>
  <c r="J8" i="2"/>
  <c r="B8" i="2"/>
  <c r="O7" i="2"/>
  <c r="L7" i="2"/>
  <c r="M7" i="2" s="1"/>
  <c r="J7" i="2"/>
  <c r="B7" i="2"/>
  <c r="O6" i="2"/>
  <c r="L6" i="2"/>
  <c r="J6" i="2"/>
  <c r="M6" i="2" s="1"/>
  <c r="B6" i="2"/>
  <c r="O5" i="2"/>
  <c r="L5" i="2"/>
  <c r="J5" i="2"/>
  <c r="M5" i="2" s="1"/>
  <c r="B5" i="2"/>
  <c r="O4" i="2"/>
  <c r="K5" i="1" s="1"/>
  <c r="M4" i="2"/>
  <c r="L4" i="2"/>
  <c r="J4" i="2"/>
  <c r="B4" i="2"/>
  <c r="O3" i="2"/>
  <c r="L3" i="2"/>
  <c r="M3" i="2" s="1"/>
  <c r="J3" i="2"/>
  <c r="B3" i="2"/>
  <c r="O2" i="2"/>
  <c r="L2" i="2"/>
  <c r="J2" i="2"/>
  <c r="M2" i="2" s="1"/>
  <c r="B2" i="2"/>
  <c r="F21" i="1" s="1"/>
  <c r="I5" i="1"/>
  <c r="C5" i="1"/>
  <c r="A5" i="1"/>
  <c r="E5" i="1" l="1"/>
  <c r="G5" i="1" s="1"/>
  <c r="D22" i="1"/>
  <c r="D14" i="1"/>
  <c r="D18" i="1"/>
  <c r="E14" i="1"/>
  <c r="E18" i="1"/>
  <c r="E22" i="1"/>
  <c r="G22" i="1" s="1"/>
  <c r="F18" i="1"/>
  <c r="F14" i="1"/>
  <c r="F22" i="1"/>
  <c r="D15" i="1"/>
  <c r="D19" i="1"/>
  <c r="D23" i="1"/>
  <c r="E23" i="1"/>
  <c r="G23" i="1" s="1"/>
  <c r="E15" i="1"/>
  <c r="F15" i="1"/>
  <c r="F23" i="1"/>
  <c r="E19" i="1"/>
  <c r="F19" i="1"/>
  <c r="D16" i="1"/>
  <c r="D20" i="1"/>
  <c r="D24" i="1"/>
  <c r="C17" i="1"/>
  <c r="C21" i="1"/>
  <c r="C25" i="1"/>
  <c r="C14" i="1"/>
  <c r="C18" i="1"/>
  <c r="C22" i="1"/>
  <c r="C15" i="1"/>
  <c r="C19" i="1"/>
  <c r="C23" i="1"/>
  <c r="C16" i="1"/>
  <c r="C20" i="1"/>
  <c r="C24" i="1"/>
  <c r="E24" i="1"/>
  <c r="G24" i="1" s="1"/>
  <c r="F24" i="1"/>
  <c r="E16" i="1"/>
  <c r="E20" i="1"/>
  <c r="G20" i="1" s="1"/>
  <c r="F16" i="1"/>
  <c r="F20" i="1"/>
  <c r="D21" i="1"/>
  <c r="D25" i="1"/>
  <c r="D17" i="1"/>
  <c r="E17" i="1"/>
  <c r="E21" i="1"/>
  <c r="G21" i="1" s="1"/>
  <c r="E25" i="1"/>
  <c r="G25" i="1" s="1"/>
  <c r="F25" i="1"/>
  <c r="F17" i="1"/>
  <c r="G19" i="1" l="1"/>
  <c r="G15" i="1"/>
  <c r="G18" i="1"/>
  <c r="G14" i="1"/>
  <c r="G16" i="1"/>
  <c r="G17" i="1"/>
</calcChain>
</file>

<file path=xl/sharedStrings.xml><?xml version="1.0" encoding="utf-8"?>
<sst xmlns="http://schemas.openxmlformats.org/spreadsheetml/2006/main" count="306" uniqueCount="154">
  <si>
    <t>Corporate Abrechnungsvorlage für dokumentierte Heimladungen</t>
  </si>
  <si>
    <t>Abrechnungsjahr</t>
  </si>
  <si>
    <t>Gesamt kWh</t>
  </si>
  <si>
    <t>Erstattungsbetrag</t>
  </si>
  <si>
    <t>Ø Preis/kWh</t>
  </si>
  <si>
    <t>Ladevorgänge</t>
  </si>
  <si>
    <t>Fehlende Nachweise</t>
  </si>
  <si>
    <t>Abrechnungsdaten</t>
  </si>
  <si>
    <t>Unternehmen</t>
  </si>
  <si>
    <t>Muster Mobility GmbH</t>
  </si>
  <si>
    <t>Abrechnungszeitraum</t>
  </si>
  <si>
    <t>Januar–Dezember 2026</t>
  </si>
  <si>
    <t>Standard-Methode</t>
  </si>
  <si>
    <t>Strompreispauschale 2026</t>
  </si>
  <si>
    <t>Status</t>
  </si>
  <si>
    <t>In Prüfung</t>
  </si>
  <si>
    <t>Fuhrpark / HR</t>
  </si>
  <si>
    <t>Fuhrparkverwaltung</t>
  </si>
  <si>
    <t>Kostenstelle</t>
  </si>
  <si>
    <t>Allgemein</t>
  </si>
  <si>
    <t>Bearbeitet von</t>
  </si>
  <si>
    <t>Beispiel Admin</t>
  </si>
  <si>
    <t>Stand</t>
  </si>
  <si>
    <t>17.06.2026</t>
  </si>
  <si>
    <t>Mitarbeiterkreis</t>
  </si>
  <si>
    <t>Dienstwagen-Nutzer/innen</t>
  </si>
  <si>
    <t>Nachweisbasis</t>
  </si>
  <si>
    <t>Wallbox, App oder Zähler</t>
  </si>
  <si>
    <t>Währung</t>
  </si>
  <si>
    <t>EUR</t>
  </si>
  <si>
    <t>Freigabe</t>
  </si>
  <si>
    <t>Ausstehend</t>
  </si>
  <si>
    <t>Hinweis</t>
  </si>
  <si>
    <t>Erstattungsbetrag ergibt sich aus abrechenbaren kWh × Rechenpreis je kWh.</t>
  </si>
  <si>
    <t>Monat</t>
  </si>
  <si>
    <t>Monatsname</t>
  </si>
  <si>
    <t>Abrechenbare kWh</t>
  </si>
  <si>
    <t>2026-01</t>
  </si>
  <si>
    <t>Januar</t>
  </si>
  <si>
    <t>Rolle</t>
  </si>
  <si>
    <t>Name</t>
  </si>
  <si>
    <t>Datum</t>
  </si>
  <si>
    <t>Unterschrift</t>
  </si>
  <si>
    <t>2026-02</t>
  </si>
  <si>
    <t>Februar</t>
  </si>
  <si>
    <t>Mitarbeiter/in</t>
  </si>
  <si>
    <t>2026-03</t>
  </si>
  <si>
    <t>März</t>
  </si>
  <si>
    <t>Fuhrpark</t>
  </si>
  <si>
    <t>2026-04</t>
  </si>
  <si>
    <t>April</t>
  </si>
  <si>
    <t>Lohnbuchhaltung</t>
  </si>
  <si>
    <t>2026-05</t>
  </si>
  <si>
    <t>Mai</t>
  </si>
  <si>
    <t>2026-06</t>
  </si>
  <si>
    <t>Juni</t>
  </si>
  <si>
    <t>Prüfvermerk</t>
  </si>
  <si>
    <t>Alle Nachweise vollständig</t>
  </si>
  <si>
    <t>2026-07</t>
  </si>
  <si>
    <t>Juli</t>
  </si>
  <si>
    <t>Abrechnungslauf</t>
  </si>
  <si>
    <t>2026</t>
  </si>
  <si>
    <t>2026-08</t>
  </si>
  <si>
    <t>August</t>
  </si>
  <si>
    <t>Archiviert am</t>
  </si>
  <si>
    <t>2026-09</t>
  </si>
  <si>
    <t>September</t>
  </si>
  <si>
    <t>2026-10</t>
  </si>
  <si>
    <t>Oktober</t>
  </si>
  <si>
    <t>2026-11</t>
  </si>
  <si>
    <t>November</t>
  </si>
  <si>
    <t>2026-12</t>
  </si>
  <si>
    <t>Dezember</t>
  </si>
  <si>
    <t>Kennzeichen</t>
  </si>
  <si>
    <t>Fahrzeug</t>
  </si>
  <si>
    <t>Ladeort</t>
  </si>
  <si>
    <t>Nachweisquelle</t>
  </si>
  <si>
    <t>Geladene kWh</t>
  </si>
  <si>
    <t>Abrechenbarer Anteil</t>
  </si>
  <si>
    <t>Methode</t>
  </si>
  <si>
    <t>Rechenpreis €/kWh</t>
  </si>
  <si>
    <t>Nachweis vorhanden</t>
  </si>
  <si>
    <t>Prüfung</t>
  </si>
  <si>
    <t>Kommentar</t>
  </si>
  <si>
    <t>05.01.2026</t>
  </si>
  <si>
    <t>Anna Keller</t>
  </si>
  <si>
    <t>HH-EV 260</t>
  </si>
  <si>
    <t>Kompakt-Elektro</t>
  </si>
  <si>
    <t>Home-Wallbox</t>
  </si>
  <si>
    <t>Wallbox-Zähler</t>
  </si>
  <si>
    <t>Ja</t>
  </si>
  <si>
    <t>Januar-Abrechnung</t>
  </si>
  <si>
    <t>14.01.2026</t>
  </si>
  <si>
    <t>28.01.2026</t>
  </si>
  <si>
    <t>Jonas Brandt</t>
  </si>
  <si>
    <t>B-EL 184E</t>
  </si>
  <si>
    <t>Mittelklasse-Elektro</t>
  </si>
  <si>
    <t>Garage privat</t>
  </si>
  <si>
    <t>Fahrzeug-App</t>
  </si>
  <si>
    <t>Individueller Tarif</t>
  </si>
  <si>
    <t>Tarif laut Stromrechnung</t>
  </si>
  <si>
    <t>03.02.2026</t>
  </si>
  <si>
    <t>Mira Schulte</t>
  </si>
  <si>
    <t>OL-FW 2026</t>
  </si>
  <si>
    <t>Plug-in-Hybrid</t>
  </si>
  <si>
    <t>Carport privat</t>
  </si>
  <si>
    <t>Separater Stromzähler</t>
  </si>
  <si>
    <t>12.02.2026</t>
  </si>
  <si>
    <t>25.02.2026</t>
  </si>
  <si>
    <t>Lukas Weber</t>
  </si>
  <si>
    <t>K-FW 392E</t>
  </si>
  <si>
    <t>Transporter Elektro</t>
  </si>
  <si>
    <t>Ladepunkt Zuhause</t>
  </si>
  <si>
    <t>Backend-Export</t>
  </si>
  <si>
    <t>Nein</t>
  </si>
  <si>
    <t>Beleg fehlt noch</t>
  </si>
  <si>
    <t>06.03.2026</t>
  </si>
  <si>
    <t>17.03.2026</t>
  </si>
  <si>
    <t>29.03.2026</t>
  </si>
  <si>
    <t>08.04.2026</t>
  </si>
  <si>
    <t>Service-Fahrzeug</t>
  </si>
  <si>
    <t>16.04.2026</t>
  </si>
  <si>
    <t>30.04.2026</t>
  </si>
  <si>
    <t>04.05.2026</t>
  </si>
  <si>
    <t>15.05.2026</t>
  </si>
  <si>
    <t>27.05.2026</t>
  </si>
  <si>
    <t>07.06.2026</t>
  </si>
  <si>
    <t>18.06.2026</t>
  </si>
  <si>
    <t>26.06.2026</t>
  </si>
  <si>
    <t>20 % nicht abrechenbar</t>
  </si>
  <si>
    <t>Einstellungen für Abrechnung Firmenwagen zuhause laden 2026</t>
  </si>
  <si>
    <t>Parameter</t>
  </si>
  <si>
    <t>Wert</t>
  </si>
  <si>
    <t>Vorlage ist auf 2026 ausgelegt.</t>
  </si>
  <si>
    <t>Vertrieb</t>
  </si>
  <si>
    <t>Kann pro Ladevorgang überschrieben werden.</t>
  </si>
  <si>
    <t>Technik</t>
  </si>
  <si>
    <t>Beträge werden in Euro gerechnet.</t>
  </si>
  <si>
    <t>Projekt</t>
  </si>
  <si>
    <t>Service</t>
  </si>
  <si>
    <t>Rechenwerte</t>
  </si>
  <si>
    <t>Strompreispauschale 2026 €/kWh</t>
  </si>
  <si>
    <t>Abgerundeter Wert für 2026 als Beispielwert.</t>
  </si>
  <si>
    <t>Nachweis</t>
  </si>
  <si>
    <t>Individueller Arbeitspreis €/kWh</t>
  </si>
  <si>
    <t>Nur ändern, wenn der eigene Tarif genutzt wird.</t>
  </si>
  <si>
    <t>Grundpreis monatlich</t>
  </si>
  <si>
    <t>Wird bei individuellem Tarif anteilig je kWh umgelegt.</t>
  </si>
  <si>
    <t>Monatlicher Haushaltsverbrauch kWh</t>
  </si>
  <si>
    <t>Hilfswert für anteiligen Grundpreis.</t>
  </si>
  <si>
    <t>Umsatzsteuer in Strompreis enthalten</t>
  </si>
  <si>
    <t>Bruttowerte für interne Erstattung.</t>
  </si>
  <si>
    <t>Die Vorlage ist ein allgemeines Rechentool für interne Abrechnungen. Steuerliche Detailfragen sollten separat geprüft werden.</t>
  </si>
  <si>
    <t>Firmenwagen zuhause laden – 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</si>
</sst>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\ \€"/>
    <numFmt numFmtId="165" formatCode="dd\.mm\.yyyy"/>
    <numFmt numFmtId="166" formatCode="0.0"/>
    <numFmt numFmtId="167" formatCode="0.0%"/>
    <numFmt numFmtId="168" formatCode="#,##0.00\ \€"/>
  </numFmts>
  <fonts count="10" x14ac:knownFonts="1">
    <font>
      <sz val="11"/>
      <name val="Carlito"/>
    </font>
    <font>
      <sz val="10"/>
      <color rgb="FF1F2937"/>
      <name val="Calibri"/>
    </font>
    <font>
      <b/>
      <sz val="14"/>
      <color rgb="FFFFFFFF"/>
      <name val="Calibri"/>
    </font>
    <font>
      <b/>
      <sz val="10"/>
      <color rgb="FFFFFFFF"/>
      <name val="Calibri"/>
    </font>
    <font>
      <b/>
      <sz val="10"/>
      <color rgb="FF1F2937"/>
      <name val="Calibri"/>
    </font>
    <font>
      <i/>
      <sz val="10"/>
      <color rgb="FF7A4B00"/>
      <name val="Calibri"/>
    </font>
    <font>
      <b/>
      <sz val="18"/>
      <color rgb="FFFFFFFF"/>
      <name val="Calibri"/>
    </font>
    <font>
      <sz val="11"/>
      <color rgb="FFFFFFFF"/>
      <name val="Calibri"/>
    </font>
    <font>
      <b/>
      <sz val="16"/>
      <color rgb="FF0B1F33"/>
      <name val="Calibri"/>
    </font>
    <font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0B1F33"/>
      </patternFill>
    </fill>
    <fill>
      <patternFill patternType="solid">
        <fgColor rgb="FF1C7C7D"/>
      </patternFill>
    </fill>
    <fill>
      <patternFill patternType="solid">
        <fgColor rgb="FFDDEBF7"/>
      </patternFill>
    </fill>
    <fill>
      <patternFill patternType="solid">
        <fgColor rgb="FFFFF7E6"/>
      </patternFill>
    </fill>
    <fill>
      <patternFill patternType="solid">
        <fgColor rgb="FF133B5C"/>
      </patternFill>
    </fill>
    <fill>
      <patternFill patternType="solid">
        <fgColor rgb="FFF4F6F8"/>
      </patternFill>
    </fill>
    <fill>
      <patternFill patternType="solid">
        <fgColor rgb="FFFFFFFF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1" fillId="0" borderId="0" xfId="1" applyFont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vertical="center" wrapText="1"/>
    </xf>
    <xf numFmtId="164" fontId="1" fillId="0" borderId="0" xfId="1" applyNumberFormat="1" applyFont="1" applyAlignment="1">
      <alignment vertical="center" wrapText="1"/>
    </xf>
    <xf numFmtId="1" fontId="1" fillId="0" borderId="0" xfId="1" applyNumberFormat="1" applyFont="1" applyAlignment="1">
      <alignment vertical="center" wrapText="1"/>
    </xf>
    <xf numFmtId="0" fontId="5" fillId="5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165" fontId="1" fillId="0" borderId="0" xfId="1" applyNumberFormat="1" applyFont="1" applyAlignment="1">
      <alignment vertical="center" wrapText="1"/>
    </xf>
    <xf numFmtId="166" fontId="1" fillId="0" borderId="0" xfId="1" applyNumberFormat="1" applyFont="1" applyAlignment="1">
      <alignment vertical="center" wrapText="1"/>
    </xf>
    <xf numFmtId="167" fontId="1" fillId="0" borderId="0" xfId="1" applyNumberFormat="1" applyFont="1" applyAlignment="1">
      <alignment vertical="center" wrapText="1"/>
    </xf>
    <xf numFmtId="168" fontId="1" fillId="0" borderId="0" xfId="1" applyNumberFormat="1" applyFont="1" applyAlignment="1">
      <alignment vertical="center" wrapText="1"/>
    </xf>
    <xf numFmtId="0" fontId="4" fillId="4" borderId="0" xfId="1" applyFont="1" applyFill="1" applyAlignment="1">
      <alignment horizontal="center" vertical="center" wrapText="1"/>
    </xf>
    <xf numFmtId="0" fontId="1" fillId="9" borderId="0" xfId="1" applyFont="1" applyFill="1" applyAlignment="1">
      <alignment vertical="center" wrapText="1"/>
    </xf>
    <xf numFmtId="165" fontId="1" fillId="9" borderId="0" xfId="1" applyNumberFormat="1" applyFont="1" applyFill="1" applyAlignment="1">
      <alignment vertical="center" wrapText="1"/>
    </xf>
    <xf numFmtId="49" fontId="1" fillId="0" borderId="0" xfId="1" applyNumberFormat="1" applyFont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1" fillId="0" borderId="0" xfId="1" applyFont="1" applyAlignment="1">
      <alignment vertical="center" wrapText="1"/>
    </xf>
    <xf numFmtId="0" fontId="7" fillId="6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8" fillId="8" borderId="0" xfId="1" applyFont="1" applyFill="1" applyAlignment="1">
      <alignment horizontal="center" vertical="center" wrapText="1"/>
    </xf>
    <xf numFmtId="166" fontId="8" fillId="8" borderId="0" xfId="1" applyNumberFormat="1" applyFont="1" applyFill="1" applyAlignment="1">
      <alignment horizontal="center" vertical="center" wrapText="1"/>
    </xf>
    <xf numFmtId="168" fontId="8" fillId="8" borderId="0" xfId="1" applyNumberFormat="1" applyFont="1" applyFill="1" applyAlignment="1">
      <alignment horizontal="center" vertical="center" wrapText="1"/>
    </xf>
    <xf numFmtId="164" fontId="8" fillId="8" borderId="0" xfId="1" applyNumberFormat="1" applyFont="1" applyFill="1" applyAlignment="1">
      <alignment horizontal="center" vertical="center" wrapText="1"/>
    </xf>
    <xf numFmtId="1" fontId="8" fillId="8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5" fillId="5" borderId="0" xfId="1" applyFont="1" applyFill="1" applyAlignment="1">
      <alignment vertical="center" wrapText="1"/>
    </xf>
  </cellXfs>
  <cellStyles count="2">
    <cellStyle name="Normal" xfId="1" xr:uid="{00000000-0005-0000-0000-000000000000}"/>
    <cellStyle name="Standard" xfId="0" builtinId="0"/>
  </cellStyles>
  <dxfs count="4">
    <dxf>
      <font>
        <color rgb="FF006100"/>
      </font>
      <fill>
        <patternFill patternType="solid">
          <bgColor rgb="FFD9EAD3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color rgb="FF006100"/>
      </font>
      <fill>
        <patternFill patternType="solid">
          <bgColor rgb="FFD9EAD3"/>
        </patternFill>
      </fill>
    </dxf>
    <dxf>
      <font>
        <color rgb="FF7A4B00"/>
      </font>
      <fill>
        <patternFill patternType="solid"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Erstattungsbetrag</c:v>
          </c:tx>
          <c:invertIfNegative val="1"/>
          <c:cat>
            <c:strRef>
              <c:f>Übersicht!$B$14:$B$25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Übersicht!$D$14:$D$25</c:f>
              <c:numCache>
                <c:formatCode>#,##0.00\ \€</c:formatCode>
                <c:ptCount val="12"/>
                <c:pt idx="0">
                  <c:v>46.482153846153849</c:v>
                </c:pt>
                <c:pt idx="1">
                  <c:v>48.170769230769231</c:v>
                </c:pt>
                <c:pt idx="2">
                  <c:v>39.624307692307696</c:v>
                </c:pt>
                <c:pt idx="3">
                  <c:v>59.293846153846161</c:v>
                </c:pt>
                <c:pt idx="4">
                  <c:v>49.998000000000005</c:v>
                </c:pt>
                <c:pt idx="5">
                  <c:v>36.465938461538464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E-45A6-A6EE-FE4D4B4C4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tx2">
        <a:lumMod val="10000"/>
        <a:lumOff val="9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22</xdr:row>
      <xdr:rowOff>0</xdr:rowOff>
    </xdr:from>
    <xdr:to>
      <xdr:col>12</xdr:col>
      <xdr:colOff>1</xdr:colOff>
      <xdr:row>37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adevorgaengeTabelle" displayName="LadevorgaengeTabelle" ref="A1:P121">
  <tableColumns count="16">
    <tableColumn id="1" xr3:uid="{00000000-0010-0000-0000-000001000000}" name="Datum"/>
    <tableColumn id="2" xr3:uid="{00000000-0010-0000-0000-000002000000}" name="Monat"/>
    <tableColumn id="3" xr3:uid="{00000000-0010-0000-0000-000003000000}" name="Mitarbeiter/in"/>
    <tableColumn id="4" xr3:uid="{00000000-0010-0000-0000-000004000000}" name="Kennzeichen"/>
    <tableColumn id="5" xr3:uid="{00000000-0010-0000-0000-000005000000}" name="Fahrzeug"/>
    <tableColumn id="6" xr3:uid="{00000000-0010-0000-0000-000006000000}" name="Ladeort"/>
    <tableColumn id="7" xr3:uid="{00000000-0010-0000-0000-000007000000}" name="Nachweisquelle"/>
    <tableColumn id="8" xr3:uid="{00000000-0010-0000-0000-000008000000}" name="Geladene kWh"/>
    <tableColumn id="9" xr3:uid="{00000000-0010-0000-0000-000009000000}" name="Abrechenbarer Anteil"/>
    <tableColumn id="10" xr3:uid="{00000000-0010-0000-0000-00000A000000}" name="Abrechenbare kWh"/>
    <tableColumn id="11" xr3:uid="{00000000-0010-0000-0000-00000B000000}" name="Methode"/>
    <tableColumn id="12" xr3:uid="{00000000-0010-0000-0000-00000C000000}" name="Rechenpreis €/kWh"/>
    <tableColumn id="13" xr3:uid="{00000000-0010-0000-0000-00000D000000}" name="Erstattungsbetrag"/>
    <tableColumn id="14" xr3:uid="{00000000-0010-0000-0000-00000E000000}" name="Nachweis vorhanden"/>
    <tableColumn id="15" xr3:uid="{00000000-0010-0000-0000-00000F000000}" name="Prüfung"/>
    <tableColumn id="16" xr3:uid="{00000000-0010-0000-0000-000010000000}" name="Komment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9"/>
  <sheetViews>
    <sheetView tabSelected="1" workbookViewId="0">
      <selection activeCell="O6" sqref="O6"/>
    </sheetView>
  </sheetViews>
  <sheetFormatPr baseColWidth="10" defaultColWidth="9" defaultRowHeight="15" x14ac:dyDescent="0.25"/>
  <cols>
    <col min="1" max="1" width="12.125" bestFit="1" customWidth="1"/>
    <col min="2" max="2" width="19.125" bestFit="1" customWidth="1"/>
    <col min="3" max="3" width="14.125" bestFit="1" customWidth="1"/>
    <col min="4" max="4" width="16" bestFit="1" customWidth="1"/>
    <col min="5" max="5" width="18.5" bestFit="1" customWidth="1"/>
    <col min="6" max="6" width="15" bestFit="1" customWidth="1"/>
    <col min="7" max="7" width="13.875" bestFit="1" customWidth="1"/>
    <col min="8" max="8" width="19.5" bestFit="1" customWidth="1"/>
    <col min="9" max="9" width="12.75" bestFit="1" customWidth="1"/>
    <col min="10" max="10" width="11.25" bestFit="1" customWidth="1"/>
    <col min="11" max="11" width="8.75" bestFit="1" customWidth="1"/>
    <col min="12" max="12" width="9.125" bestFit="1" customWidth="1"/>
  </cols>
  <sheetData>
    <row r="1" spans="1:26" ht="36" customHeight="1" x14ac:dyDescent="0.25">
      <c r="A1" s="16" t="s">
        <v>153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25">
      <c r="A2" s="18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1" t="s">
        <v>1</v>
      </c>
      <c r="B4" s="21"/>
      <c r="C4" s="21" t="s">
        <v>2</v>
      </c>
      <c r="D4" s="21"/>
      <c r="E4" s="21" t="s">
        <v>3</v>
      </c>
      <c r="F4" s="21"/>
      <c r="G4" s="21" t="s">
        <v>4</v>
      </c>
      <c r="H4" s="21"/>
      <c r="I4" s="21" t="s">
        <v>5</v>
      </c>
      <c r="J4" s="21"/>
      <c r="K4" s="21" t="s">
        <v>6</v>
      </c>
      <c r="L4" s="2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2.1" customHeight="1" x14ac:dyDescent="0.25">
      <c r="A5" s="22">
        <f>Einstellungen!$B$4</f>
        <v>2026</v>
      </c>
      <c r="B5" s="22"/>
      <c r="C5" s="23">
        <f>SUM(Ladevorgänge!$J$2:$J$121)</f>
        <v>771.56</v>
      </c>
      <c r="D5" s="23"/>
      <c r="E5" s="24">
        <f>SUM(Ladevorgänge!$M$2:$M$121)</f>
        <v>280.03501538461541</v>
      </c>
      <c r="F5" s="24"/>
      <c r="G5" s="25">
        <f>IF(C5=0,0,E5/C5)</f>
        <v>0.36294651794366661</v>
      </c>
      <c r="H5" s="25"/>
      <c r="I5" s="26">
        <f>COUNT(Ladevorgänge!$H$2:$H$121)</f>
        <v>18</v>
      </c>
      <c r="J5" s="26"/>
      <c r="K5" s="26">
        <f>COUNTIF(Ladevorgänge!$O$2:$O$121,"Nachweis fehlt")</f>
        <v>1</v>
      </c>
      <c r="L5" s="2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5">
      <c r="A7" s="19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" t="s">
        <v>8</v>
      </c>
      <c r="B8" s="1" t="s">
        <v>9</v>
      </c>
      <c r="C8" s="1"/>
      <c r="D8" s="3" t="s">
        <v>10</v>
      </c>
      <c r="E8" s="1" t="s">
        <v>11</v>
      </c>
      <c r="F8" s="1"/>
      <c r="G8" s="3" t="s">
        <v>12</v>
      </c>
      <c r="H8" s="1" t="s">
        <v>13</v>
      </c>
      <c r="I8" s="1"/>
      <c r="J8" s="3" t="s">
        <v>14</v>
      </c>
      <c r="K8" s="1" t="s">
        <v>15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3" t="s">
        <v>16</v>
      </c>
      <c r="B9" s="1" t="s">
        <v>17</v>
      </c>
      <c r="C9" s="1"/>
      <c r="D9" s="3" t="s">
        <v>18</v>
      </c>
      <c r="E9" s="1" t="s">
        <v>19</v>
      </c>
      <c r="F9" s="1"/>
      <c r="G9" s="3" t="s">
        <v>20</v>
      </c>
      <c r="H9" s="1" t="s">
        <v>21</v>
      </c>
      <c r="I9" s="1"/>
      <c r="J9" s="3" t="s">
        <v>22</v>
      </c>
      <c r="K9" s="15" t="s">
        <v>23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3" t="s">
        <v>24</v>
      </c>
      <c r="B10" s="1" t="s">
        <v>25</v>
      </c>
      <c r="C10" s="1"/>
      <c r="D10" s="3" t="s">
        <v>26</v>
      </c>
      <c r="E10" s="1" t="s">
        <v>27</v>
      </c>
      <c r="F10" s="1"/>
      <c r="G10" s="3" t="s">
        <v>28</v>
      </c>
      <c r="H10" s="1" t="s">
        <v>29</v>
      </c>
      <c r="I10" s="1"/>
      <c r="J10" s="3" t="s">
        <v>30</v>
      </c>
      <c r="K10" s="1" t="s">
        <v>31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" t="s">
        <v>32</v>
      </c>
      <c r="B11" s="17" t="s">
        <v>33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.1" customHeight="1" x14ac:dyDescent="0.25">
      <c r="A13" s="7" t="s">
        <v>34</v>
      </c>
      <c r="B13" s="7" t="s">
        <v>35</v>
      </c>
      <c r="C13" s="7" t="s">
        <v>36</v>
      </c>
      <c r="D13" s="7" t="s">
        <v>3</v>
      </c>
      <c r="E13" s="7" t="s">
        <v>5</v>
      </c>
      <c r="F13" s="7" t="s">
        <v>6</v>
      </c>
      <c r="G13" s="7" t="s">
        <v>14</v>
      </c>
      <c r="H13" s="1"/>
      <c r="I13" s="20" t="s">
        <v>30</v>
      </c>
      <c r="J13" s="17"/>
      <c r="K13" s="17"/>
      <c r="L13" s="1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 t="s">
        <v>37</v>
      </c>
      <c r="B14" s="1" t="s">
        <v>38</v>
      </c>
      <c r="C14" s="9">
        <f>SUMIFS(Ladevorgänge!$J$2:$J$121,Ladevorgänge!$B$2:$B$121,$A14)</f>
        <v>130.20000000000002</v>
      </c>
      <c r="D14" s="11">
        <f>SUMIFS(Ladevorgänge!$M$2:$M$121,Ladevorgänge!$B$2:$B$121,$A14)</f>
        <v>46.482153846153849</v>
      </c>
      <c r="E14" s="5">
        <f>COUNTIF(Ladevorgänge!$B$2:$B$121,$A14)</f>
        <v>3</v>
      </c>
      <c r="F14" s="5">
        <f>COUNTIFS(Ladevorgänge!$B$2:$B$121,$A14,Ladevorgänge!$O$2:$O$121,"Nachweis fehlt")</f>
        <v>0</v>
      </c>
      <c r="G14" s="1" t="str">
        <f t="shared" ref="G14:G25" si="0">IF(E14=0,"-",IF(F14&gt;0,"Prüfen","OK"))</f>
        <v>OK</v>
      </c>
      <c r="H14" s="1"/>
      <c r="I14" s="12" t="s">
        <v>39</v>
      </c>
      <c r="J14" s="12" t="s">
        <v>40</v>
      </c>
      <c r="K14" s="12" t="s">
        <v>41</v>
      </c>
      <c r="L14" s="12" t="s">
        <v>42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 t="s">
        <v>43</v>
      </c>
      <c r="B15" s="1" t="s">
        <v>44</v>
      </c>
      <c r="C15" s="9">
        <f>SUMIFS(Ladevorgänge!$J$2:$J$121,Ladevorgänge!$B$2:$B$121,$A15)</f>
        <v>133</v>
      </c>
      <c r="D15" s="11">
        <f>SUMIFS(Ladevorgänge!$M$2:$M$121,Ladevorgänge!$B$2:$B$121,$A15)</f>
        <v>48.170769230769231</v>
      </c>
      <c r="E15" s="5">
        <f>COUNTIF(Ladevorgänge!$B$2:$B$121,$A15)</f>
        <v>3</v>
      </c>
      <c r="F15" s="5">
        <f>COUNTIFS(Ladevorgänge!$B$2:$B$121,$A15,Ladevorgänge!$O$2:$O$121,"Nachweis fehlt")</f>
        <v>1</v>
      </c>
      <c r="G15" s="1" t="str">
        <f t="shared" si="0"/>
        <v>Prüfen</v>
      </c>
      <c r="H15" s="1"/>
      <c r="I15" s="1" t="s">
        <v>45</v>
      </c>
      <c r="J15" s="13"/>
      <c r="K15" s="14"/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 t="s">
        <v>46</v>
      </c>
      <c r="B16" s="1" t="s">
        <v>47</v>
      </c>
      <c r="C16" s="9">
        <f>SUMIFS(Ladevorgänge!$J$2:$J$121,Ladevorgänge!$B$2:$B$121,$A16)</f>
        <v>110.6</v>
      </c>
      <c r="D16" s="11">
        <f>SUMIFS(Ladevorgänge!$M$2:$M$121,Ladevorgänge!$B$2:$B$121,$A16)</f>
        <v>39.624307692307696</v>
      </c>
      <c r="E16" s="5">
        <f>COUNTIF(Ladevorgänge!$B$2:$B$121,$A16)</f>
        <v>3</v>
      </c>
      <c r="F16" s="5">
        <f>COUNTIFS(Ladevorgänge!$B$2:$B$121,$A16,Ladevorgänge!$O$2:$O$121,"Nachweis fehlt")</f>
        <v>0</v>
      </c>
      <c r="G16" s="1" t="str">
        <f t="shared" si="0"/>
        <v>OK</v>
      </c>
      <c r="H16" s="1"/>
      <c r="I16" s="1" t="s">
        <v>48</v>
      </c>
      <c r="J16" s="13"/>
      <c r="K16" s="14"/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 t="s">
        <v>49</v>
      </c>
      <c r="B17" s="1" t="s">
        <v>50</v>
      </c>
      <c r="C17" s="9">
        <f>SUMIFS(Ladevorgänge!$J$2:$J$121,Ladevorgänge!$B$2:$B$121,$A17)</f>
        <v>159</v>
      </c>
      <c r="D17" s="11">
        <f>SUMIFS(Ladevorgänge!$M$2:$M$121,Ladevorgänge!$B$2:$B$121,$A17)</f>
        <v>59.293846153846161</v>
      </c>
      <c r="E17" s="5">
        <f>COUNTIF(Ladevorgänge!$B$2:$B$121,$A17)</f>
        <v>3</v>
      </c>
      <c r="F17" s="5">
        <f>COUNTIFS(Ladevorgänge!$B$2:$B$121,$A17,Ladevorgänge!$O$2:$O$121,"Nachweis fehlt")</f>
        <v>0</v>
      </c>
      <c r="G17" s="1" t="str">
        <f t="shared" si="0"/>
        <v>OK</v>
      </c>
      <c r="H17" s="1"/>
      <c r="I17" s="1" t="s">
        <v>51</v>
      </c>
      <c r="J17" s="13"/>
      <c r="K17" s="14"/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 t="s">
        <v>52</v>
      </c>
      <c r="B18" s="1" t="s">
        <v>53</v>
      </c>
      <c r="C18" s="9">
        <f>SUMIFS(Ladevorgänge!$J$2:$J$121,Ladevorgänge!$B$2:$B$121,$A18)</f>
        <v>137.5</v>
      </c>
      <c r="D18" s="11">
        <f>SUMIFS(Ladevorgänge!$M$2:$M$121,Ladevorgänge!$B$2:$B$121,$A18)</f>
        <v>49.998000000000005</v>
      </c>
      <c r="E18" s="5">
        <f>COUNTIF(Ladevorgänge!$B$2:$B$121,$A18)</f>
        <v>3</v>
      </c>
      <c r="F18" s="5">
        <f>COUNTIFS(Ladevorgänge!$B$2:$B$121,$A18,Ladevorgänge!$O$2:$O$121,"Nachweis fehlt")</f>
        <v>0</v>
      </c>
      <c r="G18" s="1" t="str">
        <f t="shared" si="0"/>
        <v>OK</v>
      </c>
      <c r="H18" s="1"/>
      <c r="I18" s="1"/>
      <c r="J18" s="1"/>
      <c r="K18" s="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x14ac:dyDescent="0.25">
      <c r="A19" s="1" t="s">
        <v>54</v>
      </c>
      <c r="B19" s="1" t="s">
        <v>55</v>
      </c>
      <c r="C19" s="9">
        <f>SUMIFS(Ladevorgänge!$J$2:$J$121,Ladevorgänge!$B$2:$B$121,$A19)</f>
        <v>101.25999999999999</v>
      </c>
      <c r="D19" s="11">
        <f>SUMIFS(Ladevorgänge!$M$2:$M$121,Ladevorgänge!$B$2:$B$121,$A19)</f>
        <v>36.465938461538464</v>
      </c>
      <c r="E19" s="5">
        <f>COUNTIF(Ladevorgänge!$B$2:$B$121,$A19)</f>
        <v>3</v>
      </c>
      <c r="F19" s="5">
        <f>COUNTIFS(Ladevorgänge!$B$2:$B$121,$A19,Ladevorgänge!$O$2:$O$121,"Nachweis fehlt")</f>
        <v>0</v>
      </c>
      <c r="G19" s="1" t="str">
        <f t="shared" si="0"/>
        <v>OK</v>
      </c>
      <c r="H19" s="1"/>
      <c r="I19" s="1" t="s">
        <v>56</v>
      </c>
      <c r="J19" s="1" t="s">
        <v>57</v>
      </c>
      <c r="K19" s="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 t="s">
        <v>58</v>
      </c>
      <c r="B20" s="1" t="s">
        <v>59</v>
      </c>
      <c r="C20" s="9">
        <f>SUMIFS(Ladevorgänge!$J$2:$J$121,Ladevorgänge!$B$2:$B$121,$A20)</f>
        <v>0</v>
      </c>
      <c r="D20" s="11">
        <f>SUMIFS(Ladevorgänge!$M$2:$M$121,Ladevorgänge!$B$2:$B$121,$A20)</f>
        <v>0</v>
      </c>
      <c r="E20" s="5">
        <f>COUNTIF(Ladevorgänge!$B$2:$B$121,$A20)</f>
        <v>0</v>
      </c>
      <c r="F20" s="5">
        <f>COUNTIFS(Ladevorgänge!$B$2:$B$121,$A20,Ladevorgänge!$O$2:$O$121,"Nachweis fehlt")</f>
        <v>0</v>
      </c>
      <c r="G20" s="1" t="str">
        <f t="shared" si="0"/>
        <v>-</v>
      </c>
      <c r="H20" s="1"/>
      <c r="I20" s="1" t="s">
        <v>60</v>
      </c>
      <c r="J20" s="1" t="s">
        <v>61</v>
      </c>
      <c r="K20" s="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 t="s">
        <v>62</v>
      </c>
      <c r="B21" s="1" t="s">
        <v>63</v>
      </c>
      <c r="C21" s="9">
        <f>SUMIFS(Ladevorgänge!$J$2:$J$121,Ladevorgänge!$B$2:$B$121,$A21)</f>
        <v>0</v>
      </c>
      <c r="D21" s="11">
        <f>SUMIFS(Ladevorgänge!$M$2:$M$121,Ladevorgänge!$B$2:$B$121,$A21)</f>
        <v>0</v>
      </c>
      <c r="E21" s="5">
        <f>COUNTIF(Ladevorgänge!$B$2:$B$121,$A21)</f>
        <v>0</v>
      </c>
      <c r="F21" s="5">
        <f>COUNTIFS(Ladevorgänge!$B$2:$B$121,$A21,Ladevorgänge!$O$2:$O$121,"Nachweis fehlt")</f>
        <v>0</v>
      </c>
      <c r="G21" s="1" t="str">
        <f t="shared" si="0"/>
        <v>-</v>
      </c>
      <c r="H21" s="1"/>
      <c r="I21" s="1" t="s">
        <v>64</v>
      </c>
      <c r="J21" s="1"/>
      <c r="K21" s="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 t="s">
        <v>65</v>
      </c>
      <c r="B22" s="1" t="s">
        <v>66</v>
      </c>
      <c r="C22" s="9">
        <f>SUMIFS(Ladevorgänge!$J$2:$J$121,Ladevorgänge!$B$2:$B$121,$A22)</f>
        <v>0</v>
      </c>
      <c r="D22" s="11">
        <f>SUMIFS(Ladevorgänge!$M$2:$M$121,Ladevorgänge!$B$2:$B$121,$A22)</f>
        <v>0</v>
      </c>
      <c r="E22" s="5">
        <f>COUNTIF(Ladevorgänge!$B$2:$B$121,$A22)</f>
        <v>0</v>
      </c>
      <c r="F22" s="5">
        <f>COUNTIFS(Ladevorgänge!$B$2:$B$121,$A22,Ladevorgänge!$O$2:$O$121,"Nachweis fehlt")</f>
        <v>0</v>
      </c>
      <c r="G22" s="1" t="str">
        <f t="shared" si="0"/>
        <v>-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 t="s">
        <v>67</v>
      </c>
      <c r="B23" s="1" t="s">
        <v>68</v>
      </c>
      <c r="C23" s="9">
        <f>SUMIFS(Ladevorgänge!$J$2:$J$121,Ladevorgänge!$B$2:$B$121,$A23)</f>
        <v>0</v>
      </c>
      <c r="D23" s="11">
        <f>SUMIFS(Ladevorgänge!$M$2:$M$121,Ladevorgänge!$B$2:$B$121,$A23)</f>
        <v>0</v>
      </c>
      <c r="E23" s="5">
        <f>COUNTIF(Ladevorgänge!$B$2:$B$121,$A23)</f>
        <v>0</v>
      </c>
      <c r="F23" s="5">
        <f>COUNTIFS(Ladevorgänge!$B$2:$B$121,$A23,Ladevorgänge!$O$2:$O$121,"Nachweis fehlt")</f>
        <v>0</v>
      </c>
      <c r="G23" s="1" t="str">
        <f t="shared" si="0"/>
        <v>-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 t="s">
        <v>69</v>
      </c>
      <c r="B24" s="1" t="s">
        <v>70</v>
      </c>
      <c r="C24" s="9">
        <f>SUMIFS(Ladevorgänge!$J$2:$J$121,Ladevorgänge!$B$2:$B$121,$A24)</f>
        <v>0</v>
      </c>
      <c r="D24" s="11">
        <f>SUMIFS(Ladevorgänge!$M$2:$M$121,Ladevorgänge!$B$2:$B$121,$A24)</f>
        <v>0</v>
      </c>
      <c r="E24" s="5">
        <f>COUNTIF(Ladevorgänge!$B$2:$B$121,$A24)</f>
        <v>0</v>
      </c>
      <c r="F24" s="5">
        <f>COUNTIFS(Ladevorgänge!$B$2:$B$121,$A24,Ladevorgänge!$O$2:$O$121,"Nachweis fehlt")</f>
        <v>0</v>
      </c>
      <c r="G24" s="1" t="str">
        <f t="shared" si="0"/>
        <v>-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 t="s">
        <v>71</v>
      </c>
      <c r="B25" s="1" t="s">
        <v>72</v>
      </c>
      <c r="C25" s="9">
        <f>SUMIFS(Ladevorgänge!$J$2:$J$121,Ladevorgänge!$B$2:$B$121,$A25)</f>
        <v>0</v>
      </c>
      <c r="D25" s="11">
        <f>SUMIFS(Ladevorgänge!$M$2:$M$121,Ladevorgänge!$B$2:$B$121,$A25)</f>
        <v>0</v>
      </c>
      <c r="E25" s="5">
        <f>COUNTIF(Ladevorgänge!$B$2:$B$121,$A25)</f>
        <v>0</v>
      </c>
      <c r="F25" s="5">
        <f>COUNTIFS(Ladevorgänge!$B$2:$B$121,$A25,Ladevorgänge!$O$2:$O$121,"Nachweis fehlt")</f>
        <v>0</v>
      </c>
      <c r="G25" s="1" t="str">
        <f t="shared" si="0"/>
        <v>-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</sheetData>
  <mergeCells count="17">
    <mergeCell ref="K5:L5"/>
    <mergeCell ref="A1:L1"/>
    <mergeCell ref="A2:L2"/>
    <mergeCell ref="A7:L7"/>
    <mergeCell ref="B11:L11"/>
    <mergeCell ref="I13:L13"/>
    <mergeCell ref="A4:B4"/>
    <mergeCell ref="A5:B5"/>
    <mergeCell ref="C4:D4"/>
    <mergeCell ref="C5:D5"/>
    <mergeCell ref="E4:F4"/>
    <mergeCell ref="E5:F5"/>
    <mergeCell ref="G4:H4"/>
    <mergeCell ref="G5:H5"/>
    <mergeCell ref="I4:J4"/>
    <mergeCell ref="I5:J5"/>
    <mergeCell ref="K4:L4"/>
  </mergeCells>
  <conditionalFormatting sqref="G14:G25">
    <cfRule type="expression" dxfId="3" priority="1">
      <formula>$G14="Prüfen"</formula>
    </cfRule>
    <cfRule type="expression" dxfId="2" priority="2">
      <formula>$G14="OK"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60"/>
  <sheetViews>
    <sheetView workbookViewId="0"/>
  </sheetViews>
  <sheetFormatPr baseColWidth="10" defaultColWidth="9" defaultRowHeight="15" x14ac:dyDescent="0.25"/>
  <cols>
    <col min="1" max="1" width="12" customWidth="1"/>
    <col min="2" max="2" width="11" customWidth="1"/>
    <col min="3" max="3" width="18" customWidth="1"/>
    <col min="4" max="4" width="14" customWidth="1"/>
    <col min="5" max="5" width="20" customWidth="1"/>
    <col min="6" max="7" width="18" customWidth="1"/>
    <col min="8" max="8" width="12" customWidth="1"/>
    <col min="9" max="9" width="15" customWidth="1"/>
    <col min="10" max="10" width="16" customWidth="1"/>
    <col min="11" max="11" width="24" customWidth="1"/>
    <col min="12" max="12" width="16" customWidth="1"/>
    <col min="13" max="14" width="17" customWidth="1"/>
    <col min="15" max="15" width="15" customWidth="1"/>
    <col min="16" max="16" width="30" customWidth="1"/>
  </cols>
  <sheetData>
    <row r="1" spans="1:26" ht="30" customHeight="1" x14ac:dyDescent="0.25">
      <c r="A1" s="7" t="s">
        <v>41</v>
      </c>
      <c r="B1" s="7" t="s">
        <v>34</v>
      </c>
      <c r="C1" s="7" t="s">
        <v>45</v>
      </c>
      <c r="D1" s="7" t="s">
        <v>73</v>
      </c>
      <c r="E1" s="7" t="s">
        <v>74</v>
      </c>
      <c r="F1" s="7" t="s">
        <v>75</v>
      </c>
      <c r="G1" s="7" t="s">
        <v>76</v>
      </c>
      <c r="H1" s="7" t="s">
        <v>77</v>
      </c>
      <c r="I1" s="7" t="s">
        <v>78</v>
      </c>
      <c r="J1" s="7" t="s">
        <v>36</v>
      </c>
      <c r="K1" s="7" t="s">
        <v>79</v>
      </c>
      <c r="L1" s="7" t="s">
        <v>80</v>
      </c>
      <c r="M1" s="7" t="s">
        <v>3</v>
      </c>
      <c r="N1" s="7" t="s">
        <v>81</v>
      </c>
      <c r="O1" s="7" t="s">
        <v>82</v>
      </c>
      <c r="P1" s="7" t="s">
        <v>83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15" t="s">
        <v>84</v>
      </c>
      <c r="B2" s="1" t="str">
        <f t="shared" ref="B2:B33" si="0">IF(A2="","",RIGHT(A2,4)&amp;"-"&amp;MID(A2,4,2))</f>
        <v>2026-01</v>
      </c>
      <c r="C2" s="1" t="s">
        <v>85</v>
      </c>
      <c r="D2" s="1" t="s">
        <v>86</v>
      </c>
      <c r="E2" s="1" t="s">
        <v>87</v>
      </c>
      <c r="F2" s="1" t="s">
        <v>88</v>
      </c>
      <c r="G2" s="1" t="s">
        <v>89</v>
      </c>
      <c r="H2" s="9">
        <v>42.6</v>
      </c>
      <c r="I2" s="10">
        <v>1</v>
      </c>
      <c r="J2" s="9">
        <f t="shared" ref="J2:J33" si="1">IF(H2="","",H2*I2)</f>
        <v>42.6</v>
      </c>
      <c r="K2" s="1" t="s">
        <v>13</v>
      </c>
      <c r="L2" s="4">
        <f>IF(A2="","",IF(K2="Strompreispauschale 2026",Einstellungen!$B$9,IF(K2="Individueller Tarif",Einstellungen!$B$10+Einstellungen!$B$11/MAX(Einstellungen!$B$12,1),"")))</f>
        <v>0.34</v>
      </c>
      <c r="M2" s="11">
        <f t="shared" ref="M2:M33" si="2">IF(J2="","",J2*L2)</f>
        <v>14.484000000000002</v>
      </c>
      <c r="N2" s="1" t="s">
        <v>90</v>
      </c>
      <c r="O2" s="1" t="str">
        <f t="shared" ref="O2:O33" si="3">IF(A2="","",IF(N2&lt;&gt;"Ja","Nachweis fehlt",IF(OR(H2="",H2&lt;=0),"kWh prüfen","OK")))</f>
        <v>OK</v>
      </c>
      <c r="P2" s="1" t="s">
        <v>91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5" customHeight="1" x14ac:dyDescent="0.25">
      <c r="A3" s="15" t="s">
        <v>92</v>
      </c>
      <c r="B3" s="1" t="str">
        <f t="shared" si="0"/>
        <v>2026-01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9">
        <v>36.200000000000003</v>
      </c>
      <c r="I3" s="10">
        <v>1</v>
      </c>
      <c r="J3" s="9">
        <f t="shared" si="1"/>
        <v>36.200000000000003</v>
      </c>
      <c r="K3" s="1" t="s">
        <v>13</v>
      </c>
      <c r="L3" s="4">
        <f>IF(A3="","",IF(K3="Strompreispauschale 2026",Einstellungen!$B$9,IF(K3="Individueller Tarif",Einstellungen!$B$10+Einstellungen!$B$11/MAX(Einstellungen!$B$12,1),"")))</f>
        <v>0.34</v>
      </c>
      <c r="M3" s="11">
        <f t="shared" si="2"/>
        <v>12.308000000000002</v>
      </c>
      <c r="N3" s="1" t="s">
        <v>90</v>
      </c>
      <c r="O3" s="1" t="str">
        <f t="shared" si="3"/>
        <v>OK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15" t="s">
        <v>93</v>
      </c>
      <c r="B4" s="1" t="str">
        <f t="shared" si="0"/>
        <v>2026-01</v>
      </c>
      <c r="C4" s="1" t="s">
        <v>94</v>
      </c>
      <c r="D4" s="1" t="s">
        <v>95</v>
      </c>
      <c r="E4" s="1" t="s">
        <v>96</v>
      </c>
      <c r="F4" s="1" t="s">
        <v>97</v>
      </c>
      <c r="G4" s="1" t="s">
        <v>98</v>
      </c>
      <c r="H4" s="9">
        <v>51.4</v>
      </c>
      <c r="I4" s="10">
        <v>1</v>
      </c>
      <c r="J4" s="9">
        <f t="shared" si="1"/>
        <v>51.4</v>
      </c>
      <c r="K4" s="1" t="s">
        <v>99</v>
      </c>
      <c r="L4" s="4">
        <f>IF(A4="","",IF(K4="Strompreispauschale 2026",Einstellungen!$B$9,IF(K4="Individueller Tarif",Einstellungen!$B$10+Einstellungen!$B$11/MAX(Einstellungen!$B$12,1),"")))</f>
        <v>0.38307692307692309</v>
      </c>
      <c r="M4" s="11">
        <f t="shared" si="2"/>
        <v>19.690153846153848</v>
      </c>
      <c r="N4" s="1" t="s">
        <v>90</v>
      </c>
      <c r="O4" s="1" t="str">
        <f t="shared" si="3"/>
        <v>OK</v>
      </c>
      <c r="P4" s="1" t="s">
        <v>100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x14ac:dyDescent="0.25">
      <c r="A5" s="15" t="s">
        <v>101</v>
      </c>
      <c r="B5" s="1" t="str">
        <f t="shared" si="0"/>
        <v>2026-02</v>
      </c>
      <c r="C5" s="1" t="s">
        <v>102</v>
      </c>
      <c r="D5" s="1" t="s">
        <v>103</v>
      </c>
      <c r="E5" s="1" t="s">
        <v>104</v>
      </c>
      <c r="F5" s="1" t="s">
        <v>105</v>
      </c>
      <c r="G5" s="1" t="s">
        <v>106</v>
      </c>
      <c r="H5" s="9">
        <v>24.8</v>
      </c>
      <c r="I5" s="10">
        <v>1</v>
      </c>
      <c r="J5" s="9">
        <f t="shared" si="1"/>
        <v>24.8</v>
      </c>
      <c r="K5" s="1" t="s">
        <v>13</v>
      </c>
      <c r="L5" s="4">
        <f>IF(A5="","",IF(K5="Strompreispauschale 2026",Einstellungen!$B$9,IF(K5="Individueller Tarif",Einstellungen!$B$10+Einstellungen!$B$11/MAX(Einstellungen!$B$12,1),"")))</f>
        <v>0.34</v>
      </c>
      <c r="M5" s="11">
        <f t="shared" si="2"/>
        <v>8.4320000000000004</v>
      </c>
      <c r="N5" s="1" t="s">
        <v>90</v>
      </c>
      <c r="O5" s="1" t="str">
        <f t="shared" si="3"/>
        <v>OK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 x14ac:dyDescent="0.25">
      <c r="A6" s="15" t="s">
        <v>107</v>
      </c>
      <c r="B6" s="1" t="str">
        <f t="shared" si="0"/>
        <v>2026-02</v>
      </c>
      <c r="C6" s="1" t="s">
        <v>85</v>
      </c>
      <c r="D6" s="1" t="s">
        <v>86</v>
      </c>
      <c r="E6" s="1" t="s">
        <v>87</v>
      </c>
      <c r="F6" s="1" t="s">
        <v>88</v>
      </c>
      <c r="G6" s="1" t="s">
        <v>89</v>
      </c>
      <c r="H6" s="9">
        <v>39.700000000000003</v>
      </c>
      <c r="I6" s="10">
        <v>1</v>
      </c>
      <c r="J6" s="9">
        <f t="shared" si="1"/>
        <v>39.700000000000003</v>
      </c>
      <c r="K6" s="1" t="s">
        <v>13</v>
      </c>
      <c r="L6" s="4">
        <f>IF(A6="","",IF(K6="Strompreispauschale 2026",Einstellungen!$B$9,IF(K6="Individueller Tarif",Einstellungen!$B$10+Einstellungen!$B$11/MAX(Einstellungen!$B$12,1),"")))</f>
        <v>0.34</v>
      </c>
      <c r="M6" s="11">
        <f t="shared" si="2"/>
        <v>13.498000000000001</v>
      </c>
      <c r="N6" s="1" t="s">
        <v>90</v>
      </c>
      <c r="O6" s="1" t="str">
        <f t="shared" si="3"/>
        <v>OK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5">
      <c r="A7" s="15" t="s">
        <v>108</v>
      </c>
      <c r="B7" s="1" t="str">
        <f t="shared" si="0"/>
        <v>2026-02</v>
      </c>
      <c r="C7" s="1" t="s">
        <v>109</v>
      </c>
      <c r="D7" s="1" t="s">
        <v>110</v>
      </c>
      <c r="E7" s="1" t="s">
        <v>111</v>
      </c>
      <c r="F7" s="1" t="s">
        <v>112</v>
      </c>
      <c r="G7" s="1" t="s">
        <v>113</v>
      </c>
      <c r="H7" s="9">
        <v>68.5</v>
      </c>
      <c r="I7" s="10">
        <v>1</v>
      </c>
      <c r="J7" s="9">
        <f t="shared" si="1"/>
        <v>68.5</v>
      </c>
      <c r="K7" s="1" t="s">
        <v>99</v>
      </c>
      <c r="L7" s="4">
        <f>IF(A7="","",IF(K7="Strompreispauschale 2026",Einstellungen!$B$9,IF(K7="Individueller Tarif",Einstellungen!$B$10+Einstellungen!$B$11/MAX(Einstellungen!$B$12,1),"")))</f>
        <v>0.38307692307692309</v>
      </c>
      <c r="M7" s="11">
        <f t="shared" si="2"/>
        <v>26.240769230769232</v>
      </c>
      <c r="N7" s="1" t="s">
        <v>114</v>
      </c>
      <c r="O7" s="1" t="str">
        <f t="shared" si="3"/>
        <v>Nachweis fehlt</v>
      </c>
      <c r="P7" s="1" t="s">
        <v>115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25">
      <c r="A8" s="15" t="s">
        <v>116</v>
      </c>
      <c r="B8" s="1" t="str">
        <f t="shared" si="0"/>
        <v>2026-03</v>
      </c>
      <c r="C8" s="1" t="s">
        <v>94</v>
      </c>
      <c r="D8" s="1" t="s">
        <v>95</v>
      </c>
      <c r="E8" s="1" t="s">
        <v>96</v>
      </c>
      <c r="F8" s="1" t="s">
        <v>97</v>
      </c>
      <c r="G8" s="1" t="s">
        <v>98</v>
      </c>
      <c r="H8" s="9">
        <v>46.9</v>
      </c>
      <c r="I8" s="10">
        <v>1</v>
      </c>
      <c r="J8" s="9">
        <f t="shared" si="1"/>
        <v>46.9</v>
      </c>
      <c r="K8" s="1" t="s">
        <v>99</v>
      </c>
      <c r="L8" s="4">
        <f>IF(A8="","",IF(K8="Strompreispauschale 2026",Einstellungen!$B$9,IF(K8="Individueller Tarif",Einstellungen!$B$10+Einstellungen!$B$11/MAX(Einstellungen!$B$12,1),"")))</f>
        <v>0.38307692307692309</v>
      </c>
      <c r="M8" s="11">
        <f t="shared" si="2"/>
        <v>17.966307692307691</v>
      </c>
      <c r="N8" s="1" t="s">
        <v>90</v>
      </c>
      <c r="O8" s="1" t="str">
        <f t="shared" si="3"/>
        <v>OK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25">
      <c r="A9" s="15" t="s">
        <v>117</v>
      </c>
      <c r="B9" s="1" t="str">
        <f t="shared" si="0"/>
        <v>2026-03</v>
      </c>
      <c r="C9" s="1" t="s">
        <v>85</v>
      </c>
      <c r="D9" s="1" t="s">
        <v>86</v>
      </c>
      <c r="E9" s="1" t="s">
        <v>87</v>
      </c>
      <c r="F9" s="1" t="s">
        <v>88</v>
      </c>
      <c r="G9" s="1" t="s">
        <v>89</v>
      </c>
      <c r="H9" s="9">
        <v>44.1</v>
      </c>
      <c r="I9" s="10">
        <v>1</v>
      </c>
      <c r="J9" s="9">
        <f t="shared" si="1"/>
        <v>44.1</v>
      </c>
      <c r="K9" s="1" t="s">
        <v>13</v>
      </c>
      <c r="L9" s="4">
        <f>IF(A9="","",IF(K9="Strompreispauschale 2026",Einstellungen!$B$9,IF(K9="Individueller Tarif",Einstellungen!$B$10+Einstellungen!$B$11/MAX(Einstellungen!$B$12,1),"")))</f>
        <v>0.34</v>
      </c>
      <c r="M9" s="11">
        <f t="shared" si="2"/>
        <v>14.994000000000002</v>
      </c>
      <c r="N9" s="1" t="s">
        <v>90</v>
      </c>
      <c r="O9" s="1" t="str">
        <f t="shared" si="3"/>
        <v>OK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95" customHeight="1" x14ac:dyDescent="0.25">
      <c r="A10" s="15" t="s">
        <v>118</v>
      </c>
      <c r="B10" s="1" t="str">
        <f t="shared" si="0"/>
        <v>2026-03</v>
      </c>
      <c r="C10" s="1" t="s">
        <v>102</v>
      </c>
      <c r="D10" s="1" t="s">
        <v>103</v>
      </c>
      <c r="E10" s="1" t="s">
        <v>104</v>
      </c>
      <c r="F10" s="1" t="s">
        <v>105</v>
      </c>
      <c r="G10" s="1" t="s">
        <v>106</v>
      </c>
      <c r="H10" s="9">
        <v>19.600000000000001</v>
      </c>
      <c r="I10" s="10">
        <v>1</v>
      </c>
      <c r="J10" s="9">
        <f t="shared" si="1"/>
        <v>19.600000000000001</v>
      </c>
      <c r="K10" s="1" t="s">
        <v>13</v>
      </c>
      <c r="L10" s="4">
        <f>IF(A10="","",IF(K10="Strompreispauschale 2026",Einstellungen!$B$9,IF(K10="Individueller Tarif",Einstellungen!$B$10+Einstellungen!$B$11/MAX(Einstellungen!$B$12,1),"")))</f>
        <v>0.34</v>
      </c>
      <c r="M10" s="11">
        <f t="shared" si="2"/>
        <v>6.6640000000000006</v>
      </c>
      <c r="N10" s="1" t="s">
        <v>90</v>
      </c>
      <c r="O10" s="1" t="str">
        <f t="shared" si="3"/>
        <v>OK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95" customHeight="1" x14ac:dyDescent="0.25">
      <c r="A11" s="15" t="s">
        <v>119</v>
      </c>
      <c r="B11" s="1" t="str">
        <f t="shared" si="0"/>
        <v>2026-04</v>
      </c>
      <c r="C11" s="1" t="s">
        <v>109</v>
      </c>
      <c r="D11" s="1" t="s">
        <v>110</v>
      </c>
      <c r="E11" s="1" t="s">
        <v>111</v>
      </c>
      <c r="F11" s="1" t="s">
        <v>112</v>
      </c>
      <c r="G11" s="1" t="s">
        <v>113</v>
      </c>
      <c r="H11" s="9">
        <v>72.3</v>
      </c>
      <c r="I11" s="10">
        <v>1</v>
      </c>
      <c r="J11" s="9">
        <f t="shared" si="1"/>
        <v>72.3</v>
      </c>
      <c r="K11" s="1" t="s">
        <v>99</v>
      </c>
      <c r="L11" s="4">
        <f>IF(A11="","",IF(K11="Strompreispauschale 2026",Einstellungen!$B$9,IF(K11="Individueller Tarif",Einstellungen!$B$10+Einstellungen!$B$11/MAX(Einstellungen!$B$12,1),"")))</f>
        <v>0.38307692307692309</v>
      </c>
      <c r="M11" s="11">
        <f t="shared" si="2"/>
        <v>27.696461538461538</v>
      </c>
      <c r="N11" s="1" t="s">
        <v>90</v>
      </c>
      <c r="O11" s="1" t="str">
        <f t="shared" si="3"/>
        <v>OK</v>
      </c>
      <c r="P11" s="1" t="s">
        <v>120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95" customHeight="1" x14ac:dyDescent="0.25">
      <c r="A12" s="15" t="s">
        <v>121</v>
      </c>
      <c r="B12" s="1" t="str">
        <f t="shared" si="0"/>
        <v>2026-04</v>
      </c>
      <c r="C12" s="1" t="s">
        <v>85</v>
      </c>
      <c r="D12" s="1" t="s">
        <v>86</v>
      </c>
      <c r="E12" s="1" t="s">
        <v>87</v>
      </c>
      <c r="F12" s="1" t="s">
        <v>88</v>
      </c>
      <c r="G12" s="1" t="s">
        <v>89</v>
      </c>
      <c r="H12" s="9">
        <v>37.5</v>
      </c>
      <c r="I12" s="10">
        <v>1</v>
      </c>
      <c r="J12" s="9">
        <f t="shared" si="1"/>
        <v>37.5</v>
      </c>
      <c r="K12" s="1" t="s">
        <v>13</v>
      </c>
      <c r="L12" s="4">
        <f>IF(A12="","",IF(K12="Strompreispauschale 2026",Einstellungen!$B$9,IF(K12="Individueller Tarif",Einstellungen!$B$10+Einstellungen!$B$11/MAX(Einstellungen!$B$12,1),"")))</f>
        <v>0.34</v>
      </c>
      <c r="M12" s="11">
        <f t="shared" si="2"/>
        <v>12.750000000000002</v>
      </c>
      <c r="N12" s="1" t="s">
        <v>90</v>
      </c>
      <c r="O12" s="1" t="str">
        <f t="shared" si="3"/>
        <v>OK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95" customHeight="1" x14ac:dyDescent="0.25">
      <c r="A13" s="15" t="s">
        <v>122</v>
      </c>
      <c r="B13" s="1" t="str">
        <f t="shared" si="0"/>
        <v>2026-04</v>
      </c>
      <c r="C13" s="1" t="s">
        <v>94</v>
      </c>
      <c r="D13" s="1" t="s">
        <v>95</v>
      </c>
      <c r="E13" s="1" t="s">
        <v>96</v>
      </c>
      <c r="F13" s="1" t="s">
        <v>97</v>
      </c>
      <c r="G13" s="1" t="s">
        <v>98</v>
      </c>
      <c r="H13" s="9">
        <v>49.2</v>
      </c>
      <c r="I13" s="10">
        <v>1</v>
      </c>
      <c r="J13" s="9">
        <f t="shared" si="1"/>
        <v>49.2</v>
      </c>
      <c r="K13" s="1" t="s">
        <v>99</v>
      </c>
      <c r="L13" s="4">
        <f>IF(A13="","",IF(K13="Strompreispauschale 2026",Einstellungen!$B$9,IF(K13="Individueller Tarif",Einstellungen!$B$10+Einstellungen!$B$11/MAX(Einstellungen!$B$12,1),"")))</f>
        <v>0.38307692307692309</v>
      </c>
      <c r="M13" s="11">
        <f t="shared" si="2"/>
        <v>18.847384615384616</v>
      </c>
      <c r="N13" s="1" t="s">
        <v>90</v>
      </c>
      <c r="O13" s="1" t="str">
        <f t="shared" si="3"/>
        <v>OK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95" customHeight="1" x14ac:dyDescent="0.25">
      <c r="A14" s="15" t="s">
        <v>123</v>
      </c>
      <c r="B14" s="1" t="str">
        <f t="shared" si="0"/>
        <v>2026-05</v>
      </c>
      <c r="C14" s="1" t="s">
        <v>102</v>
      </c>
      <c r="D14" s="1" t="s">
        <v>103</v>
      </c>
      <c r="E14" s="1" t="s">
        <v>104</v>
      </c>
      <c r="F14" s="1" t="s">
        <v>105</v>
      </c>
      <c r="G14" s="1" t="s">
        <v>106</v>
      </c>
      <c r="H14" s="9">
        <v>21.1</v>
      </c>
      <c r="I14" s="10">
        <v>1</v>
      </c>
      <c r="J14" s="9">
        <f t="shared" si="1"/>
        <v>21.1</v>
      </c>
      <c r="K14" s="1" t="s">
        <v>13</v>
      </c>
      <c r="L14" s="4">
        <f>IF(A14="","",IF(K14="Strompreispauschale 2026",Einstellungen!$B$9,IF(K14="Individueller Tarif",Einstellungen!$B$10+Einstellungen!$B$11/MAX(Einstellungen!$B$12,1),"")))</f>
        <v>0.34</v>
      </c>
      <c r="M14" s="11">
        <f t="shared" si="2"/>
        <v>7.1740000000000013</v>
      </c>
      <c r="N14" s="1" t="s">
        <v>90</v>
      </c>
      <c r="O14" s="1" t="str">
        <f t="shared" si="3"/>
        <v>OK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95" customHeight="1" x14ac:dyDescent="0.25">
      <c r="A15" s="15" t="s">
        <v>124</v>
      </c>
      <c r="B15" s="1" t="str">
        <f t="shared" si="0"/>
        <v>2026-05</v>
      </c>
      <c r="C15" s="1" t="s">
        <v>85</v>
      </c>
      <c r="D15" s="1" t="s">
        <v>86</v>
      </c>
      <c r="E15" s="1" t="s">
        <v>87</v>
      </c>
      <c r="F15" s="1" t="s">
        <v>88</v>
      </c>
      <c r="G15" s="1" t="s">
        <v>89</v>
      </c>
      <c r="H15" s="9">
        <v>41</v>
      </c>
      <c r="I15" s="10">
        <v>1</v>
      </c>
      <c r="J15" s="9">
        <f t="shared" si="1"/>
        <v>41</v>
      </c>
      <c r="K15" s="1" t="s">
        <v>13</v>
      </c>
      <c r="L15" s="4">
        <f>IF(A15="","",IF(K15="Strompreispauschale 2026",Einstellungen!$B$9,IF(K15="Individueller Tarif",Einstellungen!$B$10+Einstellungen!$B$11/MAX(Einstellungen!$B$12,1),"")))</f>
        <v>0.34</v>
      </c>
      <c r="M15" s="11">
        <f t="shared" si="2"/>
        <v>13.940000000000001</v>
      </c>
      <c r="N15" s="1" t="s">
        <v>90</v>
      </c>
      <c r="O15" s="1" t="str">
        <f t="shared" si="3"/>
        <v>OK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95" customHeight="1" x14ac:dyDescent="0.25">
      <c r="A16" s="15" t="s">
        <v>125</v>
      </c>
      <c r="B16" s="1" t="str">
        <f t="shared" si="0"/>
        <v>2026-05</v>
      </c>
      <c r="C16" s="1" t="s">
        <v>109</v>
      </c>
      <c r="D16" s="1" t="s">
        <v>110</v>
      </c>
      <c r="E16" s="1" t="s">
        <v>111</v>
      </c>
      <c r="F16" s="1" t="s">
        <v>112</v>
      </c>
      <c r="G16" s="1" t="s">
        <v>113</v>
      </c>
      <c r="H16" s="9">
        <v>75.400000000000006</v>
      </c>
      <c r="I16" s="10">
        <v>1</v>
      </c>
      <c r="J16" s="9">
        <f t="shared" si="1"/>
        <v>75.400000000000006</v>
      </c>
      <c r="K16" s="1" t="s">
        <v>99</v>
      </c>
      <c r="L16" s="4">
        <f>IF(A16="","",IF(K16="Strompreispauschale 2026",Einstellungen!$B$9,IF(K16="Individueller Tarif",Einstellungen!$B$10+Einstellungen!$B$11/MAX(Einstellungen!$B$12,1),"")))</f>
        <v>0.38307692307692309</v>
      </c>
      <c r="M16" s="11">
        <f t="shared" si="2"/>
        <v>28.884000000000004</v>
      </c>
      <c r="N16" s="1" t="s">
        <v>90</v>
      </c>
      <c r="O16" s="1" t="str">
        <f t="shared" si="3"/>
        <v>OK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95" customHeight="1" x14ac:dyDescent="0.25">
      <c r="A17" s="15" t="s">
        <v>126</v>
      </c>
      <c r="B17" s="1" t="str">
        <f t="shared" si="0"/>
        <v>2026-06</v>
      </c>
      <c r="C17" s="1" t="s">
        <v>94</v>
      </c>
      <c r="D17" s="1" t="s">
        <v>95</v>
      </c>
      <c r="E17" s="1" t="s">
        <v>96</v>
      </c>
      <c r="F17" s="1" t="s">
        <v>97</v>
      </c>
      <c r="G17" s="1" t="s">
        <v>98</v>
      </c>
      <c r="H17" s="9">
        <v>47.3</v>
      </c>
      <c r="I17" s="10">
        <v>1</v>
      </c>
      <c r="J17" s="9">
        <f t="shared" si="1"/>
        <v>47.3</v>
      </c>
      <c r="K17" s="1" t="s">
        <v>99</v>
      </c>
      <c r="L17" s="4">
        <f>IF(A17="","",IF(K17="Strompreispauschale 2026",Einstellungen!$B$9,IF(K17="Individueller Tarif",Einstellungen!$B$10+Einstellungen!$B$11/MAX(Einstellungen!$B$12,1),"")))</f>
        <v>0.38307692307692309</v>
      </c>
      <c r="M17" s="11">
        <f t="shared" si="2"/>
        <v>18.119538461538461</v>
      </c>
      <c r="N17" s="1" t="s">
        <v>90</v>
      </c>
      <c r="O17" s="1" t="str">
        <f t="shared" si="3"/>
        <v>OK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95" customHeight="1" x14ac:dyDescent="0.25">
      <c r="A18" s="15" t="s">
        <v>127</v>
      </c>
      <c r="B18" s="1" t="str">
        <f t="shared" si="0"/>
        <v>2026-06</v>
      </c>
      <c r="C18" s="1" t="s">
        <v>85</v>
      </c>
      <c r="D18" s="1" t="s">
        <v>86</v>
      </c>
      <c r="E18" s="1" t="s">
        <v>87</v>
      </c>
      <c r="F18" s="1" t="s">
        <v>88</v>
      </c>
      <c r="G18" s="1" t="s">
        <v>89</v>
      </c>
      <c r="H18" s="9">
        <v>35.799999999999997</v>
      </c>
      <c r="I18" s="10">
        <v>1</v>
      </c>
      <c r="J18" s="9">
        <f t="shared" si="1"/>
        <v>35.799999999999997</v>
      </c>
      <c r="K18" s="1" t="s">
        <v>13</v>
      </c>
      <c r="L18" s="4">
        <f>IF(A18="","",IF(K18="Strompreispauschale 2026",Einstellungen!$B$9,IF(K18="Individueller Tarif",Einstellungen!$B$10+Einstellungen!$B$11/MAX(Einstellungen!$B$12,1),"")))</f>
        <v>0.34</v>
      </c>
      <c r="M18" s="11">
        <f t="shared" si="2"/>
        <v>12.172000000000001</v>
      </c>
      <c r="N18" s="1" t="s">
        <v>90</v>
      </c>
      <c r="O18" s="1" t="str">
        <f t="shared" si="3"/>
        <v>OK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95" customHeight="1" x14ac:dyDescent="0.25">
      <c r="A19" s="15" t="s">
        <v>128</v>
      </c>
      <c r="B19" s="1" t="str">
        <f t="shared" si="0"/>
        <v>2026-06</v>
      </c>
      <c r="C19" s="1" t="s">
        <v>102</v>
      </c>
      <c r="D19" s="1" t="s">
        <v>103</v>
      </c>
      <c r="E19" s="1" t="s">
        <v>104</v>
      </c>
      <c r="F19" s="1" t="s">
        <v>105</v>
      </c>
      <c r="G19" s="1" t="s">
        <v>106</v>
      </c>
      <c r="H19" s="9">
        <v>22.7</v>
      </c>
      <c r="I19" s="10">
        <v>0.8</v>
      </c>
      <c r="J19" s="9">
        <f t="shared" si="1"/>
        <v>18.16</v>
      </c>
      <c r="K19" s="1" t="s">
        <v>13</v>
      </c>
      <c r="L19" s="4">
        <f>IF(A19="","",IF(K19="Strompreispauschale 2026",Einstellungen!$B$9,IF(K19="Individueller Tarif",Einstellungen!$B$10+Einstellungen!$B$11/MAX(Einstellungen!$B$12,1),"")))</f>
        <v>0.34</v>
      </c>
      <c r="M19" s="11">
        <f t="shared" si="2"/>
        <v>6.1744000000000003</v>
      </c>
      <c r="N19" s="1" t="s">
        <v>90</v>
      </c>
      <c r="O19" s="1" t="str">
        <f t="shared" si="3"/>
        <v>OK</v>
      </c>
      <c r="P19" s="1" t="s">
        <v>129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95" customHeight="1" x14ac:dyDescent="0.25">
      <c r="A20" s="15"/>
      <c r="B20" s="1" t="str">
        <f t="shared" si="0"/>
        <v/>
      </c>
      <c r="C20" s="1"/>
      <c r="D20" s="1"/>
      <c r="E20" s="1"/>
      <c r="F20" s="1"/>
      <c r="G20" s="1"/>
      <c r="H20" s="9"/>
      <c r="I20" s="10"/>
      <c r="J20" s="9" t="str">
        <f t="shared" si="1"/>
        <v/>
      </c>
      <c r="K20" s="1"/>
      <c r="L20" s="4" t="str">
        <f>IF(A20="","",IF(K20="Strompreispauschale 2026",Einstellungen!$B$9,IF(K20="Individueller Tarif",Einstellungen!$B$10+Einstellungen!$B$11/MAX(Einstellungen!$B$12,1),"")))</f>
        <v/>
      </c>
      <c r="M20" s="11" t="str">
        <f t="shared" si="2"/>
        <v/>
      </c>
      <c r="N20" s="1"/>
      <c r="O20" s="1" t="str">
        <f t="shared" si="3"/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95" customHeight="1" x14ac:dyDescent="0.25">
      <c r="A21" s="15"/>
      <c r="B21" s="1" t="str">
        <f t="shared" si="0"/>
        <v/>
      </c>
      <c r="C21" s="1"/>
      <c r="D21" s="1"/>
      <c r="E21" s="1"/>
      <c r="F21" s="1"/>
      <c r="G21" s="1"/>
      <c r="H21" s="9"/>
      <c r="I21" s="10"/>
      <c r="J21" s="9" t="str">
        <f t="shared" si="1"/>
        <v/>
      </c>
      <c r="K21" s="1"/>
      <c r="L21" s="4" t="str">
        <f>IF(A21="","",IF(K21="Strompreispauschale 2026",Einstellungen!$B$9,IF(K21="Individueller Tarif",Einstellungen!$B$10+Einstellungen!$B$11/MAX(Einstellungen!$B$12,1),"")))</f>
        <v/>
      </c>
      <c r="M21" s="11" t="str">
        <f t="shared" si="2"/>
        <v/>
      </c>
      <c r="N21" s="1"/>
      <c r="O21" s="1" t="str">
        <f t="shared" si="3"/>
        <v/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95" customHeight="1" x14ac:dyDescent="0.25">
      <c r="A22" s="15"/>
      <c r="B22" s="1" t="str">
        <f t="shared" si="0"/>
        <v/>
      </c>
      <c r="C22" s="1"/>
      <c r="D22" s="1"/>
      <c r="E22" s="1"/>
      <c r="F22" s="1"/>
      <c r="G22" s="1"/>
      <c r="H22" s="9"/>
      <c r="I22" s="10"/>
      <c r="J22" s="9" t="str">
        <f t="shared" si="1"/>
        <v/>
      </c>
      <c r="K22" s="1"/>
      <c r="L22" s="4" t="str">
        <f>IF(A22="","",IF(K22="Strompreispauschale 2026",Einstellungen!$B$9,IF(K22="Individueller Tarif",Einstellungen!$B$10+Einstellungen!$B$11/MAX(Einstellungen!$B$12,1),"")))</f>
        <v/>
      </c>
      <c r="M22" s="11" t="str">
        <f t="shared" si="2"/>
        <v/>
      </c>
      <c r="N22" s="1"/>
      <c r="O22" s="1" t="str">
        <f t="shared" si="3"/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95" customHeight="1" x14ac:dyDescent="0.25">
      <c r="A23" s="15"/>
      <c r="B23" s="1" t="str">
        <f t="shared" si="0"/>
        <v/>
      </c>
      <c r="C23" s="1"/>
      <c r="D23" s="1"/>
      <c r="E23" s="1"/>
      <c r="F23" s="1"/>
      <c r="G23" s="1"/>
      <c r="H23" s="9"/>
      <c r="I23" s="10"/>
      <c r="J23" s="9" t="str">
        <f t="shared" si="1"/>
        <v/>
      </c>
      <c r="K23" s="1"/>
      <c r="L23" s="4" t="str">
        <f>IF(A23="","",IF(K23="Strompreispauschale 2026",Einstellungen!$B$9,IF(K23="Individueller Tarif",Einstellungen!$B$10+Einstellungen!$B$11/MAX(Einstellungen!$B$12,1),"")))</f>
        <v/>
      </c>
      <c r="M23" s="11" t="str">
        <f t="shared" si="2"/>
        <v/>
      </c>
      <c r="N23" s="1"/>
      <c r="O23" s="1" t="str">
        <f t="shared" si="3"/>
        <v/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95" customHeight="1" x14ac:dyDescent="0.25">
      <c r="A24" s="15"/>
      <c r="B24" s="1" t="str">
        <f t="shared" si="0"/>
        <v/>
      </c>
      <c r="C24" s="1"/>
      <c r="D24" s="1"/>
      <c r="E24" s="1"/>
      <c r="F24" s="1"/>
      <c r="G24" s="1"/>
      <c r="H24" s="9"/>
      <c r="I24" s="10"/>
      <c r="J24" s="9" t="str">
        <f t="shared" si="1"/>
        <v/>
      </c>
      <c r="K24" s="1"/>
      <c r="L24" s="4" t="str">
        <f>IF(A24="","",IF(K24="Strompreispauschale 2026",Einstellungen!$B$9,IF(K24="Individueller Tarif",Einstellungen!$B$10+Einstellungen!$B$11/MAX(Einstellungen!$B$12,1),"")))</f>
        <v/>
      </c>
      <c r="M24" s="11" t="str">
        <f t="shared" si="2"/>
        <v/>
      </c>
      <c r="N24" s="1"/>
      <c r="O24" s="1" t="str">
        <f t="shared" si="3"/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95" customHeight="1" x14ac:dyDescent="0.25">
      <c r="A25" s="15"/>
      <c r="B25" s="1" t="str">
        <f t="shared" si="0"/>
        <v/>
      </c>
      <c r="C25" s="1"/>
      <c r="D25" s="1"/>
      <c r="E25" s="1"/>
      <c r="F25" s="1"/>
      <c r="G25" s="1"/>
      <c r="H25" s="9"/>
      <c r="I25" s="10"/>
      <c r="J25" s="9" t="str">
        <f t="shared" si="1"/>
        <v/>
      </c>
      <c r="K25" s="1"/>
      <c r="L25" s="4" t="str">
        <f>IF(A25="","",IF(K25="Strompreispauschale 2026",Einstellungen!$B$9,IF(K25="Individueller Tarif",Einstellungen!$B$10+Einstellungen!$B$11/MAX(Einstellungen!$B$12,1),"")))</f>
        <v/>
      </c>
      <c r="M25" s="11" t="str">
        <f t="shared" si="2"/>
        <v/>
      </c>
      <c r="N25" s="1"/>
      <c r="O25" s="1" t="str">
        <f t="shared" si="3"/>
        <v/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95" customHeight="1" x14ac:dyDescent="0.25">
      <c r="A26" s="15"/>
      <c r="B26" s="1" t="str">
        <f t="shared" si="0"/>
        <v/>
      </c>
      <c r="C26" s="1"/>
      <c r="D26" s="1"/>
      <c r="E26" s="1"/>
      <c r="F26" s="1"/>
      <c r="G26" s="1"/>
      <c r="H26" s="9"/>
      <c r="I26" s="10"/>
      <c r="J26" s="9" t="str">
        <f t="shared" si="1"/>
        <v/>
      </c>
      <c r="K26" s="1"/>
      <c r="L26" s="4" t="str">
        <f>IF(A26="","",IF(K26="Strompreispauschale 2026",Einstellungen!$B$9,IF(K26="Individueller Tarif",Einstellungen!$B$10+Einstellungen!$B$11/MAX(Einstellungen!$B$12,1),"")))</f>
        <v/>
      </c>
      <c r="M26" s="11" t="str">
        <f t="shared" si="2"/>
        <v/>
      </c>
      <c r="N26" s="1"/>
      <c r="O26" s="1" t="str">
        <f t="shared" si="3"/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95" customHeight="1" x14ac:dyDescent="0.25">
      <c r="A27" s="15"/>
      <c r="B27" s="1" t="str">
        <f t="shared" si="0"/>
        <v/>
      </c>
      <c r="C27" s="1"/>
      <c r="D27" s="1"/>
      <c r="E27" s="1"/>
      <c r="F27" s="1"/>
      <c r="G27" s="1"/>
      <c r="H27" s="9"/>
      <c r="I27" s="10"/>
      <c r="J27" s="9" t="str">
        <f t="shared" si="1"/>
        <v/>
      </c>
      <c r="K27" s="1"/>
      <c r="L27" s="4" t="str">
        <f>IF(A27="","",IF(K27="Strompreispauschale 2026",Einstellungen!$B$9,IF(K27="Individueller Tarif",Einstellungen!$B$10+Einstellungen!$B$11/MAX(Einstellungen!$B$12,1),"")))</f>
        <v/>
      </c>
      <c r="M27" s="11" t="str">
        <f t="shared" si="2"/>
        <v/>
      </c>
      <c r="N27" s="1"/>
      <c r="O27" s="1" t="str">
        <f t="shared" si="3"/>
        <v/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95" customHeight="1" x14ac:dyDescent="0.25">
      <c r="A28" s="15"/>
      <c r="B28" s="1" t="str">
        <f t="shared" si="0"/>
        <v/>
      </c>
      <c r="C28" s="1"/>
      <c r="D28" s="1"/>
      <c r="E28" s="1"/>
      <c r="F28" s="1"/>
      <c r="G28" s="1"/>
      <c r="H28" s="9"/>
      <c r="I28" s="10"/>
      <c r="J28" s="9" t="str">
        <f t="shared" si="1"/>
        <v/>
      </c>
      <c r="K28" s="1"/>
      <c r="L28" s="4" t="str">
        <f>IF(A28="","",IF(K28="Strompreispauschale 2026",Einstellungen!$B$9,IF(K28="Individueller Tarif",Einstellungen!$B$10+Einstellungen!$B$11/MAX(Einstellungen!$B$12,1),"")))</f>
        <v/>
      </c>
      <c r="M28" s="11" t="str">
        <f t="shared" si="2"/>
        <v/>
      </c>
      <c r="N28" s="1"/>
      <c r="O28" s="1" t="str">
        <f t="shared" si="3"/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95" customHeight="1" x14ac:dyDescent="0.25">
      <c r="A29" s="15"/>
      <c r="B29" s="1" t="str">
        <f t="shared" si="0"/>
        <v/>
      </c>
      <c r="C29" s="1"/>
      <c r="D29" s="1"/>
      <c r="E29" s="1"/>
      <c r="F29" s="1"/>
      <c r="G29" s="1"/>
      <c r="H29" s="9"/>
      <c r="I29" s="10"/>
      <c r="J29" s="9" t="str">
        <f t="shared" si="1"/>
        <v/>
      </c>
      <c r="K29" s="1"/>
      <c r="L29" s="4" t="str">
        <f>IF(A29="","",IF(K29="Strompreispauschale 2026",Einstellungen!$B$9,IF(K29="Individueller Tarif",Einstellungen!$B$10+Einstellungen!$B$11/MAX(Einstellungen!$B$12,1),"")))</f>
        <v/>
      </c>
      <c r="M29" s="11" t="str">
        <f t="shared" si="2"/>
        <v/>
      </c>
      <c r="N29" s="1"/>
      <c r="O29" s="1" t="str">
        <f t="shared" si="3"/>
        <v/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95" customHeight="1" x14ac:dyDescent="0.25">
      <c r="A30" s="15"/>
      <c r="B30" s="1" t="str">
        <f t="shared" si="0"/>
        <v/>
      </c>
      <c r="C30" s="1"/>
      <c r="D30" s="1"/>
      <c r="E30" s="1"/>
      <c r="F30" s="1"/>
      <c r="G30" s="1"/>
      <c r="H30" s="9"/>
      <c r="I30" s="10"/>
      <c r="J30" s="9" t="str">
        <f t="shared" si="1"/>
        <v/>
      </c>
      <c r="K30" s="1"/>
      <c r="L30" s="4" t="str">
        <f>IF(A30="","",IF(K30="Strompreispauschale 2026",Einstellungen!$B$9,IF(K30="Individueller Tarif",Einstellungen!$B$10+Einstellungen!$B$11/MAX(Einstellungen!$B$12,1),"")))</f>
        <v/>
      </c>
      <c r="M30" s="11" t="str">
        <f t="shared" si="2"/>
        <v/>
      </c>
      <c r="N30" s="1"/>
      <c r="O30" s="1" t="str">
        <f t="shared" si="3"/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95" customHeight="1" x14ac:dyDescent="0.25">
      <c r="A31" s="15"/>
      <c r="B31" s="1" t="str">
        <f t="shared" si="0"/>
        <v/>
      </c>
      <c r="C31" s="1"/>
      <c r="D31" s="1"/>
      <c r="E31" s="1"/>
      <c r="F31" s="1"/>
      <c r="G31" s="1"/>
      <c r="H31" s="9"/>
      <c r="I31" s="10"/>
      <c r="J31" s="9" t="str">
        <f t="shared" si="1"/>
        <v/>
      </c>
      <c r="K31" s="1"/>
      <c r="L31" s="4" t="str">
        <f>IF(A31="","",IF(K31="Strompreispauschale 2026",Einstellungen!$B$9,IF(K31="Individueller Tarif",Einstellungen!$B$10+Einstellungen!$B$11/MAX(Einstellungen!$B$12,1),"")))</f>
        <v/>
      </c>
      <c r="M31" s="11" t="str">
        <f t="shared" si="2"/>
        <v/>
      </c>
      <c r="N31" s="1"/>
      <c r="O31" s="1" t="str">
        <f t="shared" si="3"/>
        <v/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95" customHeight="1" x14ac:dyDescent="0.25">
      <c r="A32" s="15"/>
      <c r="B32" s="1" t="str">
        <f t="shared" si="0"/>
        <v/>
      </c>
      <c r="C32" s="1"/>
      <c r="D32" s="1"/>
      <c r="E32" s="1"/>
      <c r="F32" s="1"/>
      <c r="G32" s="1"/>
      <c r="H32" s="9"/>
      <c r="I32" s="10"/>
      <c r="J32" s="9" t="str">
        <f t="shared" si="1"/>
        <v/>
      </c>
      <c r="K32" s="1"/>
      <c r="L32" s="4" t="str">
        <f>IF(A32="","",IF(K32="Strompreispauschale 2026",Einstellungen!$B$9,IF(K32="Individueller Tarif",Einstellungen!$B$10+Einstellungen!$B$11/MAX(Einstellungen!$B$12,1),"")))</f>
        <v/>
      </c>
      <c r="M32" s="11" t="str">
        <f t="shared" si="2"/>
        <v/>
      </c>
      <c r="N32" s="1"/>
      <c r="O32" s="1" t="str">
        <f t="shared" si="3"/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95" customHeight="1" x14ac:dyDescent="0.25">
      <c r="A33" s="15"/>
      <c r="B33" s="1" t="str">
        <f t="shared" si="0"/>
        <v/>
      </c>
      <c r="C33" s="1"/>
      <c r="D33" s="1"/>
      <c r="E33" s="1"/>
      <c r="F33" s="1"/>
      <c r="G33" s="1"/>
      <c r="H33" s="9"/>
      <c r="I33" s="10"/>
      <c r="J33" s="9" t="str">
        <f t="shared" si="1"/>
        <v/>
      </c>
      <c r="K33" s="1"/>
      <c r="L33" s="4" t="str">
        <f>IF(A33="","",IF(K33="Strompreispauschale 2026",Einstellungen!$B$9,IF(K33="Individueller Tarif",Einstellungen!$B$10+Einstellungen!$B$11/MAX(Einstellungen!$B$12,1),"")))</f>
        <v/>
      </c>
      <c r="M33" s="11" t="str">
        <f t="shared" si="2"/>
        <v/>
      </c>
      <c r="N33" s="1"/>
      <c r="O33" s="1" t="str">
        <f t="shared" si="3"/>
        <v/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95" customHeight="1" x14ac:dyDescent="0.25">
      <c r="A34" s="15"/>
      <c r="B34" s="1" t="str">
        <f t="shared" ref="B34:B65" si="4">IF(A34="","",RIGHT(A34,4)&amp;"-"&amp;MID(A34,4,2))</f>
        <v/>
      </c>
      <c r="C34" s="1"/>
      <c r="D34" s="1"/>
      <c r="E34" s="1"/>
      <c r="F34" s="1"/>
      <c r="G34" s="1"/>
      <c r="H34" s="9"/>
      <c r="I34" s="10"/>
      <c r="J34" s="9" t="str">
        <f t="shared" ref="J34:J65" si="5">IF(H34="","",H34*I34)</f>
        <v/>
      </c>
      <c r="K34" s="1"/>
      <c r="L34" s="4" t="str">
        <f>IF(A34="","",IF(K34="Strompreispauschale 2026",Einstellungen!$B$9,IF(K34="Individueller Tarif",Einstellungen!$B$10+Einstellungen!$B$11/MAX(Einstellungen!$B$12,1),"")))</f>
        <v/>
      </c>
      <c r="M34" s="11" t="str">
        <f t="shared" ref="M34:M65" si="6">IF(J34="","",J34*L34)</f>
        <v/>
      </c>
      <c r="N34" s="1"/>
      <c r="O34" s="1" t="str">
        <f t="shared" ref="O34:O65" si="7">IF(A34="","",IF(N34&lt;&gt;"Ja","Nachweis fehlt",IF(OR(H34="",H34&lt;=0),"kWh prüfen","OK")))</f>
        <v/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95" customHeight="1" x14ac:dyDescent="0.25">
      <c r="A35" s="15"/>
      <c r="B35" s="1" t="str">
        <f t="shared" si="4"/>
        <v/>
      </c>
      <c r="C35" s="1"/>
      <c r="D35" s="1"/>
      <c r="E35" s="1"/>
      <c r="F35" s="1"/>
      <c r="G35" s="1"/>
      <c r="H35" s="9"/>
      <c r="I35" s="10"/>
      <c r="J35" s="9" t="str">
        <f t="shared" si="5"/>
        <v/>
      </c>
      <c r="K35" s="1"/>
      <c r="L35" s="4" t="str">
        <f>IF(A35="","",IF(K35="Strompreispauschale 2026",Einstellungen!$B$9,IF(K35="Individueller Tarif",Einstellungen!$B$10+Einstellungen!$B$11/MAX(Einstellungen!$B$12,1),"")))</f>
        <v/>
      </c>
      <c r="M35" s="11" t="str">
        <f t="shared" si="6"/>
        <v/>
      </c>
      <c r="N35" s="1"/>
      <c r="O35" s="1" t="str">
        <f t="shared" si="7"/>
        <v/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95" customHeight="1" x14ac:dyDescent="0.25">
      <c r="A36" s="15"/>
      <c r="B36" s="1" t="str">
        <f t="shared" si="4"/>
        <v/>
      </c>
      <c r="C36" s="1"/>
      <c r="D36" s="1"/>
      <c r="E36" s="1"/>
      <c r="F36" s="1"/>
      <c r="G36" s="1"/>
      <c r="H36" s="9"/>
      <c r="I36" s="10"/>
      <c r="J36" s="9" t="str">
        <f t="shared" si="5"/>
        <v/>
      </c>
      <c r="K36" s="1"/>
      <c r="L36" s="4" t="str">
        <f>IF(A36="","",IF(K36="Strompreispauschale 2026",Einstellungen!$B$9,IF(K36="Individueller Tarif",Einstellungen!$B$10+Einstellungen!$B$11/MAX(Einstellungen!$B$12,1),"")))</f>
        <v/>
      </c>
      <c r="M36" s="11" t="str">
        <f t="shared" si="6"/>
        <v/>
      </c>
      <c r="N36" s="1"/>
      <c r="O36" s="1" t="str">
        <f t="shared" si="7"/>
        <v/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95" customHeight="1" x14ac:dyDescent="0.25">
      <c r="A37" s="15"/>
      <c r="B37" s="1" t="str">
        <f t="shared" si="4"/>
        <v/>
      </c>
      <c r="C37" s="1"/>
      <c r="D37" s="1"/>
      <c r="E37" s="1"/>
      <c r="F37" s="1"/>
      <c r="G37" s="1"/>
      <c r="H37" s="9"/>
      <c r="I37" s="10"/>
      <c r="J37" s="9" t="str">
        <f t="shared" si="5"/>
        <v/>
      </c>
      <c r="K37" s="1"/>
      <c r="L37" s="4" t="str">
        <f>IF(A37="","",IF(K37="Strompreispauschale 2026",Einstellungen!$B$9,IF(K37="Individueller Tarif",Einstellungen!$B$10+Einstellungen!$B$11/MAX(Einstellungen!$B$12,1),"")))</f>
        <v/>
      </c>
      <c r="M37" s="11" t="str">
        <f t="shared" si="6"/>
        <v/>
      </c>
      <c r="N37" s="1"/>
      <c r="O37" s="1" t="str">
        <f t="shared" si="7"/>
        <v/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95" customHeight="1" x14ac:dyDescent="0.25">
      <c r="A38" s="15"/>
      <c r="B38" s="1" t="str">
        <f t="shared" si="4"/>
        <v/>
      </c>
      <c r="C38" s="1"/>
      <c r="D38" s="1"/>
      <c r="E38" s="1"/>
      <c r="F38" s="1"/>
      <c r="G38" s="1"/>
      <c r="H38" s="9"/>
      <c r="I38" s="10"/>
      <c r="J38" s="9" t="str">
        <f t="shared" si="5"/>
        <v/>
      </c>
      <c r="K38" s="1"/>
      <c r="L38" s="4" t="str">
        <f>IF(A38="","",IF(K38="Strompreispauschale 2026",Einstellungen!$B$9,IF(K38="Individueller Tarif",Einstellungen!$B$10+Einstellungen!$B$11/MAX(Einstellungen!$B$12,1),"")))</f>
        <v/>
      </c>
      <c r="M38" s="11" t="str">
        <f t="shared" si="6"/>
        <v/>
      </c>
      <c r="N38" s="1"/>
      <c r="O38" s="1" t="str">
        <f t="shared" si="7"/>
        <v/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95" customHeight="1" x14ac:dyDescent="0.25">
      <c r="A39" s="15"/>
      <c r="B39" s="1" t="str">
        <f t="shared" si="4"/>
        <v/>
      </c>
      <c r="C39" s="1"/>
      <c r="D39" s="1"/>
      <c r="E39" s="1"/>
      <c r="F39" s="1"/>
      <c r="G39" s="1"/>
      <c r="H39" s="9"/>
      <c r="I39" s="10"/>
      <c r="J39" s="9" t="str">
        <f t="shared" si="5"/>
        <v/>
      </c>
      <c r="K39" s="1"/>
      <c r="L39" s="4" t="str">
        <f>IF(A39="","",IF(K39="Strompreispauschale 2026",Einstellungen!$B$9,IF(K39="Individueller Tarif",Einstellungen!$B$10+Einstellungen!$B$11/MAX(Einstellungen!$B$12,1),"")))</f>
        <v/>
      </c>
      <c r="M39" s="11" t="str">
        <f t="shared" si="6"/>
        <v/>
      </c>
      <c r="N39" s="1"/>
      <c r="O39" s="1" t="str">
        <f t="shared" si="7"/>
        <v/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95" customHeight="1" x14ac:dyDescent="0.25">
      <c r="A40" s="15"/>
      <c r="B40" s="1" t="str">
        <f t="shared" si="4"/>
        <v/>
      </c>
      <c r="C40" s="1"/>
      <c r="D40" s="1"/>
      <c r="E40" s="1"/>
      <c r="F40" s="1"/>
      <c r="G40" s="1"/>
      <c r="H40" s="9"/>
      <c r="I40" s="10"/>
      <c r="J40" s="9" t="str">
        <f t="shared" si="5"/>
        <v/>
      </c>
      <c r="K40" s="1"/>
      <c r="L40" s="4" t="str">
        <f>IF(A40="","",IF(K40="Strompreispauschale 2026",Einstellungen!$B$9,IF(K40="Individueller Tarif",Einstellungen!$B$10+Einstellungen!$B$11/MAX(Einstellungen!$B$12,1),"")))</f>
        <v/>
      </c>
      <c r="M40" s="11" t="str">
        <f t="shared" si="6"/>
        <v/>
      </c>
      <c r="N40" s="1"/>
      <c r="O40" s="1" t="str">
        <f t="shared" si="7"/>
        <v/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95" customHeight="1" x14ac:dyDescent="0.25">
      <c r="A41" s="15"/>
      <c r="B41" s="1" t="str">
        <f t="shared" si="4"/>
        <v/>
      </c>
      <c r="C41" s="1"/>
      <c r="D41" s="1"/>
      <c r="E41" s="1"/>
      <c r="F41" s="1"/>
      <c r="G41" s="1"/>
      <c r="H41" s="9"/>
      <c r="I41" s="10"/>
      <c r="J41" s="9" t="str">
        <f t="shared" si="5"/>
        <v/>
      </c>
      <c r="K41" s="1"/>
      <c r="L41" s="4" t="str">
        <f>IF(A41="","",IF(K41="Strompreispauschale 2026",Einstellungen!$B$9,IF(K41="Individueller Tarif",Einstellungen!$B$10+Einstellungen!$B$11/MAX(Einstellungen!$B$12,1),"")))</f>
        <v/>
      </c>
      <c r="M41" s="11" t="str">
        <f t="shared" si="6"/>
        <v/>
      </c>
      <c r="N41" s="1"/>
      <c r="O41" s="1" t="str">
        <f t="shared" si="7"/>
        <v/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95" customHeight="1" x14ac:dyDescent="0.25">
      <c r="A42" s="15"/>
      <c r="B42" s="1" t="str">
        <f t="shared" si="4"/>
        <v/>
      </c>
      <c r="C42" s="1"/>
      <c r="D42" s="1"/>
      <c r="E42" s="1"/>
      <c r="F42" s="1"/>
      <c r="G42" s="1"/>
      <c r="H42" s="9"/>
      <c r="I42" s="10"/>
      <c r="J42" s="9" t="str">
        <f t="shared" si="5"/>
        <v/>
      </c>
      <c r="K42" s="1"/>
      <c r="L42" s="4" t="str">
        <f>IF(A42="","",IF(K42="Strompreispauschale 2026",Einstellungen!$B$9,IF(K42="Individueller Tarif",Einstellungen!$B$10+Einstellungen!$B$11/MAX(Einstellungen!$B$12,1),"")))</f>
        <v/>
      </c>
      <c r="M42" s="11" t="str">
        <f t="shared" si="6"/>
        <v/>
      </c>
      <c r="N42" s="1"/>
      <c r="O42" s="1" t="str">
        <f t="shared" si="7"/>
        <v/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95" customHeight="1" x14ac:dyDescent="0.25">
      <c r="A43" s="15"/>
      <c r="B43" s="1" t="str">
        <f t="shared" si="4"/>
        <v/>
      </c>
      <c r="C43" s="1"/>
      <c r="D43" s="1"/>
      <c r="E43" s="1"/>
      <c r="F43" s="1"/>
      <c r="G43" s="1"/>
      <c r="H43" s="9"/>
      <c r="I43" s="10"/>
      <c r="J43" s="9" t="str">
        <f t="shared" si="5"/>
        <v/>
      </c>
      <c r="K43" s="1"/>
      <c r="L43" s="4" t="str">
        <f>IF(A43="","",IF(K43="Strompreispauschale 2026",Einstellungen!$B$9,IF(K43="Individueller Tarif",Einstellungen!$B$10+Einstellungen!$B$11/MAX(Einstellungen!$B$12,1),"")))</f>
        <v/>
      </c>
      <c r="M43" s="11" t="str">
        <f t="shared" si="6"/>
        <v/>
      </c>
      <c r="N43" s="1"/>
      <c r="O43" s="1" t="str">
        <f t="shared" si="7"/>
        <v/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95" customHeight="1" x14ac:dyDescent="0.25">
      <c r="A44" s="15"/>
      <c r="B44" s="1" t="str">
        <f t="shared" si="4"/>
        <v/>
      </c>
      <c r="C44" s="1"/>
      <c r="D44" s="1"/>
      <c r="E44" s="1"/>
      <c r="F44" s="1"/>
      <c r="G44" s="1"/>
      <c r="H44" s="9"/>
      <c r="I44" s="10"/>
      <c r="J44" s="9" t="str">
        <f t="shared" si="5"/>
        <v/>
      </c>
      <c r="K44" s="1"/>
      <c r="L44" s="4" t="str">
        <f>IF(A44="","",IF(K44="Strompreispauschale 2026",Einstellungen!$B$9,IF(K44="Individueller Tarif",Einstellungen!$B$10+Einstellungen!$B$11/MAX(Einstellungen!$B$12,1),"")))</f>
        <v/>
      </c>
      <c r="M44" s="11" t="str">
        <f t="shared" si="6"/>
        <v/>
      </c>
      <c r="N44" s="1"/>
      <c r="O44" s="1" t="str">
        <f t="shared" si="7"/>
        <v/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95" customHeight="1" x14ac:dyDescent="0.25">
      <c r="A45" s="15"/>
      <c r="B45" s="1" t="str">
        <f t="shared" si="4"/>
        <v/>
      </c>
      <c r="C45" s="1"/>
      <c r="D45" s="1"/>
      <c r="E45" s="1"/>
      <c r="F45" s="1"/>
      <c r="G45" s="1"/>
      <c r="H45" s="9"/>
      <c r="I45" s="10"/>
      <c r="J45" s="9" t="str">
        <f t="shared" si="5"/>
        <v/>
      </c>
      <c r="K45" s="1"/>
      <c r="L45" s="4" t="str">
        <f>IF(A45="","",IF(K45="Strompreispauschale 2026",Einstellungen!$B$9,IF(K45="Individueller Tarif",Einstellungen!$B$10+Einstellungen!$B$11/MAX(Einstellungen!$B$12,1),"")))</f>
        <v/>
      </c>
      <c r="M45" s="11" t="str">
        <f t="shared" si="6"/>
        <v/>
      </c>
      <c r="N45" s="1"/>
      <c r="O45" s="1" t="str">
        <f t="shared" si="7"/>
        <v/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95" customHeight="1" x14ac:dyDescent="0.25">
      <c r="A46" s="15"/>
      <c r="B46" s="1" t="str">
        <f t="shared" si="4"/>
        <v/>
      </c>
      <c r="C46" s="1"/>
      <c r="D46" s="1"/>
      <c r="E46" s="1"/>
      <c r="F46" s="1"/>
      <c r="G46" s="1"/>
      <c r="H46" s="9"/>
      <c r="I46" s="10"/>
      <c r="J46" s="9" t="str">
        <f t="shared" si="5"/>
        <v/>
      </c>
      <c r="K46" s="1"/>
      <c r="L46" s="4" t="str">
        <f>IF(A46="","",IF(K46="Strompreispauschale 2026",Einstellungen!$B$9,IF(K46="Individueller Tarif",Einstellungen!$B$10+Einstellungen!$B$11/MAX(Einstellungen!$B$12,1),"")))</f>
        <v/>
      </c>
      <c r="M46" s="11" t="str">
        <f t="shared" si="6"/>
        <v/>
      </c>
      <c r="N46" s="1"/>
      <c r="O46" s="1" t="str">
        <f t="shared" si="7"/>
        <v/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95" customHeight="1" x14ac:dyDescent="0.25">
      <c r="A47" s="15"/>
      <c r="B47" s="1" t="str">
        <f t="shared" si="4"/>
        <v/>
      </c>
      <c r="C47" s="1"/>
      <c r="D47" s="1"/>
      <c r="E47" s="1"/>
      <c r="F47" s="1"/>
      <c r="G47" s="1"/>
      <c r="H47" s="9"/>
      <c r="I47" s="10"/>
      <c r="J47" s="9" t="str">
        <f t="shared" si="5"/>
        <v/>
      </c>
      <c r="K47" s="1"/>
      <c r="L47" s="4" t="str">
        <f>IF(A47="","",IF(K47="Strompreispauschale 2026",Einstellungen!$B$9,IF(K47="Individueller Tarif",Einstellungen!$B$10+Einstellungen!$B$11/MAX(Einstellungen!$B$12,1),"")))</f>
        <v/>
      </c>
      <c r="M47" s="11" t="str">
        <f t="shared" si="6"/>
        <v/>
      </c>
      <c r="N47" s="1"/>
      <c r="O47" s="1" t="str">
        <f t="shared" si="7"/>
        <v/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95" customHeight="1" x14ac:dyDescent="0.25">
      <c r="A48" s="15"/>
      <c r="B48" s="1" t="str">
        <f t="shared" si="4"/>
        <v/>
      </c>
      <c r="C48" s="1"/>
      <c r="D48" s="1"/>
      <c r="E48" s="1"/>
      <c r="F48" s="1"/>
      <c r="G48" s="1"/>
      <c r="H48" s="9"/>
      <c r="I48" s="10"/>
      <c r="J48" s="9" t="str">
        <f t="shared" si="5"/>
        <v/>
      </c>
      <c r="K48" s="1"/>
      <c r="L48" s="4" t="str">
        <f>IF(A48="","",IF(K48="Strompreispauschale 2026",Einstellungen!$B$9,IF(K48="Individueller Tarif",Einstellungen!$B$10+Einstellungen!$B$11/MAX(Einstellungen!$B$12,1),"")))</f>
        <v/>
      </c>
      <c r="M48" s="11" t="str">
        <f t="shared" si="6"/>
        <v/>
      </c>
      <c r="N48" s="1"/>
      <c r="O48" s="1" t="str">
        <f t="shared" si="7"/>
        <v/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95" customHeight="1" x14ac:dyDescent="0.25">
      <c r="A49" s="15"/>
      <c r="B49" s="1" t="str">
        <f t="shared" si="4"/>
        <v/>
      </c>
      <c r="C49" s="1"/>
      <c r="D49" s="1"/>
      <c r="E49" s="1"/>
      <c r="F49" s="1"/>
      <c r="G49" s="1"/>
      <c r="H49" s="9"/>
      <c r="I49" s="10"/>
      <c r="J49" s="9" t="str">
        <f t="shared" si="5"/>
        <v/>
      </c>
      <c r="K49" s="1"/>
      <c r="L49" s="4" t="str">
        <f>IF(A49="","",IF(K49="Strompreispauschale 2026",Einstellungen!$B$9,IF(K49="Individueller Tarif",Einstellungen!$B$10+Einstellungen!$B$11/MAX(Einstellungen!$B$12,1),"")))</f>
        <v/>
      </c>
      <c r="M49" s="11" t="str">
        <f t="shared" si="6"/>
        <v/>
      </c>
      <c r="N49" s="1"/>
      <c r="O49" s="1" t="str">
        <f t="shared" si="7"/>
        <v/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95" customHeight="1" x14ac:dyDescent="0.25">
      <c r="A50" s="15"/>
      <c r="B50" s="1" t="str">
        <f t="shared" si="4"/>
        <v/>
      </c>
      <c r="C50" s="1"/>
      <c r="D50" s="1"/>
      <c r="E50" s="1"/>
      <c r="F50" s="1"/>
      <c r="G50" s="1"/>
      <c r="H50" s="9"/>
      <c r="I50" s="10"/>
      <c r="J50" s="9" t="str">
        <f t="shared" si="5"/>
        <v/>
      </c>
      <c r="K50" s="1"/>
      <c r="L50" s="4" t="str">
        <f>IF(A50="","",IF(K50="Strompreispauschale 2026",Einstellungen!$B$9,IF(K50="Individueller Tarif",Einstellungen!$B$10+Einstellungen!$B$11/MAX(Einstellungen!$B$12,1),"")))</f>
        <v/>
      </c>
      <c r="M50" s="11" t="str">
        <f t="shared" si="6"/>
        <v/>
      </c>
      <c r="N50" s="1"/>
      <c r="O50" s="1" t="str">
        <f t="shared" si="7"/>
        <v/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95" customHeight="1" x14ac:dyDescent="0.25">
      <c r="A51" s="15"/>
      <c r="B51" s="1" t="str">
        <f t="shared" si="4"/>
        <v/>
      </c>
      <c r="C51" s="1"/>
      <c r="D51" s="1"/>
      <c r="E51" s="1"/>
      <c r="F51" s="1"/>
      <c r="G51" s="1"/>
      <c r="H51" s="9"/>
      <c r="I51" s="10"/>
      <c r="J51" s="9" t="str">
        <f t="shared" si="5"/>
        <v/>
      </c>
      <c r="K51" s="1"/>
      <c r="L51" s="4" t="str">
        <f>IF(A51="","",IF(K51="Strompreispauschale 2026",Einstellungen!$B$9,IF(K51="Individueller Tarif",Einstellungen!$B$10+Einstellungen!$B$11/MAX(Einstellungen!$B$12,1),"")))</f>
        <v/>
      </c>
      <c r="M51" s="11" t="str">
        <f t="shared" si="6"/>
        <v/>
      </c>
      <c r="N51" s="1"/>
      <c r="O51" s="1" t="str">
        <f t="shared" si="7"/>
        <v/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95" customHeight="1" x14ac:dyDescent="0.25">
      <c r="A52" s="15"/>
      <c r="B52" s="1" t="str">
        <f t="shared" si="4"/>
        <v/>
      </c>
      <c r="C52" s="1"/>
      <c r="D52" s="1"/>
      <c r="E52" s="1"/>
      <c r="F52" s="1"/>
      <c r="G52" s="1"/>
      <c r="H52" s="9"/>
      <c r="I52" s="10"/>
      <c r="J52" s="9" t="str">
        <f t="shared" si="5"/>
        <v/>
      </c>
      <c r="K52" s="1"/>
      <c r="L52" s="4" t="str">
        <f>IF(A52="","",IF(K52="Strompreispauschale 2026",Einstellungen!$B$9,IF(K52="Individueller Tarif",Einstellungen!$B$10+Einstellungen!$B$11/MAX(Einstellungen!$B$12,1),"")))</f>
        <v/>
      </c>
      <c r="M52" s="11" t="str">
        <f t="shared" si="6"/>
        <v/>
      </c>
      <c r="N52" s="1"/>
      <c r="O52" s="1" t="str">
        <f t="shared" si="7"/>
        <v/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95" customHeight="1" x14ac:dyDescent="0.25">
      <c r="A53" s="15"/>
      <c r="B53" s="1" t="str">
        <f t="shared" si="4"/>
        <v/>
      </c>
      <c r="C53" s="1"/>
      <c r="D53" s="1"/>
      <c r="E53" s="1"/>
      <c r="F53" s="1"/>
      <c r="G53" s="1"/>
      <c r="H53" s="9"/>
      <c r="I53" s="10"/>
      <c r="J53" s="9" t="str">
        <f t="shared" si="5"/>
        <v/>
      </c>
      <c r="K53" s="1"/>
      <c r="L53" s="4" t="str">
        <f>IF(A53="","",IF(K53="Strompreispauschale 2026",Einstellungen!$B$9,IF(K53="Individueller Tarif",Einstellungen!$B$10+Einstellungen!$B$11/MAX(Einstellungen!$B$12,1),"")))</f>
        <v/>
      </c>
      <c r="M53" s="11" t="str">
        <f t="shared" si="6"/>
        <v/>
      </c>
      <c r="N53" s="1"/>
      <c r="O53" s="1" t="str">
        <f t="shared" si="7"/>
        <v/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95" customHeight="1" x14ac:dyDescent="0.25">
      <c r="A54" s="15"/>
      <c r="B54" s="1" t="str">
        <f t="shared" si="4"/>
        <v/>
      </c>
      <c r="C54" s="1"/>
      <c r="D54" s="1"/>
      <c r="E54" s="1"/>
      <c r="F54" s="1"/>
      <c r="G54" s="1"/>
      <c r="H54" s="9"/>
      <c r="I54" s="10"/>
      <c r="J54" s="9" t="str">
        <f t="shared" si="5"/>
        <v/>
      </c>
      <c r="K54" s="1"/>
      <c r="L54" s="4" t="str">
        <f>IF(A54="","",IF(K54="Strompreispauschale 2026",Einstellungen!$B$9,IF(K54="Individueller Tarif",Einstellungen!$B$10+Einstellungen!$B$11/MAX(Einstellungen!$B$12,1),"")))</f>
        <v/>
      </c>
      <c r="M54" s="11" t="str">
        <f t="shared" si="6"/>
        <v/>
      </c>
      <c r="N54" s="1"/>
      <c r="O54" s="1" t="str">
        <f t="shared" si="7"/>
        <v/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95" customHeight="1" x14ac:dyDescent="0.25">
      <c r="A55" s="15"/>
      <c r="B55" s="1" t="str">
        <f t="shared" si="4"/>
        <v/>
      </c>
      <c r="C55" s="1"/>
      <c r="D55" s="1"/>
      <c r="E55" s="1"/>
      <c r="F55" s="1"/>
      <c r="G55" s="1"/>
      <c r="H55" s="9"/>
      <c r="I55" s="10"/>
      <c r="J55" s="9" t="str">
        <f t="shared" si="5"/>
        <v/>
      </c>
      <c r="K55" s="1"/>
      <c r="L55" s="4" t="str">
        <f>IF(A55="","",IF(K55="Strompreispauschale 2026",Einstellungen!$B$9,IF(K55="Individueller Tarif",Einstellungen!$B$10+Einstellungen!$B$11/MAX(Einstellungen!$B$12,1),"")))</f>
        <v/>
      </c>
      <c r="M55" s="11" t="str">
        <f t="shared" si="6"/>
        <v/>
      </c>
      <c r="N55" s="1"/>
      <c r="O55" s="1" t="str">
        <f t="shared" si="7"/>
        <v/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95" customHeight="1" x14ac:dyDescent="0.25">
      <c r="A56" s="15"/>
      <c r="B56" s="1" t="str">
        <f t="shared" si="4"/>
        <v/>
      </c>
      <c r="C56" s="1"/>
      <c r="D56" s="1"/>
      <c r="E56" s="1"/>
      <c r="F56" s="1"/>
      <c r="G56" s="1"/>
      <c r="H56" s="9"/>
      <c r="I56" s="10"/>
      <c r="J56" s="9" t="str">
        <f t="shared" si="5"/>
        <v/>
      </c>
      <c r="K56" s="1"/>
      <c r="L56" s="4" t="str">
        <f>IF(A56="","",IF(K56="Strompreispauschale 2026",Einstellungen!$B$9,IF(K56="Individueller Tarif",Einstellungen!$B$10+Einstellungen!$B$11/MAX(Einstellungen!$B$12,1),"")))</f>
        <v/>
      </c>
      <c r="M56" s="11" t="str">
        <f t="shared" si="6"/>
        <v/>
      </c>
      <c r="N56" s="1"/>
      <c r="O56" s="1" t="str">
        <f t="shared" si="7"/>
        <v/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95" customHeight="1" x14ac:dyDescent="0.25">
      <c r="A57" s="15"/>
      <c r="B57" s="1" t="str">
        <f t="shared" si="4"/>
        <v/>
      </c>
      <c r="C57" s="1"/>
      <c r="D57" s="1"/>
      <c r="E57" s="1"/>
      <c r="F57" s="1"/>
      <c r="G57" s="1"/>
      <c r="H57" s="9"/>
      <c r="I57" s="10"/>
      <c r="J57" s="9" t="str">
        <f t="shared" si="5"/>
        <v/>
      </c>
      <c r="K57" s="1"/>
      <c r="L57" s="4" t="str">
        <f>IF(A57="","",IF(K57="Strompreispauschale 2026",Einstellungen!$B$9,IF(K57="Individueller Tarif",Einstellungen!$B$10+Einstellungen!$B$11/MAX(Einstellungen!$B$12,1),"")))</f>
        <v/>
      </c>
      <c r="M57" s="11" t="str">
        <f t="shared" si="6"/>
        <v/>
      </c>
      <c r="N57" s="1"/>
      <c r="O57" s="1" t="str">
        <f t="shared" si="7"/>
        <v/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95" customHeight="1" x14ac:dyDescent="0.25">
      <c r="A58" s="15"/>
      <c r="B58" s="1" t="str">
        <f t="shared" si="4"/>
        <v/>
      </c>
      <c r="C58" s="1"/>
      <c r="D58" s="1"/>
      <c r="E58" s="1"/>
      <c r="F58" s="1"/>
      <c r="G58" s="1"/>
      <c r="H58" s="9"/>
      <c r="I58" s="10"/>
      <c r="J58" s="9" t="str">
        <f t="shared" si="5"/>
        <v/>
      </c>
      <c r="K58" s="1"/>
      <c r="L58" s="4" t="str">
        <f>IF(A58="","",IF(K58="Strompreispauschale 2026",Einstellungen!$B$9,IF(K58="Individueller Tarif",Einstellungen!$B$10+Einstellungen!$B$11/MAX(Einstellungen!$B$12,1),"")))</f>
        <v/>
      </c>
      <c r="M58" s="11" t="str">
        <f t="shared" si="6"/>
        <v/>
      </c>
      <c r="N58" s="1"/>
      <c r="O58" s="1" t="str">
        <f t="shared" si="7"/>
        <v/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95" customHeight="1" x14ac:dyDescent="0.25">
      <c r="A59" s="15"/>
      <c r="B59" s="1" t="str">
        <f t="shared" si="4"/>
        <v/>
      </c>
      <c r="C59" s="1"/>
      <c r="D59" s="1"/>
      <c r="E59" s="1"/>
      <c r="F59" s="1"/>
      <c r="G59" s="1"/>
      <c r="H59" s="9"/>
      <c r="I59" s="10"/>
      <c r="J59" s="9" t="str">
        <f t="shared" si="5"/>
        <v/>
      </c>
      <c r="K59" s="1"/>
      <c r="L59" s="4" t="str">
        <f>IF(A59="","",IF(K59="Strompreispauschale 2026",Einstellungen!$B$9,IF(K59="Individueller Tarif",Einstellungen!$B$10+Einstellungen!$B$11/MAX(Einstellungen!$B$12,1),"")))</f>
        <v/>
      </c>
      <c r="M59" s="11" t="str">
        <f t="shared" si="6"/>
        <v/>
      </c>
      <c r="N59" s="1"/>
      <c r="O59" s="1" t="str">
        <f t="shared" si="7"/>
        <v/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95" customHeight="1" x14ac:dyDescent="0.25">
      <c r="A60" s="15"/>
      <c r="B60" s="1" t="str">
        <f t="shared" si="4"/>
        <v/>
      </c>
      <c r="C60" s="1"/>
      <c r="D60" s="1"/>
      <c r="E60" s="1"/>
      <c r="F60" s="1"/>
      <c r="G60" s="1"/>
      <c r="H60" s="9"/>
      <c r="I60" s="10"/>
      <c r="J60" s="9" t="str">
        <f t="shared" si="5"/>
        <v/>
      </c>
      <c r="K60" s="1"/>
      <c r="L60" s="4" t="str">
        <f>IF(A60="","",IF(K60="Strompreispauschale 2026",Einstellungen!$B$9,IF(K60="Individueller Tarif",Einstellungen!$B$10+Einstellungen!$B$11/MAX(Einstellungen!$B$12,1),"")))</f>
        <v/>
      </c>
      <c r="M60" s="11" t="str">
        <f t="shared" si="6"/>
        <v/>
      </c>
      <c r="N60" s="1"/>
      <c r="O60" s="1" t="str">
        <f t="shared" si="7"/>
        <v/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95" customHeight="1" x14ac:dyDescent="0.25">
      <c r="A61" s="15"/>
      <c r="B61" s="1" t="str">
        <f t="shared" si="4"/>
        <v/>
      </c>
      <c r="C61" s="1"/>
      <c r="D61" s="1"/>
      <c r="E61" s="1"/>
      <c r="F61" s="1"/>
      <c r="G61" s="1"/>
      <c r="H61" s="9"/>
      <c r="I61" s="10"/>
      <c r="J61" s="9" t="str">
        <f t="shared" si="5"/>
        <v/>
      </c>
      <c r="K61" s="1"/>
      <c r="L61" s="4" t="str">
        <f>IF(A61="","",IF(K61="Strompreispauschale 2026",Einstellungen!$B$9,IF(K61="Individueller Tarif",Einstellungen!$B$10+Einstellungen!$B$11/MAX(Einstellungen!$B$12,1),"")))</f>
        <v/>
      </c>
      <c r="M61" s="11" t="str">
        <f t="shared" si="6"/>
        <v/>
      </c>
      <c r="N61" s="1"/>
      <c r="O61" s="1" t="str">
        <f t="shared" si="7"/>
        <v/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95" customHeight="1" x14ac:dyDescent="0.25">
      <c r="A62" s="15"/>
      <c r="B62" s="1" t="str">
        <f t="shared" si="4"/>
        <v/>
      </c>
      <c r="C62" s="1"/>
      <c r="D62" s="1"/>
      <c r="E62" s="1"/>
      <c r="F62" s="1"/>
      <c r="G62" s="1"/>
      <c r="H62" s="9"/>
      <c r="I62" s="10"/>
      <c r="J62" s="9" t="str">
        <f t="shared" si="5"/>
        <v/>
      </c>
      <c r="K62" s="1"/>
      <c r="L62" s="4" t="str">
        <f>IF(A62="","",IF(K62="Strompreispauschale 2026",Einstellungen!$B$9,IF(K62="Individueller Tarif",Einstellungen!$B$10+Einstellungen!$B$11/MAX(Einstellungen!$B$12,1),"")))</f>
        <v/>
      </c>
      <c r="M62" s="11" t="str">
        <f t="shared" si="6"/>
        <v/>
      </c>
      <c r="N62" s="1"/>
      <c r="O62" s="1" t="str">
        <f t="shared" si="7"/>
        <v/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95" customHeight="1" x14ac:dyDescent="0.25">
      <c r="A63" s="15"/>
      <c r="B63" s="1" t="str">
        <f t="shared" si="4"/>
        <v/>
      </c>
      <c r="C63" s="1"/>
      <c r="D63" s="1"/>
      <c r="E63" s="1"/>
      <c r="F63" s="1"/>
      <c r="G63" s="1"/>
      <c r="H63" s="9"/>
      <c r="I63" s="10"/>
      <c r="J63" s="9" t="str">
        <f t="shared" si="5"/>
        <v/>
      </c>
      <c r="K63" s="1"/>
      <c r="L63" s="4" t="str">
        <f>IF(A63="","",IF(K63="Strompreispauschale 2026",Einstellungen!$B$9,IF(K63="Individueller Tarif",Einstellungen!$B$10+Einstellungen!$B$11/MAX(Einstellungen!$B$12,1),"")))</f>
        <v/>
      </c>
      <c r="M63" s="11" t="str">
        <f t="shared" si="6"/>
        <v/>
      </c>
      <c r="N63" s="1"/>
      <c r="O63" s="1" t="str">
        <f t="shared" si="7"/>
        <v/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95" customHeight="1" x14ac:dyDescent="0.25">
      <c r="A64" s="15"/>
      <c r="B64" s="1" t="str">
        <f t="shared" si="4"/>
        <v/>
      </c>
      <c r="C64" s="1"/>
      <c r="D64" s="1"/>
      <c r="E64" s="1"/>
      <c r="F64" s="1"/>
      <c r="G64" s="1"/>
      <c r="H64" s="9"/>
      <c r="I64" s="10"/>
      <c r="J64" s="9" t="str">
        <f t="shared" si="5"/>
        <v/>
      </c>
      <c r="K64" s="1"/>
      <c r="L64" s="4" t="str">
        <f>IF(A64="","",IF(K64="Strompreispauschale 2026",Einstellungen!$B$9,IF(K64="Individueller Tarif",Einstellungen!$B$10+Einstellungen!$B$11/MAX(Einstellungen!$B$12,1),"")))</f>
        <v/>
      </c>
      <c r="M64" s="11" t="str">
        <f t="shared" si="6"/>
        <v/>
      </c>
      <c r="N64" s="1"/>
      <c r="O64" s="1" t="str">
        <f t="shared" si="7"/>
        <v/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95" customHeight="1" x14ac:dyDescent="0.25">
      <c r="A65" s="15"/>
      <c r="B65" s="1" t="str">
        <f t="shared" si="4"/>
        <v/>
      </c>
      <c r="C65" s="1"/>
      <c r="D65" s="1"/>
      <c r="E65" s="1"/>
      <c r="F65" s="1"/>
      <c r="G65" s="1"/>
      <c r="H65" s="9"/>
      <c r="I65" s="10"/>
      <c r="J65" s="9" t="str">
        <f t="shared" si="5"/>
        <v/>
      </c>
      <c r="K65" s="1"/>
      <c r="L65" s="4" t="str">
        <f>IF(A65="","",IF(K65="Strompreispauschale 2026",Einstellungen!$B$9,IF(K65="Individueller Tarif",Einstellungen!$B$10+Einstellungen!$B$11/MAX(Einstellungen!$B$12,1),"")))</f>
        <v/>
      </c>
      <c r="M65" s="11" t="str">
        <f t="shared" si="6"/>
        <v/>
      </c>
      <c r="N65" s="1"/>
      <c r="O65" s="1" t="str">
        <f t="shared" si="7"/>
        <v/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95" customHeight="1" x14ac:dyDescent="0.25">
      <c r="A66" s="15"/>
      <c r="B66" s="1" t="str">
        <f t="shared" ref="B66:B97" si="8">IF(A66="","",RIGHT(A66,4)&amp;"-"&amp;MID(A66,4,2))</f>
        <v/>
      </c>
      <c r="C66" s="1"/>
      <c r="D66" s="1"/>
      <c r="E66" s="1"/>
      <c r="F66" s="1"/>
      <c r="G66" s="1"/>
      <c r="H66" s="9"/>
      <c r="I66" s="10"/>
      <c r="J66" s="9" t="str">
        <f t="shared" ref="J66:J97" si="9">IF(H66="","",H66*I66)</f>
        <v/>
      </c>
      <c r="K66" s="1"/>
      <c r="L66" s="4" t="str">
        <f>IF(A66="","",IF(K66="Strompreispauschale 2026",Einstellungen!$B$9,IF(K66="Individueller Tarif",Einstellungen!$B$10+Einstellungen!$B$11/MAX(Einstellungen!$B$12,1),"")))</f>
        <v/>
      </c>
      <c r="M66" s="11" t="str">
        <f t="shared" ref="M66:M97" si="10">IF(J66="","",J66*L66)</f>
        <v/>
      </c>
      <c r="N66" s="1"/>
      <c r="O66" s="1" t="str">
        <f t="shared" ref="O66:O97" si="11">IF(A66="","",IF(N66&lt;&gt;"Ja","Nachweis fehlt",IF(OR(H66="",H66&lt;=0),"kWh prüfen","OK")))</f>
        <v/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95" customHeight="1" x14ac:dyDescent="0.25">
      <c r="A67" s="15"/>
      <c r="B67" s="1" t="str">
        <f t="shared" si="8"/>
        <v/>
      </c>
      <c r="C67" s="1"/>
      <c r="D67" s="1"/>
      <c r="E67" s="1"/>
      <c r="F67" s="1"/>
      <c r="G67" s="1"/>
      <c r="H67" s="9"/>
      <c r="I67" s="10"/>
      <c r="J67" s="9" t="str">
        <f t="shared" si="9"/>
        <v/>
      </c>
      <c r="K67" s="1"/>
      <c r="L67" s="4" t="str">
        <f>IF(A67="","",IF(K67="Strompreispauschale 2026",Einstellungen!$B$9,IF(K67="Individueller Tarif",Einstellungen!$B$10+Einstellungen!$B$11/MAX(Einstellungen!$B$12,1),"")))</f>
        <v/>
      </c>
      <c r="M67" s="11" t="str">
        <f t="shared" si="10"/>
        <v/>
      </c>
      <c r="N67" s="1"/>
      <c r="O67" s="1" t="str">
        <f t="shared" si="11"/>
        <v/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95" customHeight="1" x14ac:dyDescent="0.25">
      <c r="A68" s="15"/>
      <c r="B68" s="1" t="str">
        <f t="shared" si="8"/>
        <v/>
      </c>
      <c r="C68" s="1"/>
      <c r="D68" s="1"/>
      <c r="E68" s="1"/>
      <c r="F68" s="1"/>
      <c r="G68" s="1"/>
      <c r="H68" s="9"/>
      <c r="I68" s="10"/>
      <c r="J68" s="9" t="str">
        <f t="shared" si="9"/>
        <v/>
      </c>
      <c r="K68" s="1"/>
      <c r="L68" s="4" t="str">
        <f>IF(A68="","",IF(K68="Strompreispauschale 2026",Einstellungen!$B$9,IF(K68="Individueller Tarif",Einstellungen!$B$10+Einstellungen!$B$11/MAX(Einstellungen!$B$12,1),"")))</f>
        <v/>
      </c>
      <c r="M68" s="11" t="str">
        <f t="shared" si="10"/>
        <v/>
      </c>
      <c r="N68" s="1"/>
      <c r="O68" s="1" t="str">
        <f t="shared" si="11"/>
        <v/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95" customHeight="1" x14ac:dyDescent="0.25">
      <c r="A69" s="15"/>
      <c r="B69" s="1" t="str">
        <f t="shared" si="8"/>
        <v/>
      </c>
      <c r="C69" s="1"/>
      <c r="D69" s="1"/>
      <c r="E69" s="1"/>
      <c r="F69" s="1"/>
      <c r="G69" s="1"/>
      <c r="H69" s="9"/>
      <c r="I69" s="10"/>
      <c r="J69" s="9" t="str">
        <f t="shared" si="9"/>
        <v/>
      </c>
      <c r="K69" s="1"/>
      <c r="L69" s="4" t="str">
        <f>IF(A69="","",IF(K69="Strompreispauschale 2026",Einstellungen!$B$9,IF(K69="Individueller Tarif",Einstellungen!$B$10+Einstellungen!$B$11/MAX(Einstellungen!$B$12,1),"")))</f>
        <v/>
      </c>
      <c r="M69" s="11" t="str">
        <f t="shared" si="10"/>
        <v/>
      </c>
      <c r="N69" s="1"/>
      <c r="O69" s="1" t="str">
        <f t="shared" si="11"/>
        <v/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95" customHeight="1" x14ac:dyDescent="0.25">
      <c r="A70" s="15"/>
      <c r="B70" s="1" t="str">
        <f t="shared" si="8"/>
        <v/>
      </c>
      <c r="C70" s="1"/>
      <c r="D70" s="1"/>
      <c r="E70" s="1"/>
      <c r="F70" s="1"/>
      <c r="G70" s="1"/>
      <c r="H70" s="9"/>
      <c r="I70" s="10"/>
      <c r="J70" s="9" t="str">
        <f t="shared" si="9"/>
        <v/>
      </c>
      <c r="K70" s="1"/>
      <c r="L70" s="4" t="str">
        <f>IF(A70="","",IF(K70="Strompreispauschale 2026",Einstellungen!$B$9,IF(K70="Individueller Tarif",Einstellungen!$B$10+Einstellungen!$B$11/MAX(Einstellungen!$B$12,1),"")))</f>
        <v/>
      </c>
      <c r="M70" s="11" t="str">
        <f t="shared" si="10"/>
        <v/>
      </c>
      <c r="N70" s="1"/>
      <c r="O70" s="1" t="str">
        <f t="shared" si="11"/>
        <v/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95" customHeight="1" x14ac:dyDescent="0.25">
      <c r="A71" s="15"/>
      <c r="B71" s="1" t="str">
        <f t="shared" si="8"/>
        <v/>
      </c>
      <c r="C71" s="1"/>
      <c r="D71" s="1"/>
      <c r="E71" s="1"/>
      <c r="F71" s="1"/>
      <c r="G71" s="1"/>
      <c r="H71" s="9"/>
      <c r="I71" s="10"/>
      <c r="J71" s="9" t="str">
        <f t="shared" si="9"/>
        <v/>
      </c>
      <c r="K71" s="1"/>
      <c r="L71" s="4" t="str">
        <f>IF(A71="","",IF(K71="Strompreispauschale 2026",Einstellungen!$B$9,IF(K71="Individueller Tarif",Einstellungen!$B$10+Einstellungen!$B$11/MAX(Einstellungen!$B$12,1),"")))</f>
        <v/>
      </c>
      <c r="M71" s="11" t="str">
        <f t="shared" si="10"/>
        <v/>
      </c>
      <c r="N71" s="1"/>
      <c r="O71" s="1" t="str">
        <f t="shared" si="11"/>
        <v/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95" customHeight="1" x14ac:dyDescent="0.25">
      <c r="A72" s="15"/>
      <c r="B72" s="1" t="str">
        <f t="shared" si="8"/>
        <v/>
      </c>
      <c r="C72" s="1"/>
      <c r="D72" s="1"/>
      <c r="E72" s="1"/>
      <c r="F72" s="1"/>
      <c r="G72" s="1"/>
      <c r="H72" s="9"/>
      <c r="I72" s="10"/>
      <c r="J72" s="9" t="str">
        <f t="shared" si="9"/>
        <v/>
      </c>
      <c r="K72" s="1"/>
      <c r="L72" s="4" t="str">
        <f>IF(A72="","",IF(K72="Strompreispauschale 2026",Einstellungen!$B$9,IF(K72="Individueller Tarif",Einstellungen!$B$10+Einstellungen!$B$11/MAX(Einstellungen!$B$12,1),"")))</f>
        <v/>
      </c>
      <c r="M72" s="11" t="str">
        <f t="shared" si="10"/>
        <v/>
      </c>
      <c r="N72" s="1"/>
      <c r="O72" s="1" t="str">
        <f t="shared" si="11"/>
        <v/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95" customHeight="1" x14ac:dyDescent="0.25">
      <c r="A73" s="15"/>
      <c r="B73" s="1" t="str">
        <f t="shared" si="8"/>
        <v/>
      </c>
      <c r="C73" s="1"/>
      <c r="D73" s="1"/>
      <c r="E73" s="1"/>
      <c r="F73" s="1"/>
      <c r="G73" s="1"/>
      <c r="H73" s="9"/>
      <c r="I73" s="10"/>
      <c r="J73" s="9" t="str">
        <f t="shared" si="9"/>
        <v/>
      </c>
      <c r="K73" s="1"/>
      <c r="L73" s="4" t="str">
        <f>IF(A73="","",IF(K73="Strompreispauschale 2026",Einstellungen!$B$9,IF(K73="Individueller Tarif",Einstellungen!$B$10+Einstellungen!$B$11/MAX(Einstellungen!$B$12,1),"")))</f>
        <v/>
      </c>
      <c r="M73" s="11" t="str">
        <f t="shared" si="10"/>
        <v/>
      </c>
      <c r="N73" s="1"/>
      <c r="O73" s="1" t="str">
        <f t="shared" si="11"/>
        <v/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95" customHeight="1" x14ac:dyDescent="0.25">
      <c r="A74" s="15"/>
      <c r="B74" s="1" t="str">
        <f t="shared" si="8"/>
        <v/>
      </c>
      <c r="C74" s="1"/>
      <c r="D74" s="1"/>
      <c r="E74" s="1"/>
      <c r="F74" s="1"/>
      <c r="G74" s="1"/>
      <c r="H74" s="9"/>
      <c r="I74" s="10"/>
      <c r="J74" s="9" t="str">
        <f t="shared" si="9"/>
        <v/>
      </c>
      <c r="K74" s="1"/>
      <c r="L74" s="4" t="str">
        <f>IF(A74="","",IF(K74="Strompreispauschale 2026",Einstellungen!$B$9,IF(K74="Individueller Tarif",Einstellungen!$B$10+Einstellungen!$B$11/MAX(Einstellungen!$B$12,1),"")))</f>
        <v/>
      </c>
      <c r="M74" s="11" t="str">
        <f t="shared" si="10"/>
        <v/>
      </c>
      <c r="N74" s="1"/>
      <c r="O74" s="1" t="str">
        <f t="shared" si="11"/>
        <v/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95" customHeight="1" x14ac:dyDescent="0.25">
      <c r="A75" s="15"/>
      <c r="B75" s="1" t="str">
        <f t="shared" si="8"/>
        <v/>
      </c>
      <c r="C75" s="1"/>
      <c r="D75" s="1"/>
      <c r="E75" s="1"/>
      <c r="F75" s="1"/>
      <c r="G75" s="1"/>
      <c r="H75" s="9"/>
      <c r="I75" s="10"/>
      <c r="J75" s="9" t="str">
        <f t="shared" si="9"/>
        <v/>
      </c>
      <c r="K75" s="1"/>
      <c r="L75" s="4" t="str">
        <f>IF(A75="","",IF(K75="Strompreispauschale 2026",Einstellungen!$B$9,IF(K75="Individueller Tarif",Einstellungen!$B$10+Einstellungen!$B$11/MAX(Einstellungen!$B$12,1),"")))</f>
        <v/>
      </c>
      <c r="M75" s="11" t="str">
        <f t="shared" si="10"/>
        <v/>
      </c>
      <c r="N75" s="1"/>
      <c r="O75" s="1" t="str">
        <f t="shared" si="11"/>
        <v/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95" customHeight="1" x14ac:dyDescent="0.25">
      <c r="A76" s="15"/>
      <c r="B76" s="1" t="str">
        <f t="shared" si="8"/>
        <v/>
      </c>
      <c r="C76" s="1"/>
      <c r="D76" s="1"/>
      <c r="E76" s="1"/>
      <c r="F76" s="1"/>
      <c r="G76" s="1"/>
      <c r="H76" s="9"/>
      <c r="I76" s="10"/>
      <c r="J76" s="9" t="str">
        <f t="shared" si="9"/>
        <v/>
      </c>
      <c r="K76" s="1"/>
      <c r="L76" s="4" t="str">
        <f>IF(A76="","",IF(K76="Strompreispauschale 2026",Einstellungen!$B$9,IF(K76="Individueller Tarif",Einstellungen!$B$10+Einstellungen!$B$11/MAX(Einstellungen!$B$12,1),"")))</f>
        <v/>
      </c>
      <c r="M76" s="11" t="str">
        <f t="shared" si="10"/>
        <v/>
      </c>
      <c r="N76" s="1"/>
      <c r="O76" s="1" t="str">
        <f t="shared" si="11"/>
        <v/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95" customHeight="1" x14ac:dyDescent="0.25">
      <c r="A77" s="15"/>
      <c r="B77" s="1" t="str">
        <f t="shared" si="8"/>
        <v/>
      </c>
      <c r="C77" s="1"/>
      <c r="D77" s="1"/>
      <c r="E77" s="1"/>
      <c r="F77" s="1"/>
      <c r="G77" s="1"/>
      <c r="H77" s="9"/>
      <c r="I77" s="10"/>
      <c r="J77" s="9" t="str">
        <f t="shared" si="9"/>
        <v/>
      </c>
      <c r="K77" s="1"/>
      <c r="L77" s="4" t="str">
        <f>IF(A77="","",IF(K77="Strompreispauschale 2026",Einstellungen!$B$9,IF(K77="Individueller Tarif",Einstellungen!$B$10+Einstellungen!$B$11/MAX(Einstellungen!$B$12,1),"")))</f>
        <v/>
      </c>
      <c r="M77" s="11" t="str">
        <f t="shared" si="10"/>
        <v/>
      </c>
      <c r="N77" s="1"/>
      <c r="O77" s="1" t="str">
        <f t="shared" si="11"/>
        <v/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95" customHeight="1" x14ac:dyDescent="0.25">
      <c r="A78" s="15"/>
      <c r="B78" s="1" t="str">
        <f t="shared" si="8"/>
        <v/>
      </c>
      <c r="C78" s="1"/>
      <c r="D78" s="1"/>
      <c r="E78" s="1"/>
      <c r="F78" s="1"/>
      <c r="G78" s="1"/>
      <c r="H78" s="9"/>
      <c r="I78" s="10"/>
      <c r="J78" s="9" t="str">
        <f t="shared" si="9"/>
        <v/>
      </c>
      <c r="K78" s="1"/>
      <c r="L78" s="4" t="str">
        <f>IF(A78="","",IF(K78="Strompreispauschale 2026",Einstellungen!$B$9,IF(K78="Individueller Tarif",Einstellungen!$B$10+Einstellungen!$B$11/MAX(Einstellungen!$B$12,1),"")))</f>
        <v/>
      </c>
      <c r="M78" s="11" t="str">
        <f t="shared" si="10"/>
        <v/>
      </c>
      <c r="N78" s="1"/>
      <c r="O78" s="1" t="str">
        <f t="shared" si="11"/>
        <v/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95" customHeight="1" x14ac:dyDescent="0.25">
      <c r="A79" s="15"/>
      <c r="B79" s="1" t="str">
        <f t="shared" si="8"/>
        <v/>
      </c>
      <c r="C79" s="1"/>
      <c r="D79" s="1"/>
      <c r="E79" s="1"/>
      <c r="F79" s="1"/>
      <c r="G79" s="1"/>
      <c r="H79" s="9"/>
      <c r="I79" s="10"/>
      <c r="J79" s="9" t="str">
        <f t="shared" si="9"/>
        <v/>
      </c>
      <c r="K79" s="1"/>
      <c r="L79" s="4" t="str">
        <f>IF(A79="","",IF(K79="Strompreispauschale 2026",Einstellungen!$B$9,IF(K79="Individueller Tarif",Einstellungen!$B$10+Einstellungen!$B$11/MAX(Einstellungen!$B$12,1),"")))</f>
        <v/>
      </c>
      <c r="M79" s="11" t="str">
        <f t="shared" si="10"/>
        <v/>
      </c>
      <c r="N79" s="1"/>
      <c r="O79" s="1" t="str">
        <f t="shared" si="11"/>
        <v/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95" customHeight="1" x14ac:dyDescent="0.25">
      <c r="A80" s="15"/>
      <c r="B80" s="1" t="str">
        <f t="shared" si="8"/>
        <v/>
      </c>
      <c r="C80" s="1"/>
      <c r="D80" s="1"/>
      <c r="E80" s="1"/>
      <c r="F80" s="1"/>
      <c r="G80" s="1"/>
      <c r="H80" s="9"/>
      <c r="I80" s="10"/>
      <c r="J80" s="9" t="str">
        <f t="shared" si="9"/>
        <v/>
      </c>
      <c r="K80" s="1"/>
      <c r="L80" s="4" t="str">
        <f>IF(A80="","",IF(K80="Strompreispauschale 2026",Einstellungen!$B$9,IF(K80="Individueller Tarif",Einstellungen!$B$10+Einstellungen!$B$11/MAX(Einstellungen!$B$12,1),"")))</f>
        <v/>
      </c>
      <c r="M80" s="11" t="str">
        <f t="shared" si="10"/>
        <v/>
      </c>
      <c r="N80" s="1"/>
      <c r="O80" s="1" t="str">
        <f t="shared" si="11"/>
        <v/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95" customHeight="1" x14ac:dyDescent="0.25">
      <c r="A81" s="15"/>
      <c r="B81" s="1" t="str">
        <f t="shared" si="8"/>
        <v/>
      </c>
      <c r="C81" s="1"/>
      <c r="D81" s="1"/>
      <c r="E81" s="1"/>
      <c r="F81" s="1"/>
      <c r="G81" s="1"/>
      <c r="H81" s="9"/>
      <c r="I81" s="10"/>
      <c r="J81" s="9" t="str">
        <f t="shared" si="9"/>
        <v/>
      </c>
      <c r="K81" s="1"/>
      <c r="L81" s="4" t="str">
        <f>IF(A81="","",IF(K81="Strompreispauschale 2026",Einstellungen!$B$9,IF(K81="Individueller Tarif",Einstellungen!$B$10+Einstellungen!$B$11/MAX(Einstellungen!$B$12,1),"")))</f>
        <v/>
      </c>
      <c r="M81" s="11" t="str">
        <f t="shared" si="10"/>
        <v/>
      </c>
      <c r="N81" s="1"/>
      <c r="O81" s="1" t="str">
        <f t="shared" si="11"/>
        <v/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95" customHeight="1" x14ac:dyDescent="0.25">
      <c r="A82" s="15"/>
      <c r="B82" s="1" t="str">
        <f t="shared" si="8"/>
        <v/>
      </c>
      <c r="C82" s="1"/>
      <c r="D82" s="1"/>
      <c r="E82" s="1"/>
      <c r="F82" s="1"/>
      <c r="G82" s="1"/>
      <c r="H82" s="9"/>
      <c r="I82" s="10"/>
      <c r="J82" s="9" t="str">
        <f t="shared" si="9"/>
        <v/>
      </c>
      <c r="K82" s="1"/>
      <c r="L82" s="4" t="str">
        <f>IF(A82="","",IF(K82="Strompreispauschale 2026",Einstellungen!$B$9,IF(K82="Individueller Tarif",Einstellungen!$B$10+Einstellungen!$B$11/MAX(Einstellungen!$B$12,1),"")))</f>
        <v/>
      </c>
      <c r="M82" s="11" t="str">
        <f t="shared" si="10"/>
        <v/>
      </c>
      <c r="N82" s="1"/>
      <c r="O82" s="1" t="str">
        <f t="shared" si="11"/>
        <v/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95" customHeight="1" x14ac:dyDescent="0.25">
      <c r="A83" s="15"/>
      <c r="B83" s="1" t="str">
        <f t="shared" si="8"/>
        <v/>
      </c>
      <c r="C83" s="1"/>
      <c r="D83" s="1"/>
      <c r="E83" s="1"/>
      <c r="F83" s="1"/>
      <c r="G83" s="1"/>
      <c r="H83" s="9"/>
      <c r="I83" s="10"/>
      <c r="J83" s="9" t="str">
        <f t="shared" si="9"/>
        <v/>
      </c>
      <c r="K83" s="1"/>
      <c r="L83" s="4" t="str">
        <f>IF(A83="","",IF(K83="Strompreispauschale 2026",Einstellungen!$B$9,IF(K83="Individueller Tarif",Einstellungen!$B$10+Einstellungen!$B$11/MAX(Einstellungen!$B$12,1),"")))</f>
        <v/>
      </c>
      <c r="M83" s="11" t="str">
        <f t="shared" si="10"/>
        <v/>
      </c>
      <c r="N83" s="1"/>
      <c r="O83" s="1" t="str">
        <f t="shared" si="11"/>
        <v/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95" customHeight="1" x14ac:dyDescent="0.25">
      <c r="A84" s="15"/>
      <c r="B84" s="1" t="str">
        <f t="shared" si="8"/>
        <v/>
      </c>
      <c r="C84" s="1"/>
      <c r="D84" s="1"/>
      <c r="E84" s="1"/>
      <c r="F84" s="1"/>
      <c r="G84" s="1"/>
      <c r="H84" s="9"/>
      <c r="I84" s="10"/>
      <c r="J84" s="9" t="str">
        <f t="shared" si="9"/>
        <v/>
      </c>
      <c r="K84" s="1"/>
      <c r="L84" s="4" t="str">
        <f>IF(A84="","",IF(K84="Strompreispauschale 2026",Einstellungen!$B$9,IF(K84="Individueller Tarif",Einstellungen!$B$10+Einstellungen!$B$11/MAX(Einstellungen!$B$12,1),"")))</f>
        <v/>
      </c>
      <c r="M84" s="11" t="str">
        <f t="shared" si="10"/>
        <v/>
      </c>
      <c r="N84" s="1"/>
      <c r="O84" s="1" t="str">
        <f t="shared" si="11"/>
        <v/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95" customHeight="1" x14ac:dyDescent="0.25">
      <c r="A85" s="15"/>
      <c r="B85" s="1" t="str">
        <f t="shared" si="8"/>
        <v/>
      </c>
      <c r="C85" s="1"/>
      <c r="D85" s="1"/>
      <c r="E85" s="1"/>
      <c r="F85" s="1"/>
      <c r="G85" s="1"/>
      <c r="H85" s="9"/>
      <c r="I85" s="10"/>
      <c r="J85" s="9" t="str">
        <f t="shared" si="9"/>
        <v/>
      </c>
      <c r="K85" s="1"/>
      <c r="L85" s="4" t="str">
        <f>IF(A85="","",IF(K85="Strompreispauschale 2026",Einstellungen!$B$9,IF(K85="Individueller Tarif",Einstellungen!$B$10+Einstellungen!$B$11/MAX(Einstellungen!$B$12,1),"")))</f>
        <v/>
      </c>
      <c r="M85" s="11" t="str">
        <f t="shared" si="10"/>
        <v/>
      </c>
      <c r="N85" s="1"/>
      <c r="O85" s="1" t="str">
        <f t="shared" si="11"/>
        <v/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95" customHeight="1" x14ac:dyDescent="0.25">
      <c r="A86" s="15"/>
      <c r="B86" s="1" t="str">
        <f t="shared" si="8"/>
        <v/>
      </c>
      <c r="C86" s="1"/>
      <c r="D86" s="1"/>
      <c r="E86" s="1"/>
      <c r="F86" s="1"/>
      <c r="G86" s="1"/>
      <c r="H86" s="9"/>
      <c r="I86" s="10"/>
      <c r="J86" s="9" t="str">
        <f t="shared" si="9"/>
        <v/>
      </c>
      <c r="K86" s="1"/>
      <c r="L86" s="4" t="str">
        <f>IF(A86="","",IF(K86="Strompreispauschale 2026",Einstellungen!$B$9,IF(K86="Individueller Tarif",Einstellungen!$B$10+Einstellungen!$B$11/MAX(Einstellungen!$B$12,1),"")))</f>
        <v/>
      </c>
      <c r="M86" s="11" t="str">
        <f t="shared" si="10"/>
        <v/>
      </c>
      <c r="N86" s="1"/>
      <c r="O86" s="1" t="str">
        <f t="shared" si="11"/>
        <v/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95" customHeight="1" x14ac:dyDescent="0.25">
      <c r="A87" s="15"/>
      <c r="B87" s="1" t="str">
        <f t="shared" si="8"/>
        <v/>
      </c>
      <c r="C87" s="1"/>
      <c r="D87" s="1"/>
      <c r="E87" s="1"/>
      <c r="F87" s="1"/>
      <c r="G87" s="1"/>
      <c r="H87" s="9"/>
      <c r="I87" s="10"/>
      <c r="J87" s="9" t="str">
        <f t="shared" si="9"/>
        <v/>
      </c>
      <c r="K87" s="1"/>
      <c r="L87" s="4" t="str">
        <f>IF(A87="","",IF(K87="Strompreispauschale 2026",Einstellungen!$B$9,IF(K87="Individueller Tarif",Einstellungen!$B$10+Einstellungen!$B$11/MAX(Einstellungen!$B$12,1),"")))</f>
        <v/>
      </c>
      <c r="M87" s="11" t="str">
        <f t="shared" si="10"/>
        <v/>
      </c>
      <c r="N87" s="1"/>
      <c r="O87" s="1" t="str">
        <f t="shared" si="11"/>
        <v/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95" customHeight="1" x14ac:dyDescent="0.25">
      <c r="A88" s="15"/>
      <c r="B88" s="1" t="str">
        <f t="shared" si="8"/>
        <v/>
      </c>
      <c r="C88" s="1"/>
      <c r="D88" s="1"/>
      <c r="E88" s="1"/>
      <c r="F88" s="1"/>
      <c r="G88" s="1"/>
      <c r="H88" s="9"/>
      <c r="I88" s="10"/>
      <c r="J88" s="9" t="str">
        <f t="shared" si="9"/>
        <v/>
      </c>
      <c r="K88" s="1"/>
      <c r="L88" s="4" t="str">
        <f>IF(A88="","",IF(K88="Strompreispauschale 2026",Einstellungen!$B$9,IF(K88="Individueller Tarif",Einstellungen!$B$10+Einstellungen!$B$11/MAX(Einstellungen!$B$12,1),"")))</f>
        <v/>
      </c>
      <c r="M88" s="11" t="str">
        <f t="shared" si="10"/>
        <v/>
      </c>
      <c r="N88" s="1"/>
      <c r="O88" s="1" t="str">
        <f t="shared" si="11"/>
        <v/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95" customHeight="1" x14ac:dyDescent="0.25">
      <c r="A89" s="15"/>
      <c r="B89" s="1" t="str">
        <f t="shared" si="8"/>
        <v/>
      </c>
      <c r="C89" s="1"/>
      <c r="D89" s="1"/>
      <c r="E89" s="1"/>
      <c r="F89" s="1"/>
      <c r="G89" s="1"/>
      <c r="H89" s="9"/>
      <c r="I89" s="10"/>
      <c r="J89" s="9" t="str">
        <f t="shared" si="9"/>
        <v/>
      </c>
      <c r="K89" s="1"/>
      <c r="L89" s="4" t="str">
        <f>IF(A89="","",IF(K89="Strompreispauschale 2026",Einstellungen!$B$9,IF(K89="Individueller Tarif",Einstellungen!$B$10+Einstellungen!$B$11/MAX(Einstellungen!$B$12,1),"")))</f>
        <v/>
      </c>
      <c r="M89" s="11" t="str">
        <f t="shared" si="10"/>
        <v/>
      </c>
      <c r="N89" s="1"/>
      <c r="O89" s="1" t="str">
        <f t="shared" si="11"/>
        <v/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95" customHeight="1" x14ac:dyDescent="0.25">
      <c r="A90" s="15"/>
      <c r="B90" s="1" t="str">
        <f t="shared" si="8"/>
        <v/>
      </c>
      <c r="C90" s="1"/>
      <c r="D90" s="1"/>
      <c r="E90" s="1"/>
      <c r="F90" s="1"/>
      <c r="G90" s="1"/>
      <c r="H90" s="9"/>
      <c r="I90" s="10"/>
      <c r="J90" s="9" t="str">
        <f t="shared" si="9"/>
        <v/>
      </c>
      <c r="K90" s="1"/>
      <c r="L90" s="4" t="str">
        <f>IF(A90="","",IF(K90="Strompreispauschale 2026",Einstellungen!$B$9,IF(K90="Individueller Tarif",Einstellungen!$B$10+Einstellungen!$B$11/MAX(Einstellungen!$B$12,1),"")))</f>
        <v/>
      </c>
      <c r="M90" s="11" t="str">
        <f t="shared" si="10"/>
        <v/>
      </c>
      <c r="N90" s="1"/>
      <c r="O90" s="1" t="str">
        <f t="shared" si="11"/>
        <v/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95" customHeight="1" x14ac:dyDescent="0.25">
      <c r="A91" s="15"/>
      <c r="B91" s="1" t="str">
        <f t="shared" si="8"/>
        <v/>
      </c>
      <c r="C91" s="1"/>
      <c r="D91" s="1"/>
      <c r="E91" s="1"/>
      <c r="F91" s="1"/>
      <c r="G91" s="1"/>
      <c r="H91" s="9"/>
      <c r="I91" s="10"/>
      <c r="J91" s="9" t="str">
        <f t="shared" si="9"/>
        <v/>
      </c>
      <c r="K91" s="1"/>
      <c r="L91" s="4" t="str">
        <f>IF(A91="","",IF(K91="Strompreispauschale 2026",Einstellungen!$B$9,IF(K91="Individueller Tarif",Einstellungen!$B$10+Einstellungen!$B$11/MAX(Einstellungen!$B$12,1),"")))</f>
        <v/>
      </c>
      <c r="M91" s="11" t="str">
        <f t="shared" si="10"/>
        <v/>
      </c>
      <c r="N91" s="1"/>
      <c r="O91" s="1" t="str">
        <f t="shared" si="11"/>
        <v/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95" customHeight="1" x14ac:dyDescent="0.25">
      <c r="A92" s="15"/>
      <c r="B92" s="1" t="str">
        <f t="shared" si="8"/>
        <v/>
      </c>
      <c r="C92" s="1"/>
      <c r="D92" s="1"/>
      <c r="E92" s="1"/>
      <c r="F92" s="1"/>
      <c r="G92" s="1"/>
      <c r="H92" s="9"/>
      <c r="I92" s="10"/>
      <c r="J92" s="9" t="str">
        <f t="shared" si="9"/>
        <v/>
      </c>
      <c r="K92" s="1"/>
      <c r="L92" s="4" t="str">
        <f>IF(A92="","",IF(K92="Strompreispauschale 2026",Einstellungen!$B$9,IF(K92="Individueller Tarif",Einstellungen!$B$10+Einstellungen!$B$11/MAX(Einstellungen!$B$12,1),"")))</f>
        <v/>
      </c>
      <c r="M92" s="11" t="str">
        <f t="shared" si="10"/>
        <v/>
      </c>
      <c r="N92" s="1"/>
      <c r="O92" s="1" t="str">
        <f t="shared" si="11"/>
        <v/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95" customHeight="1" x14ac:dyDescent="0.25">
      <c r="A93" s="15"/>
      <c r="B93" s="1" t="str">
        <f t="shared" si="8"/>
        <v/>
      </c>
      <c r="C93" s="1"/>
      <c r="D93" s="1"/>
      <c r="E93" s="1"/>
      <c r="F93" s="1"/>
      <c r="G93" s="1"/>
      <c r="H93" s="9"/>
      <c r="I93" s="10"/>
      <c r="J93" s="9" t="str">
        <f t="shared" si="9"/>
        <v/>
      </c>
      <c r="K93" s="1"/>
      <c r="L93" s="4" t="str">
        <f>IF(A93="","",IF(K93="Strompreispauschale 2026",Einstellungen!$B$9,IF(K93="Individueller Tarif",Einstellungen!$B$10+Einstellungen!$B$11/MAX(Einstellungen!$B$12,1),"")))</f>
        <v/>
      </c>
      <c r="M93" s="11" t="str">
        <f t="shared" si="10"/>
        <v/>
      </c>
      <c r="N93" s="1"/>
      <c r="O93" s="1" t="str">
        <f t="shared" si="11"/>
        <v/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95" customHeight="1" x14ac:dyDescent="0.25">
      <c r="A94" s="15"/>
      <c r="B94" s="1" t="str">
        <f t="shared" si="8"/>
        <v/>
      </c>
      <c r="C94" s="1"/>
      <c r="D94" s="1"/>
      <c r="E94" s="1"/>
      <c r="F94" s="1"/>
      <c r="G94" s="1"/>
      <c r="H94" s="9"/>
      <c r="I94" s="10"/>
      <c r="J94" s="9" t="str">
        <f t="shared" si="9"/>
        <v/>
      </c>
      <c r="K94" s="1"/>
      <c r="L94" s="4" t="str">
        <f>IF(A94="","",IF(K94="Strompreispauschale 2026",Einstellungen!$B$9,IF(K94="Individueller Tarif",Einstellungen!$B$10+Einstellungen!$B$11/MAX(Einstellungen!$B$12,1),"")))</f>
        <v/>
      </c>
      <c r="M94" s="11" t="str">
        <f t="shared" si="10"/>
        <v/>
      </c>
      <c r="N94" s="1"/>
      <c r="O94" s="1" t="str">
        <f t="shared" si="11"/>
        <v/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95" customHeight="1" x14ac:dyDescent="0.25">
      <c r="A95" s="15"/>
      <c r="B95" s="1" t="str">
        <f t="shared" si="8"/>
        <v/>
      </c>
      <c r="C95" s="1"/>
      <c r="D95" s="1"/>
      <c r="E95" s="1"/>
      <c r="F95" s="1"/>
      <c r="G95" s="1"/>
      <c r="H95" s="9"/>
      <c r="I95" s="10"/>
      <c r="J95" s="9" t="str">
        <f t="shared" si="9"/>
        <v/>
      </c>
      <c r="K95" s="1"/>
      <c r="L95" s="4" t="str">
        <f>IF(A95="","",IF(K95="Strompreispauschale 2026",Einstellungen!$B$9,IF(K95="Individueller Tarif",Einstellungen!$B$10+Einstellungen!$B$11/MAX(Einstellungen!$B$12,1),"")))</f>
        <v/>
      </c>
      <c r="M95" s="11" t="str">
        <f t="shared" si="10"/>
        <v/>
      </c>
      <c r="N95" s="1"/>
      <c r="O95" s="1" t="str">
        <f t="shared" si="11"/>
        <v/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95" customHeight="1" x14ac:dyDescent="0.25">
      <c r="A96" s="15"/>
      <c r="B96" s="1" t="str">
        <f t="shared" si="8"/>
        <v/>
      </c>
      <c r="C96" s="1"/>
      <c r="D96" s="1"/>
      <c r="E96" s="1"/>
      <c r="F96" s="1"/>
      <c r="G96" s="1"/>
      <c r="H96" s="9"/>
      <c r="I96" s="10"/>
      <c r="J96" s="9" t="str">
        <f t="shared" si="9"/>
        <v/>
      </c>
      <c r="K96" s="1"/>
      <c r="L96" s="4" t="str">
        <f>IF(A96="","",IF(K96="Strompreispauschale 2026",Einstellungen!$B$9,IF(K96="Individueller Tarif",Einstellungen!$B$10+Einstellungen!$B$11/MAX(Einstellungen!$B$12,1),"")))</f>
        <v/>
      </c>
      <c r="M96" s="11" t="str">
        <f t="shared" si="10"/>
        <v/>
      </c>
      <c r="N96" s="1"/>
      <c r="O96" s="1" t="str">
        <f t="shared" si="11"/>
        <v/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95" customHeight="1" x14ac:dyDescent="0.25">
      <c r="A97" s="15"/>
      <c r="B97" s="1" t="str">
        <f t="shared" si="8"/>
        <v/>
      </c>
      <c r="C97" s="1"/>
      <c r="D97" s="1"/>
      <c r="E97" s="1"/>
      <c r="F97" s="1"/>
      <c r="G97" s="1"/>
      <c r="H97" s="9"/>
      <c r="I97" s="10"/>
      <c r="J97" s="9" t="str">
        <f t="shared" si="9"/>
        <v/>
      </c>
      <c r="K97" s="1"/>
      <c r="L97" s="4" t="str">
        <f>IF(A97="","",IF(K97="Strompreispauschale 2026",Einstellungen!$B$9,IF(K97="Individueller Tarif",Einstellungen!$B$10+Einstellungen!$B$11/MAX(Einstellungen!$B$12,1),"")))</f>
        <v/>
      </c>
      <c r="M97" s="11" t="str">
        <f t="shared" si="10"/>
        <v/>
      </c>
      <c r="N97" s="1"/>
      <c r="O97" s="1" t="str">
        <f t="shared" si="11"/>
        <v/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95" customHeight="1" x14ac:dyDescent="0.25">
      <c r="A98" s="15"/>
      <c r="B98" s="1" t="str">
        <f t="shared" ref="B98:B129" si="12">IF(A98="","",RIGHT(A98,4)&amp;"-"&amp;MID(A98,4,2))</f>
        <v/>
      </c>
      <c r="C98" s="1"/>
      <c r="D98" s="1"/>
      <c r="E98" s="1"/>
      <c r="F98" s="1"/>
      <c r="G98" s="1"/>
      <c r="H98" s="9"/>
      <c r="I98" s="10"/>
      <c r="J98" s="9" t="str">
        <f t="shared" ref="J98:J129" si="13">IF(H98="","",H98*I98)</f>
        <v/>
      </c>
      <c r="K98" s="1"/>
      <c r="L98" s="4" t="str">
        <f>IF(A98="","",IF(K98="Strompreispauschale 2026",Einstellungen!$B$9,IF(K98="Individueller Tarif",Einstellungen!$B$10+Einstellungen!$B$11/MAX(Einstellungen!$B$12,1),"")))</f>
        <v/>
      </c>
      <c r="M98" s="11" t="str">
        <f t="shared" ref="M98:M129" si="14">IF(J98="","",J98*L98)</f>
        <v/>
      </c>
      <c r="N98" s="1"/>
      <c r="O98" s="1" t="str">
        <f t="shared" ref="O98:O129" si="15">IF(A98="","",IF(N98&lt;&gt;"Ja","Nachweis fehlt",IF(OR(H98="",H98&lt;=0),"kWh prüfen","OK")))</f>
        <v/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95" customHeight="1" x14ac:dyDescent="0.25">
      <c r="A99" s="15"/>
      <c r="B99" s="1" t="str">
        <f t="shared" si="12"/>
        <v/>
      </c>
      <c r="C99" s="1"/>
      <c r="D99" s="1"/>
      <c r="E99" s="1"/>
      <c r="F99" s="1"/>
      <c r="G99" s="1"/>
      <c r="H99" s="9"/>
      <c r="I99" s="10"/>
      <c r="J99" s="9" t="str">
        <f t="shared" si="13"/>
        <v/>
      </c>
      <c r="K99" s="1"/>
      <c r="L99" s="4" t="str">
        <f>IF(A99="","",IF(K99="Strompreispauschale 2026",Einstellungen!$B$9,IF(K99="Individueller Tarif",Einstellungen!$B$10+Einstellungen!$B$11/MAX(Einstellungen!$B$12,1),"")))</f>
        <v/>
      </c>
      <c r="M99" s="11" t="str">
        <f t="shared" si="14"/>
        <v/>
      </c>
      <c r="N99" s="1"/>
      <c r="O99" s="1" t="str">
        <f t="shared" si="15"/>
        <v/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95" customHeight="1" x14ac:dyDescent="0.25">
      <c r="A100" s="15"/>
      <c r="B100" s="1" t="str">
        <f t="shared" si="12"/>
        <v/>
      </c>
      <c r="C100" s="1"/>
      <c r="D100" s="1"/>
      <c r="E100" s="1"/>
      <c r="F100" s="1"/>
      <c r="G100" s="1"/>
      <c r="H100" s="9"/>
      <c r="I100" s="10"/>
      <c r="J100" s="9" t="str">
        <f t="shared" si="13"/>
        <v/>
      </c>
      <c r="K100" s="1"/>
      <c r="L100" s="4" t="str">
        <f>IF(A100="","",IF(K100="Strompreispauschale 2026",Einstellungen!$B$9,IF(K100="Individueller Tarif",Einstellungen!$B$10+Einstellungen!$B$11/MAX(Einstellungen!$B$12,1),"")))</f>
        <v/>
      </c>
      <c r="M100" s="11" t="str">
        <f t="shared" si="14"/>
        <v/>
      </c>
      <c r="N100" s="1"/>
      <c r="O100" s="1" t="str">
        <f t="shared" si="15"/>
        <v/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95" customHeight="1" x14ac:dyDescent="0.25">
      <c r="A101" s="15"/>
      <c r="B101" s="1" t="str">
        <f t="shared" si="12"/>
        <v/>
      </c>
      <c r="C101" s="1"/>
      <c r="D101" s="1"/>
      <c r="E101" s="1"/>
      <c r="F101" s="1"/>
      <c r="G101" s="1"/>
      <c r="H101" s="9"/>
      <c r="I101" s="10"/>
      <c r="J101" s="9" t="str">
        <f t="shared" si="13"/>
        <v/>
      </c>
      <c r="K101" s="1"/>
      <c r="L101" s="4" t="str">
        <f>IF(A101="","",IF(K101="Strompreispauschale 2026",Einstellungen!$B$9,IF(K101="Individueller Tarif",Einstellungen!$B$10+Einstellungen!$B$11/MAX(Einstellungen!$B$12,1),"")))</f>
        <v/>
      </c>
      <c r="M101" s="11" t="str">
        <f t="shared" si="14"/>
        <v/>
      </c>
      <c r="N101" s="1"/>
      <c r="O101" s="1" t="str">
        <f t="shared" si="15"/>
        <v/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95" customHeight="1" x14ac:dyDescent="0.25">
      <c r="A102" s="15"/>
      <c r="B102" s="1" t="str">
        <f t="shared" si="12"/>
        <v/>
      </c>
      <c r="C102" s="1"/>
      <c r="D102" s="1"/>
      <c r="E102" s="1"/>
      <c r="F102" s="1"/>
      <c r="G102" s="1"/>
      <c r="H102" s="9"/>
      <c r="I102" s="10"/>
      <c r="J102" s="9" t="str">
        <f t="shared" si="13"/>
        <v/>
      </c>
      <c r="K102" s="1"/>
      <c r="L102" s="4" t="str">
        <f>IF(A102="","",IF(K102="Strompreispauschale 2026",Einstellungen!$B$9,IF(K102="Individueller Tarif",Einstellungen!$B$10+Einstellungen!$B$11/MAX(Einstellungen!$B$12,1),"")))</f>
        <v/>
      </c>
      <c r="M102" s="11" t="str">
        <f t="shared" si="14"/>
        <v/>
      </c>
      <c r="N102" s="1"/>
      <c r="O102" s="1" t="str">
        <f t="shared" si="15"/>
        <v/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95" customHeight="1" x14ac:dyDescent="0.25">
      <c r="A103" s="15"/>
      <c r="B103" s="1" t="str">
        <f t="shared" si="12"/>
        <v/>
      </c>
      <c r="C103" s="1"/>
      <c r="D103" s="1"/>
      <c r="E103" s="1"/>
      <c r="F103" s="1"/>
      <c r="G103" s="1"/>
      <c r="H103" s="9"/>
      <c r="I103" s="10"/>
      <c r="J103" s="9" t="str">
        <f t="shared" si="13"/>
        <v/>
      </c>
      <c r="K103" s="1"/>
      <c r="L103" s="4" t="str">
        <f>IF(A103="","",IF(K103="Strompreispauschale 2026",Einstellungen!$B$9,IF(K103="Individueller Tarif",Einstellungen!$B$10+Einstellungen!$B$11/MAX(Einstellungen!$B$12,1),"")))</f>
        <v/>
      </c>
      <c r="M103" s="11" t="str">
        <f t="shared" si="14"/>
        <v/>
      </c>
      <c r="N103" s="1"/>
      <c r="O103" s="1" t="str">
        <f t="shared" si="15"/>
        <v/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95" customHeight="1" x14ac:dyDescent="0.25">
      <c r="A104" s="15"/>
      <c r="B104" s="1" t="str">
        <f t="shared" si="12"/>
        <v/>
      </c>
      <c r="C104" s="1"/>
      <c r="D104" s="1"/>
      <c r="E104" s="1"/>
      <c r="F104" s="1"/>
      <c r="G104" s="1"/>
      <c r="H104" s="9"/>
      <c r="I104" s="10"/>
      <c r="J104" s="9" t="str">
        <f t="shared" si="13"/>
        <v/>
      </c>
      <c r="K104" s="1"/>
      <c r="L104" s="4" t="str">
        <f>IF(A104="","",IF(K104="Strompreispauschale 2026",Einstellungen!$B$9,IF(K104="Individueller Tarif",Einstellungen!$B$10+Einstellungen!$B$11/MAX(Einstellungen!$B$12,1),"")))</f>
        <v/>
      </c>
      <c r="M104" s="11" t="str">
        <f t="shared" si="14"/>
        <v/>
      </c>
      <c r="N104" s="1"/>
      <c r="O104" s="1" t="str">
        <f t="shared" si="15"/>
        <v/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95" customHeight="1" x14ac:dyDescent="0.25">
      <c r="A105" s="15"/>
      <c r="B105" s="1" t="str">
        <f t="shared" si="12"/>
        <v/>
      </c>
      <c r="C105" s="1"/>
      <c r="D105" s="1"/>
      <c r="E105" s="1"/>
      <c r="F105" s="1"/>
      <c r="G105" s="1"/>
      <c r="H105" s="9"/>
      <c r="I105" s="10"/>
      <c r="J105" s="9" t="str">
        <f t="shared" si="13"/>
        <v/>
      </c>
      <c r="K105" s="1"/>
      <c r="L105" s="4" t="str">
        <f>IF(A105="","",IF(K105="Strompreispauschale 2026",Einstellungen!$B$9,IF(K105="Individueller Tarif",Einstellungen!$B$10+Einstellungen!$B$11/MAX(Einstellungen!$B$12,1),"")))</f>
        <v/>
      </c>
      <c r="M105" s="11" t="str">
        <f t="shared" si="14"/>
        <v/>
      </c>
      <c r="N105" s="1"/>
      <c r="O105" s="1" t="str">
        <f t="shared" si="15"/>
        <v/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95" customHeight="1" x14ac:dyDescent="0.25">
      <c r="A106" s="15"/>
      <c r="B106" s="1" t="str">
        <f t="shared" si="12"/>
        <v/>
      </c>
      <c r="C106" s="1"/>
      <c r="D106" s="1"/>
      <c r="E106" s="1"/>
      <c r="F106" s="1"/>
      <c r="G106" s="1"/>
      <c r="H106" s="9"/>
      <c r="I106" s="10"/>
      <c r="J106" s="9" t="str">
        <f t="shared" si="13"/>
        <v/>
      </c>
      <c r="K106" s="1"/>
      <c r="L106" s="4" t="str">
        <f>IF(A106="","",IF(K106="Strompreispauschale 2026",Einstellungen!$B$9,IF(K106="Individueller Tarif",Einstellungen!$B$10+Einstellungen!$B$11/MAX(Einstellungen!$B$12,1),"")))</f>
        <v/>
      </c>
      <c r="M106" s="11" t="str">
        <f t="shared" si="14"/>
        <v/>
      </c>
      <c r="N106" s="1"/>
      <c r="O106" s="1" t="str">
        <f t="shared" si="15"/>
        <v/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95" customHeight="1" x14ac:dyDescent="0.25">
      <c r="A107" s="15"/>
      <c r="B107" s="1" t="str">
        <f t="shared" si="12"/>
        <v/>
      </c>
      <c r="C107" s="1"/>
      <c r="D107" s="1"/>
      <c r="E107" s="1"/>
      <c r="F107" s="1"/>
      <c r="G107" s="1"/>
      <c r="H107" s="9"/>
      <c r="I107" s="10"/>
      <c r="J107" s="9" t="str">
        <f t="shared" si="13"/>
        <v/>
      </c>
      <c r="K107" s="1"/>
      <c r="L107" s="4" t="str">
        <f>IF(A107="","",IF(K107="Strompreispauschale 2026",Einstellungen!$B$9,IF(K107="Individueller Tarif",Einstellungen!$B$10+Einstellungen!$B$11/MAX(Einstellungen!$B$12,1),"")))</f>
        <v/>
      </c>
      <c r="M107" s="11" t="str">
        <f t="shared" si="14"/>
        <v/>
      </c>
      <c r="N107" s="1"/>
      <c r="O107" s="1" t="str">
        <f t="shared" si="15"/>
        <v/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95" customHeight="1" x14ac:dyDescent="0.25">
      <c r="A108" s="15"/>
      <c r="B108" s="1" t="str">
        <f t="shared" si="12"/>
        <v/>
      </c>
      <c r="C108" s="1"/>
      <c r="D108" s="1"/>
      <c r="E108" s="1"/>
      <c r="F108" s="1"/>
      <c r="G108" s="1"/>
      <c r="H108" s="9"/>
      <c r="I108" s="10"/>
      <c r="J108" s="9" t="str">
        <f t="shared" si="13"/>
        <v/>
      </c>
      <c r="K108" s="1"/>
      <c r="L108" s="4" t="str">
        <f>IF(A108="","",IF(K108="Strompreispauschale 2026",Einstellungen!$B$9,IF(K108="Individueller Tarif",Einstellungen!$B$10+Einstellungen!$B$11/MAX(Einstellungen!$B$12,1),"")))</f>
        <v/>
      </c>
      <c r="M108" s="11" t="str">
        <f t="shared" si="14"/>
        <v/>
      </c>
      <c r="N108" s="1"/>
      <c r="O108" s="1" t="str">
        <f t="shared" si="15"/>
        <v/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95" customHeight="1" x14ac:dyDescent="0.25">
      <c r="A109" s="15"/>
      <c r="B109" s="1" t="str">
        <f t="shared" si="12"/>
        <v/>
      </c>
      <c r="C109" s="1"/>
      <c r="D109" s="1"/>
      <c r="E109" s="1"/>
      <c r="F109" s="1"/>
      <c r="G109" s="1"/>
      <c r="H109" s="9"/>
      <c r="I109" s="10"/>
      <c r="J109" s="9" t="str">
        <f t="shared" si="13"/>
        <v/>
      </c>
      <c r="K109" s="1"/>
      <c r="L109" s="4" t="str">
        <f>IF(A109="","",IF(K109="Strompreispauschale 2026",Einstellungen!$B$9,IF(K109="Individueller Tarif",Einstellungen!$B$10+Einstellungen!$B$11/MAX(Einstellungen!$B$12,1),"")))</f>
        <v/>
      </c>
      <c r="M109" s="11" t="str">
        <f t="shared" si="14"/>
        <v/>
      </c>
      <c r="N109" s="1"/>
      <c r="O109" s="1" t="str">
        <f t="shared" si="15"/>
        <v/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95" customHeight="1" x14ac:dyDescent="0.25">
      <c r="A110" s="15"/>
      <c r="B110" s="1" t="str">
        <f t="shared" si="12"/>
        <v/>
      </c>
      <c r="C110" s="1"/>
      <c r="D110" s="1"/>
      <c r="E110" s="1"/>
      <c r="F110" s="1"/>
      <c r="G110" s="1"/>
      <c r="H110" s="9"/>
      <c r="I110" s="10"/>
      <c r="J110" s="9" t="str">
        <f t="shared" si="13"/>
        <v/>
      </c>
      <c r="K110" s="1"/>
      <c r="L110" s="4" t="str">
        <f>IF(A110="","",IF(K110="Strompreispauschale 2026",Einstellungen!$B$9,IF(K110="Individueller Tarif",Einstellungen!$B$10+Einstellungen!$B$11/MAX(Einstellungen!$B$12,1),"")))</f>
        <v/>
      </c>
      <c r="M110" s="11" t="str">
        <f t="shared" si="14"/>
        <v/>
      </c>
      <c r="N110" s="1"/>
      <c r="O110" s="1" t="str">
        <f t="shared" si="15"/>
        <v/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95" customHeight="1" x14ac:dyDescent="0.25">
      <c r="A111" s="15"/>
      <c r="B111" s="1" t="str">
        <f t="shared" si="12"/>
        <v/>
      </c>
      <c r="C111" s="1"/>
      <c r="D111" s="1"/>
      <c r="E111" s="1"/>
      <c r="F111" s="1"/>
      <c r="G111" s="1"/>
      <c r="H111" s="9"/>
      <c r="I111" s="10"/>
      <c r="J111" s="9" t="str">
        <f t="shared" si="13"/>
        <v/>
      </c>
      <c r="K111" s="1"/>
      <c r="L111" s="4" t="str">
        <f>IF(A111="","",IF(K111="Strompreispauschale 2026",Einstellungen!$B$9,IF(K111="Individueller Tarif",Einstellungen!$B$10+Einstellungen!$B$11/MAX(Einstellungen!$B$12,1),"")))</f>
        <v/>
      </c>
      <c r="M111" s="11" t="str">
        <f t="shared" si="14"/>
        <v/>
      </c>
      <c r="N111" s="1"/>
      <c r="O111" s="1" t="str">
        <f t="shared" si="15"/>
        <v/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95" customHeight="1" x14ac:dyDescent="0.25">
      <c r="A112" s="15"/>
      <c r="B112" s="1" t="str">
        <f t="shared" si="12"/>
        <v/>
      </c>
      <c r="C112" s="1"/>
      <c r="D112" s="1"/>
      <c r="E112" s="1"/>
      <c r="F112" s="1"/>
      <c r="G112" s="1"/>
      <c r="H112" s="9"/>
      <c r="I112" s="10"/>
      <c r="J112" s="9" t="str">
        <f t="shared" si="13"/>
        <v/>
      </c>
      <c r="K112" s="1"/>
      <c r="L112" s="4" t="str">
        <f>IF(A112="","",IF(K112="Strompreispauschale 2026",Einstellungen!$B$9,IF(K112="Individueller Tarif",Einstellungen!$B$10+Einstellungen!$B$11/MAX(Einstellungen!$B$12,1),"")))</f>
        <v/>
      </c>
      <c r="M112" s="11" t="str">
        <f t="shared" si="14"/>
        <v/>
      </c>
      <c r="N112" s="1"/>
      <c r="O112" s="1" t="str">
        <f t="shared" si="15"/>
        <v/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95" customHeight="1" x14ac:dyDescent="0.25">
      <c r="A113" s="15"/>
      <c r="B113" s="1" t="str">
        <f t="shared" si="12"/>
        <v/>
      </c>
      <c r="C113" s="1"/>
      <c r="D113" s="1"/>
      <c r="E113" s="1"/>
      <c r="F113" s="1"/>
      <c r="G113" s="1"/>
      <c r="H113" s="9"/>
      <c r="I113" s="10"/>
      <c r="J113" s="9" t="str">
        <f t="shared" si="13"/>
        <v/>
      </c>
      <c r="K113" s="1"/>
      <c r="L113" s="4" t="str">
        <f>IF(A113="","",IF(K113="Strompreispauschale 2026",Einstellungen!$B$9,IF(K113="Individueller Tarif",Einstellungen!$B$10+Einstellungen!$B$11/MAX(Einstellungen!$B$12,1),"")))</f>
        <v/>
      </c>
      <c r="M113" s="11" t="str">
        <f t="shared" si="14"/>
        <v/>
      </c>
      <c r="N113" s="1"/>
      <c r="O113" s="1" t="str">
        <f t="shared" si="15"/>
        <v/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95" customHeight="1" x14ac:dyDescent="0.25">
      <c r="A114" s="15"/>
      <c r="B114" s="1" t="str">
        <f t="shared" si="12"/>
        <v/>
      </c>
      <c r="C114" s="1"/>
      <c r="D114" s="1"/>
      <c r="E114" s="1"/>
      <c r="F114" s="1"/>
      <c r="G114" s="1"/>
      <c r="H114" s="9"/>
      <c r="I114" s="10"/>
      <c r="J114" s="9" t="str">
        <f t="shared" si="13"/>
        <v/>
      </c>
      <c r="K114" s="1"/>
      <c r="L114" s="4" t="str">
        <f>IF(A114="","",IF(K114="Strompreispauschale 2026",Einstellungen!$B$9,IF(K114="Individueller Tarif",Einstellungen!$B$10+Einstellungen!$B$11/MAX(Einstellungen!$B$12,1),"")))</f>
        <v/>
      </c>
      <c r="M114" s="11" t="str">
        <f t="shared" si="14"/>
        <v/>
      </c>
      <c r="N114" s="1"/>
      <c r="O114" s="1" t="str">
        <f t="shared" si="15"/>
        <v/>
      </c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95" customHeight="1" x14ac:dyDescent="0.25">
      <c r="A115" s="15"/>
      <c r="B115" s="1" t="str">
        <f t="shared" si="12"/>
        <v/>
      </c>
      <c r="C115" s="1"/>
      <c r="D115" s="1"/>
      <c r="E115" s="1"/>
      <c r="F115" s="1"/>
      <c r="G115" s="1"/>
      <c r="H115" s="9"/>
      <c r="I115" s="10"/>
      <c r="J115" s="9" t="str">
        <f t="shared" si="13"/>
        <v/>
      </c>
      <c r="K115" s="1"/>
      <c r="L115" s="4" t="str">
        <f>IF(A115="","",IF(K115="Strompreispauschale 2026",Einstellungen!$B$9,IF(K115="Individueller Tarif",Einstellungen!$B$10+Einstellungen!$B$11/MAX(Einstellungen!$B$12,1),"")))</f>
        <v/>
      </c>
      <c r="M115" s="11" t="str">
        <f t="shared" si="14"/>
        <v/>
      </c>
      <c r="N115" s="1"/>
      <c r="O115" s="1" t="str">
        <f t="shared" si="15"/>
        <v/>
      </c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95" customHeight="1" x14ac:dyDescent="0.25">
      <c r="A116" s="15"/>
      <c r="B116" s="1" t="str">
        <f t="shared" si="12"/>
        <v/>
      </c>
      <c r="C116" s="1"/>
      <c r="D116" s="1"/>
      <c r="E116" s="1"/>
      <c r="F116" s="1"/>
      <c r="G116" s="1"/>
      <c r="H116" s="9"/>
      <c r="I116" s="10"/>
      <c r="J116" s="9" t="str">
        <f t="shared" si="13"/>
        <v/>
      </c>
      <c r="K116" s="1"/>
      <c r="L116" s="4" t="str">
        <f>IF(A116="","",IF(K116="Strompreispauschale 2026",Einstellungen!$B$9,IF(K116="Individueller Tarif",Einstellungen!$B$10+Einstellungen!$B$11/MAX(Einstellungen!$B$12,1),"")))</f>
        <v/>
      </c>
      <c r="M116" s="11" t="str">
        <f t="shared" si="14"/>
        <v/>
      </c>
      <c r="N116" s="1"/>
      <c r="O116" s="1" t="str">
        <f t="shared" si="15"/>
        <v/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95" customHeight="1" x14ac:dyDescent="0.25">
      <c r="A117" s="15"/>
      <c r="B117" s="1" t="str">
        <f t="shared" si="12"/>
        <v/>
      </c>
      <c r="C117" s="1"/>
      <c r="D117" s="1"/>
      <c r="E117" s="1"/>
      <c r="F117" s="1"/>
      <c r="G117" s="1"/>
      <c r="H117" s="9"/>
      <c r="I117" s="10"/>
      <c r="J117" s="9" t="str">
        <f t="shared" si="13"/>
        <v/>
      </c>
      <c r="K117" s="1"/>
      <c r="L117" s="4" t="str">
        <f>IF(A117="","",IF(K117="Strompreispauschale 2026",Einstellungen!$B$9,IF(K117="Individueller Tarif",Einstellungen!$B$10+Einstellungen!$B$11/MAX(Einstellungen!$B$12,1),"")))</f>
        <v/>
      </c>
      <c r="M117" s="11" t="str">
        <f t="shared" si="14"/>
        <v/>
      </c>
      <c r="N117" s="1"/>
      <c r="O117" s="1" t="str">
        <f t="shared" si="15"/>
        <v/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95" customHeight="1" x14ac:dyDescent="0.25">
      <c r="A118" s="15"/>
      <c r="B118" s="1" t="str">
        <f t="shared" si="12"/>
        <v/>
      </c>
      <c r="C118" s="1"/>
      <c r="D118" s="1"/>
      <c r="E118" s="1"/>
      <c r="F118" s="1"/>
      <c r="G118" s="1"/>
      <c r="H118" s="9"/>
      <c r="I118" s="10"/>
      <c r="J118" s="9" t="str">
        <f t="shared" si="13"/>
        <v/>
      </c>
      <c r="K118" s="1"/>
      <c r="L118" s="4" t="str">
        <f>IF(A118="","",IF(K118="Strompreispauschale 2026",Einstellungen!$B$9,IF(K118="Individueller Tarif",Einstellungen!$B$10+Einstellungen!$B$11/MAX(Einstellungen!$B$12,1),"")))</f>
        <v/>
      </c>
      <c r="M118" s="11" t="str">
        <f t="shared" si="14"/>
        <v/>
      </c>
      <c r="N118" s="1"/>
      <c r="O118" s="1" t="str">
        <f t="shared" si="15"/>
        <v/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95" customHeight="1" x14ac:dyDescent="0.25">
      <c r="A119" s="15"/>
      <c r="B119" s="1" t="str">
        <f t="shared" si="12"/>
        <v/>
      </c>
      <c r="C119" s="1"/>
      <c r="D119" s="1"/>
      <c r="E119" s="1"/>
      <c r="F119" s="1"/>
      <c r="G119" s="1"/>
      <c r="H119" s="9"/>
      <c r="I119" s="10"/>
      <c r="J119" s="9" t="str">
        <f t="shared" si="13"/>
        <v/>
      </c>
      <c r="K119" s="1"/>
      <c r="L119" s="4" t="str">
        <f>IF(A119="","",IF(K119="Strompreispauschale 2026",Einstellungen!$B$9,IF(K119="Individueller Tarif",Einstellungen!$B$10+Einstellungen!$B$11/MAX(Einstellungen!$B$12,1),"")))</f>
        <v/>
      </c>
      <c r="M119" s="11" t="str">
        <f t="shared" si="14"/>
        <v/>
      </c>
      <c r="N119" s="1"/>
      <c r="O119" s="1" t="str">
        <f t="shared" si="15"/>
        <v/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95" customHeight="1" x14ac:dyDescent="0.25">
      <c r="A120" s="15"/>
      <c r="B120" s="1" t="str">
        <f t="shared" si="12"/>
        <v/>
      </c>
      <c r="C120" s="1"/>
      <c r="D120" s="1"/>
      <c r="E120" s="1"/>
      <c r="F120" s="1"/>
      <c r="G120" s="1"/>
      <c r="H120" s="9"/>
      <c r="I120" s="10"/>
      <c r="J120" s="9" t="str">
        <f t="shared" si="13"/>
        <v/>
      </c>
      <c r="K120" s="1"/>
      <c r="L120" s="4" t="str">
        <f>IF(A120="","",IF(K120="Strompreispauschale 2026",Einstellungen!$B$9,IF(K120="Individueller Tarif",Einstellungen!$B$10+Einstellungen!$B$11/MAX(Einstellungen!$B$12,1),"")))</f>
        <v/>
      </c>
      <c r="M120" s="11" t="str">
        <f t="shared" si="14"/>
        <v/>
      </c>
      <c r="N120" s="1"/>
      <c r="O120" s="1" t="str">
        <f t="shared" si="15"/>
        <v/>
      </c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95" customHeight="1" x14ac:dyDescent="0.25">
      <c r="A121" s="15"/>
      <c r="B121" s="1" t="str">
        <f t="shared" si="12"/>
        <v/>
      </c>
      <c r="C121" s="1"/>
      <c r="D121" s="1"/>
      <c r="E121" s="1"/>
      <c r="F121" s="1"/>
      <c r="G121" s="1"/>
      <c r="H121" s="9"/>
      <c r="I121" s="10"/>
      <c r="J121" s="9" t="str">
        <f t="shared" si="13"/>
        <v/>
      </c>
      <c r="K121" s="1"/>
      <c r="L121" s="4" t="str">
        <f>IF(A121="","",IF(K121="Strompreispauschale 2026",Einstellungen!$B$9,IF(K121="Individueller Tarif",Einstellungen!$B$10+Einstellungen!$B$11/MAX(Einstellungen!$B$12,1),"")))</f>
        <v/>
      </c>
      <c r="M121" s="11" t="str">
        <f t="shared" si="14"/>
        <v/>
      </c>
      <c r="N121" s="1"/>
      <c r="O121" s="1" t="str">
        <f t="shared" si="15"/>
        <v/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</sheetData>
  <conditionalFormatting sqref="M2:M121">
    <cfRule type="dataBar" priority="3">
      <dataBar>
        <cfvo type="min"/>
        <cfvo type="max"/>
        <color rgb="FF1C7C7D"/>
      </dataBar>
    </cfRule>
    <cfRule type="dataBar" priority="4">
      <dataBar>
        <cfvo type="min"/>
        <cfvo type="max"/>
        <color rgb="FF1C7C7D"/>
      </dataBar>
      <extLst>
        <ext xmlns:x14="http://schemas.microsoft.com/office/spreadsheetml/2009/9/main" uri="{B025F937-C7B1-47D3-B67F-A62EFF666E3E}">
          <x14:id>{261B2C63-EDC3-C75E-381F-58B0C0135789}</x14:id>
        </ext>
      </extLst>
    </cfRule>
  </conditionalFormatting>
  <conditionalFormatting sqref="O2:O121">
    <cfRule type="expression" dxfId="1" priority="1">
      <formula>$O2="Nachweis fehlt"</formula>
    </cfRule>
    <cfRule type="expression" dxfId="0" priority="2">
      <formula>$O2="OK"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1B2C63-EDC3-C75E-381F-58B0C0135789}">
            <x14:dataBar>
              <x14:cfvo type="min"/>
              <x14:cfvo type="max"/>
              <x14:negativeFillColor auto="1"/>
              <x14:axisColor auto="1"/>
            </x14:dataBar>
          </x14:cfRule>
          <xm:sqref>M2:M121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xr:uid="{00000000-0002-0000-0100-000000000000}">
          <x14:formula1>
            <xm:f>Einstellungen!$E$4:$E$7</xm:f>
          </x14:formula1>
          <xm:sqref>C2:C121</xm:sqref>
        </x14:dataValidation>
        <x14:dataValidation type="list" xr:uid="{00000000-0002-0000-0100-000001000000}">
          <x14:formula1>
            <xm:f>Einstellungen!$F$4:$F$7</xm:f>
          </x14:formula1>
          <xm:sqref>D2:D121</xm:sqref>
        </x14:dataValidation>
        <x14:dataValidation type="list" xr:uid="{00000000-0002-0000-0100-000002000000}">
          <x14:formula1>
            <xm:f>Einstellungen!$G$10:$G$13</xm:f>
          </x14:formula1>
          <xm:sqref>F2:F121</xm:sqref>
        </x14:dataValidation>
        <x14:dataValidation type="list" xr:uid="{00000000-0002-0000-0100-000003000000}">
          <x14:formula1>
            <xm:f>Einstellungen!$E$10:$E$13</xm:f>
          </x14:formula1>
          <xm:sqref>G2:G121</xm:sqref>
        </x14:dataValidation>
        <x14:dataValidation type="list" xr:uid="{00000000-0002-0000-0100-000004000000}">
          <x14:formula1>
            <xm:f>Einstellungen!$F$10:$F$11</xm:f>
          </x14:formula1>
          <xm:sqref>K2:K121</xm:sqref>
        </x14:dataValidation>
        <x14:dataValidation type="list" xr:uid="{00000000-0002-0000-0100-000005000000}">
          <x14:formula1>
            <xm:f>Einstellungen!$H$10:$H$11</xm:f>
          </x14:formula1>
          <xm:sqref>N2:N121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60"/>
  <sheetViews>
    <sheetView workbookViewId="0"/>
  </sheetViews>
  <sheetFormatPr baseColWidth="10" defaultColWidth="9" defaultRowHeight="15" x14ac:dyDescent="0.25"/>
  <cols>
    <col min="1" max="1" width="28" customWidth="1"/>
    <col min="2" max="2" width="25" customWidth="1"/>
    <col min="3" max="3" width="45" customWidth="1"/>
    <col min="4" max="4" width="3" customWidth="1"/>
    <col min="5" max="8" width="20" customWidth="1"/>
  </cols>
  <sheetData>
    <row r="1" spans="1:26" ht="27.95" customHeight="1" x14ac:dyDescent="0.25">
      <c r="A1" s="27" t="s">
        <v>130</v>
      </c>
      <c r="B1" s="17"/>
      <c r="C1" s="17"/>
      <c r="D1" s="17"/>
      <c r="E1" s="17"/>
      <c r="F1" s="17"/>
      <c r="G1" s="17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2" t="s">
        <v>131</v>
      </c>
      <c r="B3" s="2" t="s">
        <v>132</v>
      </c>
      <c r="C3" s="2" t="s">
        <v>32</v>
      </c>
      <c r="D3" s="1"/>
      <c r="E3" s="2" t="s">
        <v>45</v>
      </c>
      <c r="F3" s="2" t="s">
        <v>73</v>
      </c>
      <c r="G3" s="2" t="s">
        <v>74</v>
      </c>
      <c r="H3" s="2" t="s">
        <v>18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 t="s">
        <v>1</v>
      </c>
      <c r="B4" s="1">
        <v>2026</v>
      </c>
      <c r="C4" s="1" t="s">
        <v>133</v>
      </c>
      <c r="D4" s="1"/>
      <c r="E4" s="1" t="s">
        <v>85</v>
      </c>
      <c r="F4" s="1" t="s">
        <v>86</v>
      </c>
      <c r="G4" s="1" t="s">
        <v>87</v>
      </c>
      <c r="H4" s="1" t="s">
        <v>134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12</v>
      </c>
      <c r="B5" s="1" t="s">
        <v>13</v>
      </c>
      <c r="C5" s="1" t="s">
        <v>135</v>
      </c>
      <c r="D5" s="1"/>
      <c r="E5" s="1" t="s">
        <v>94</v>
      </c>
      <c r="F5" s="1" t="s">
        <v>95</v>
      </c>
      <c r="G5" s="1" t="s">
        <v>96</v>
      </c>
      <c r="H5" s="1" t="s">
        <v>136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 t="s">
        <v>28</v>
      </c>
      <c r="B6" s="1" t="s">
        <v>29</v>
      </c>
      <c r="C6" s="1" t="s">
        <v>137</v>
      </c>
      <c r="D6" s="1"/>
      <c r="E6" s="1" t="s">
        <v>102</v>
      </c>
      <c r="F6" s="1" t="s">
        <v>103</v>
      </c>
      <c r="G6" s="1" t="s">
        <v>104</v>
      </c>
      <c r="H6" s="1" t="s">
        <v>138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 t="s">
        <v>109</v>
      </c>
      <c r="F7" s="1" t="s">
        <v>110</v>
      </c>
      <c r="G7" s="1" t="s">
        <v>111</v>
      </c>
      <c r="H7" s="1" t="s">
        <v>139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" t="s">
        <v>140</v>
      </c>
      <c r="B8" s="3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 t="s">
        <v>141</v>
      </c>
      <c r="B9" s="4">
        <v>0.34</v>
      </c>
      <c r="C9" s="1" t="s">
        <v>142</v>
      </c>
      <c r="D9" s="1"/>
      <c r="E9" s="3" t="s">
        <v>76</v>
      </c>
      <c r="F9" s="3" t="s">
        <v>79</v>
      </c>
      <c r="G9" s="3" t="s">
        <v>75</v>
      </c>
      <c r="H9" s="3" t="s">
        <v>143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 t="s">
        <v>144</v>
      </c>
      <c r="B10" s="4">
        <v>0.36</v>
      </c>
      <c r="C10" s="1" t="s">
        <v>145</v>
      </c>
      <c r="D10" s="1"/>
      <c r="E10" s="1" t="s">
        <v>89</v>
      </c>
      <c r="F10" s="1" t="s">
        <v>13</v>
      </c>
      <c r="G10" s="1" t="s">
        <v>88</v>
      </c>
      <c r="H10" s="1" t="s">
        <v>90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 t="s">
        <v>146</v>
      </c>
      <c r="B11" s="11">
        <v>12</v>
      </c>
      <c r="C11" s="1" t="s">
        <v>147</v>
      </c>
      <c r="D11" s="1"/>
      <c r="E11" s="1" t="s">
        <v>98</v>
      </c>
      <c r="F11" s="1" t="s">
        <v>99</v>
      </c>
      <c r="G11" s="1" t="s">
        <v>97</v>
      </c>
      <c r="H11" s="1" t="s">
        <v>114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 t="s">
        <v>148</v>
      </c>
      <c r="B12" s="5">
        <v>520</v>
      </c>
      <c r="C12" s="1" t="s">
        <v>149</v>
      </c>
      <c r="D12" s="1"/>
      <c r="E12" s="1" t="s">
        <v>106</v>
      </c>
      <c r="F12" s="1"/>
      <c r="G12" s="1" t="s">
        <v>105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 t="s">
        <v>150</v>
      </c>
      <c r="B13" s="1" t="s">
        <v>90</v>
      </c>
      <c r="C13" s="1" t="s">
        <v>151</v>
      </c>
      <c r="D13" s="1"/>
      <c r="E13" s="1" t="s">
        <v>113</v>
      </c>
      <c r="F13" s="1"/>
      <c r="G13" s="1" t="s">
        <v>112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6" t="s">
        <v>32</v>
      </c>
      <c r="B14" s="28" t="s">
        <v>152</v>
      </c>
      <c r="C14" s="28"/>
      <c r="D14" s="28"/>
      <c r="E14" s="28"/>
      <c r="F14" s="28"/>
      <c r="G14" s="28"/>
      <c r="H14" s="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</sheetData>
  <mergeCells count="2">
    <mergeCell ref="A1:H1"/>
    <mergeCell ref="B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Ladevorgänge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2026-06-17T09:11:40Z</dcterms:modified>
</cp:coreProperties>
</file>