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F2B995FA-BEDB-415A-A715-5CDC31BA84DB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Kabelliste" sheetId="1" r:id="rId1"/>
    <sheet name="Aderbelegung" sheetId="2" r:id="rId2"/>
    <sheet name="Stammda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2" l="1"/>
  <c r="H53" i="2"/>
  <c r="F53" i="2"/>
  <c r="B53" i="2"/>
  <c r="M52" i="2"/>
  <c r="H52" i="2"/>
  <c r="F52" i="2"/>
  <c r="B52" i="2"/>
  <c r="M51" i="2"/>
  <c r="H51" i="2"/>
  <c r="F51" i="2"/>
  <c r="B51" i="2"/>
  <c r="M50" i="2"/>
  <c r="H50" i="2"/>
  <c r="F50" i="2"/>
  <c r="B50" i="2"/>
  <c r="M49" i="2"/>
  <c r="H49" i="2"/>
  <c r="F49" i="2"/>
  <c r="B49" i="2"/>
  <c r="M48" i="2"/>
  <c r="H48" i="2"/>
  <c r="F48" i="2"/>
  <c r="B48" i="2"/>
  <c r="M47" i="2"/>
  <c r="H47" i="2"/>
  <c r="F47" i="2"/>
  <c r="B47" i="2"/>
  <c r="M46" i="2"/>
  <c r="H46" i="2"/>
  <c r="F46" i="2"/>
  <c r="B46" i="2"/>
  <c r="M45" i="2"/>
  <c r="H45" i="2"/>
  <c r="F45" i="2"/>
  <c r="B45" i="2"/>
  <c r="M44" i="2"/>
  <c r="H44" i="2"/>
  <c r="F44" i="2"/>
  <c r="B44" i="2"/>
  <c r="M43" i="2"/>
  <c r="H43" i="2"/>
  <c r="F43" i="2"/>
  <c r="B43" i="2"/>
  <c r="M42" i="2"/>
  <c r="H42" i="2"/>
  <c r="F42" i="2"/>
  <c r="B42" i="2"/>
  <c r="M41" i="2"/>
  <c r="H41" i="2"/>
  <c r="F41" i="2"/>
  <c r="B41" i="2"/>
  <c r="M40" i="2"/>
  <c r="H40" i="2"/>
  <c r="F40" i="2"/>
  <c r="B40" i="2"/>
  <c r="M39" i="2"/>
  <c r="H39" i="2"/>
  <c r="F39" i="2"/>
  <c r="B39" i="2"/>
  <c r="M38" i="2"/>
  <c r="H38" i="2"/>
  <c r="F38" i="2"/>
  <c r="B38" i="2"/>
  <c r="M37" i="2"/>
  <c r="H37" i="2"/>
  <c r="F37" i="2"/>
  <c r="B37" i="2"/>
  <c r="M36" i="2"/>
  <c r="H36" i="2"/>
  <c r="F36" i="2"/>
  <c r="B36" i="2"/>
  <c r="M35" i="2"/>
  <c r="H35" i="2"/>
  <c r="F35" i="2"/>
  <c r="B35" i="2"/>
  <c r="M34" i="2"/>
  <c r="H34" i="2"/>
  <c r="F34" i="2"/>
  <c r="B34" i="2"/>
  <c r="M33" i="2"/>
  <c r="H33" i="2"/>
  <c r="F33" i="2"/>
  <c r="B33" i="2"/>
  <c r="M32" i="2"/>
  <c r="H32" i="2"/>
  <c r="F32" i="2"/>
  <c r="B32" i="2"/>
  <c r="M31" i="2"/>
  <c r="H31" i="2"/>
  <c r="F31" i="2"/>
  <c r="B31" i="2"/>
  <c r="M30" i="2"/>
  <c r="H30" i="2"/>
  <c r="F30" i="2"/>
  <c r="B30" i="2"/>
  <c r="M29" i="2"/>
  <c r="H29" i="2"/>
  <c r="F29" i="2"/>
  <c r="B29" i="2"/>
  <c r="M28" i="2"/>
  <c r="H28" i="2"/>
  <c r="F28" i="2"/>
  <c r="B28" i="2"/>
  <c r="M27" i="2"/>
  <c r="H27" i="2"/>
  <c r="F27" i="2"/>
  <c r="B27" i="2"/>
  <c r="M26" i="2"/>
  <c r="H26" i="2"/>
  <c r="F26" i="2"/>
  <c r="B26" i="2"/>
  <c r="M25" i="2"/>
  <c r="H25" i="2"/>
  <c r="F25" i="2"/>
  <c r="B25" i="2"/>
  <c r="M24" i="2"/>
  <c r="H24" i="2"/>
  <c r="F24" i="2"/>
  <c r="B24" i="2"/>
  <c r="M23" i="2"/>
  <c r="H23" i="2"/>
  <c r="F23" i="2"/>
  <c r="B23" i="2"/>
  <c r="M22" i="2"/>
  <c r="H22" i="2"/>
  <c r="F22" i="2"/>
  <c r="B22" i="2"/>
  <c r="M21" i="2"/>
  <c r="H21" i="2"/>
  <c r="F21" i="2"/>
  <c r="B21" i="2"/>
  <c r="M20" i="2"/>
  <c r="H20" i="2"/>
  <c r="F20" i="2"/>
  <c r="B20" i="2"/>
  <c r="M19" i="2"/>
  <c r="H19" i="2"/>
  <c r="F19" i="2"/>
  <c r="B19" i="2"/>
  <c r="M18" i="2"/>
  <c r="H18" i="2"/>
  <c r="F18" i="2"/>
  <c r="B18" i="2"/>
  <c r="M17" i="2"/>
  <c r="H17" i="2"/>
  <c r="F17" i="2"/>
  <c r="B17" i="2"/>
  <c r="M16" i="2"/>
  <c r="H16" i="2"/>
  <c r="F16" i="2"/>
  <c r="B16" i="2"/>
  <c r="M15" i="2"/>
  <c r="H15" i="2"/>
  <c r="F15" i="2"/>
  <c r="B15" i="2"/>
  <c r="M14" i="2"/>
  <c r="H14" i="2"/>
  <c r="F14" i="2"/>
  <c r="B14" i="2"/>
  <c r="M13" i="2"/>
  <c r="H13" i="2"/>
  <c r="F13" i="2"/>
  <c r="B13" i="2"/>
  <c r="M12" i="2"/>
  <c r="H12" i="2"/>
  <c r="F12" i="2"/>
  <c r="B12" i="2"/>
  <c r="M11" i="2"/>
  <c r="H11" i="2"/>
  <c r="F11" i="2"/>
  <c r="B11" i="2"/>
  <c r="M10" i="2"/>
  <c r="H10" i="2"/>
  <c r="F10" i="2"/>
  <c r="B10" i="2"/>
  <c r="M9" i="2"/>
  <c r="H9" i="2"/>
  <c r="F9" i="2"/>
  <c r="B9" i="2"/>
  <c r="M8" i="2"/>
  <c r="H8" i="2"/>
  <c r="F8" i="2"/>
  <c r="B8" i="2"/>
  <c r="M7" i="2"/>
  <c r="H7" i="2"/>
  <c r="F7" i="2"/>
  <c r="B7" i="2"/>
  <c r="M6" i="2"/>
  <c r="H6" i="2"/>
  <c r="F6" i="2"/>
  <c r="B6" i="2"/>
  <c r="M5" i="2"/>
  <c r="H5" i="2"/>
  <c r="F5" i="2"/>
  <c r="B5" i="2"/>
  <c r="M4" i="2"/>
  <c r="H4" i="2"/>
  <c r="F4" i="2"/>
  <c r="B4" i="2"/>
  <c r="AB60" i="1"/>
  <c r="U60" i="1"/>
  <c r="T60" i="1"/>
  <c r="S60" i="1"/>
  <c r="F60" i="1"/>
  <c r="E60" i="1"/>
  <c r="AB59" i="1"/>
  <c r="U59" i="1"/>
  <c r="T59" i="1"/>
  <c r="S59" i="1"/>
  <c r="F59" i="1"/>
  <c r="E59" i="1"/>
  <c r="AB58" i="1"/>
  <c r="U58" i="1"/>
  <c r="T58" i="1"/>
  <c r="S58" i="1"/>
  <c r="F58" i="1"/>
  <c r="E58" i="1"/>
  <c r="AB57" i="1"/>
  <c r="U57" i="1"/>
  <c r="T57" i="1"/>
  <c r="S57" i="1"/>
  <c r="F57" i="1"/>
  <c r="E57" i="1"/>
  <c r="AB56" i="1"/>
  <c r="U56" i="1"/>
  <c r="T56" i="1"/>
  <c r="S56" i="1"/>
  <c r="F56" i="1"/>
  <c r="E56" i="1"/>
  <c r="AB55" i="1"/>
  <c r="U55" i="1"/>
  <c r="T55" i="1"/>
  <c r="S55" i="1"/>
  <c r="F55" i="1"/>
  <c r="E55" i="1"/>
  <c r="AB54" i="1"/>
  <c r="U54" i="1"/>
  <c r="T54" i="1"/>
  <c r="S54" i="1"/>
  <c r="F54" i="1"/>
  <c r="E54" i="1"/>
  <c r="AB53" i="1"/>
  <c r="U53" i="1"/>
  <c r="T53" i="1"/>
  <c r="S53" i="1"/>
  <c r="F53" i="1"/>
  <c r="E53" i="1"/>
  <c r="AB52" i="1"/>
  <c r="U52" i="1"/>
  <c r="T52" i="1"/>
  <c r="S52" i="1"/>
  <c r="F52" i="1"/>
  <c r="E52" i="1"/>
  <c r="AB51" i="1"/>
  <c r="U51" i="1"/>
  <c r="T51" i="1"/>
  <c r="S51" i="1"/>
  <c r="F51" i="1"/>
  <c r="E51" i="1"/>
  <c r="AB50" i="1"/>
  <c r="U50" i="1"/>
  <c r="T50" i="1"/>
  <c r="S50" i="1"/>
  <c r="F50" i="1"/>
  <c r="E50" i="1"/>
  <c r="AB49" i="1"/>
  <c r="U49" i="1"/>
  <c r="T49" i="1"/>
  <c r="S49" i="1"/>
  <c r="F49" i="1"/>
  <c r="E49" i="1"/>
  <c r="AB48" i="1"/>
  <c r="U48" i="1"/>
  <c r="T48" i="1"/>
  <c r="S48" i="1"/>
  <c r="F48" i="1"/>
  <c r="E48" i="1"/>
  <c r="AB47" i="1"/>
  <c r="U47" i="1"/>
  <c r="T47" i="1"/>
  <c r="S47" i="1"/>
  <c r="F47" i="1"/>
  <c r="E47" i="1"/>
  <c r="AB46" i="1"/>
  <c r="U46" i="1"/>
  <c r="T46" i="1"/>
  <c r="S46" i="1"/>
  <c r="F46" i="1"/>
  <c r="E46" i="1"/>
  <c r="AB45" i="1"/>
  <c r="U45" i="1"/>
  <c r="T45" i="1"/>
  <c r="S45" i="1"/>
  <c r="F45" i="1"/>
  <c r="E45" i="1"/>
  <c r="AB44" i="1"/>
  <c r="U44" i="1"/>
  <c r="T44" i="1"/>
  <c r="S44" i="1"/>
  <c r="F44" i="1"/>
  <c r="E44" i="1"/>
  <c r="AB43" i="1"/>
  <c r="U43" i="1"/>
  <c r="T43" i="1"/>
  <c r="S43" i="1"/>
  <c r="F43" i="1"/>
  <c r="E43" i="1"/>
  <c r="AB42" i="1"/>
  <c r="U42" i="1"/>
  <c r="T42" i="1"/>
  <c r="S42" i="1"/>
  <c r="F42" i="1"/>
  <c r="E42" i="1"/>
  <c r="AB41" i="1"/>
  <c r="U41" i="1"/>
  <c r="T41" i="1"/>
  <c r="S41" i="1"/>
  <c r="F41" i="1"/>
  <c r="E41" i="1"/>
  <c r="AB40" i="1"/>
  <c r="U40" i="1"/>
  <c r="T40" i="1"/>
  <c r="S40" i="1"/>
  <c r="F40" i="1"/>
  <c r="E40" i="1"/>
  <c r="AB39" i="1"/>
  <c r="U39" i="1"/>
  <c r="T39" i="1"/>
  <c r="S39" i="1"/>
  <c r="F39" i="1"/>
  <c r="E39" i="1"/>
  <c r="AB38" i="1"/>
  <c r="U38" i="1"/>
  <c r="T38" i="1"/>
  <c r="S38" i="1"/>
  <c r="F38" i="1"/>
  <c r="E38" i="1"/>
  <c r="AB37" i="1"/>
  <c r="U37" i="1"/>
  <c r="T37" i="1"/>
  <c r="S37" i="1"/>
  <c r="F37" i="1"/>
  <c r="E37" i="1"/>
  <c r="AB36" i="1"/>
  <c r="U36" i="1"/>
  <c r="T36" i="1"/>
  <c r="S36" i="1"/>
  <c r="F36" i="1"/>
  <c r="E36" i="1"/>
  <c r="AB35" i="1"/>
  <c r="U35" i="1"/>
  <c r="T35" i="1"/>
  <c r="S35" i="1"/>
  <c r="F35" i="1"/>
  <c r="E35" i="1"/>
  <c r="AB34" i="1"/>
  <c r="U34" i="1"/>
  <c r="T34" i="1"/>
  <c r="S34" i="1"/>
  <c r="F34" i="1"/>
  <c r="E34" i="1"/>
  <c r="AB33" i="1"/>
  <c r="U33" i="1"/>
  <c r="T33" i="1"/>
  <c r="S33" i="1"/>
  <c r="F33" i="1"/>
  <c r="E33" i="1"/>
  <c r="AB32" i="1"/>
  <c r="U32" i="1"/>
  <c r="T32" i="1"/>
  <c r="S32" i="1"/>
  <c r="F32" i="1"/>
  <c r="E32" i="1"/>
  <c r="AB31" i="1"/>
  <c r="U31" i="1"/>
  <c r="T31" i="1"/>
  <c r="S31" i="1"/>
  <c r="F31" i="1"/>
  <c r="E31" i="1"/>
  <c r="AB30" i="1"/>
  <c r="U30" i="1"/>
  <c r="T30" i="1"/>
  <c r="S30" i="1"/>
  <c r="F30" i="1"/>
  <c r="E30" i="1"/>
  <c r="AB29" i="1"/>
  <c r="U29" i="1"/>
  <c r="T29" i="1"/>
  <c r="S29" i="1"/>
  <c r="F29" i="1"/>
  <c r="E29" i="1"/>
  <c r="AB28" i="1"/>
  <c r="U28" i="1"/>
  <c r="T28" i="1"/>
  <c r="S28" i="1"/>
  <c r="F28" i="1"/>
  <c r="E28" i="1"/>
  <c r="AB27" i="1"/>
  <c r="U27" i="1"/>
  <c r="T27" i="1"/>
  <c r="S27" i="1"/>
  <c r="F27" i="1"/>
  <c r="E27" i="1"/>
  <c r="AB26" i="1"/>
  <c r="U26" i="1"/>
  <c r="T26" i="1"/>
  <c r="S26" i="1"/>
  <c r="F26" i="1"/>
  <c r="E26" i="1"/>
  <c r="AB25" i="1"/>
  <c r="U25" i="1"/>
  <c r="T25" i="1"/>
  <c r="S25" i="1"/>
  <c r="F25" i="1"/>
  <c r="E25" i="1"/>
  <c r="AB24" i="1"/>
  <c r="U24" i="1"/>
  <c r="T24" i="1"/>
  <c r="S24" i="1"/>
  <c r="F24" i="1"/>
  <c r="E24" i="1"/>
  <c r="AB23" i="1"/>
  <c r="U23" i="1"/>
  <c r="T23" i="1"/>
  <c r="S23" i="1"/>
  <c r="F23" i="1"/>
  <c r="E23" i="1"/>
  <c r="AB22" i="1"/>
  <c r="U22" i="1"/>
  <c r="T22" i="1"/>
  <c r="S22" i="1"/>
  <c r="F22" i="1"/>
  <c r="E22" i="1"/>
  <c r="AB21" i="1"/>
  <c r="U21" i="1"/>
  <c r="T21" i="1"/>
  <c r="S21" i="1"/>
  <c r="F21" i="1"/>
  <c r="E21" i="1"/>
  <c r="AB20" i="1"/>
  <c r="S20" i="1"/>
  <c r="T20" i="1" s="1"/>
  <c r="U20" i="1" s="1"/>
  <c r="F20" i="1"/>
  <c r="E20" i="1"/>
  <c r="AB19" i="1"/>
  <c r="S19" i="1"/>
  <c r="T19" i="1" s="1"/>
  <c r="U19" i="1" s="1"/>
  <c r="F19" i="1"/>
  <c r="E19" i="1"/>
  <c r="AB18" i="1"/>
  <c r="S18" i="1"/>
  <c r="T18" i="1" s="1"/>
  <c r="U18" i="1" s="1"/>
  <c r="F18" i="1"/>
  <c r="E18" i="1"/>
  <c r="AB17" i="1"/>
  <c r="S17" i="1"/>
  <c r="T17" i="1" s="1"/>
  <c r="U17" i="1" s="1"/>
  <c r="F17" i="1"/>
  <c r="E17" i="1"/>
  <c r="AB16" i="1"/>
  <c r="S16" i="1"/>
  <c r="T16" i="1" s="1"/>
  <c r="U16" i="1" s="1"/>
  <c r="F16" i="1"/>
  <c r="E16" i="1"/>
  <c r="AB15" i="1"/>
  <c r="S15" i="1"/>
  <c r="T15" i="1" s="1"/>
  <c r="U15" i="1" s="1"/>
  <c r="F15" i="1"/>
  <c r="E15" i="1"/>
  <c r="AB14" i="1"/>
  <c r="S14" i="1"/>
  <c r="T14" i="1" s="1"/>
  <c r="U14" i="1" s="1"/>
  <c r="F14" i="1"/>
  <c r="E14" i="1"/>
  <c r="AB13" i="1"/>
  <c r="S13" i="1"/>
  <c r="T13" i="1" s="1"/>
  <c r="U13" i="1" s="1"/>
  <c r="F13" i="1"/>
  <c r="E13" i="1"/>
  <c r="AB12" i="1"/>
  <c r="S12" i="1"/>
  <c r="T12" i="1" s="1"/>
  <c r="U12" i="1" s="1"/>
  <c r="F12" i="1"/>
  <c r="E12" i="1"/>
  <c r="AB11" i="1"/>
  <c r="S11" i="1"/>
  <c r="T11" i="1" s="1"/>
  <c r="U11" i="1" s="1"/>
  <c r="F11" i="1"/>
  <c r="E11" i="1"/>
  <c r="L8" i="1"/>
  <c r="L7" i="1"/>
  <c r="L5" i="1"/>
  <c r="L4" i="1"/>
  <c r="L6" i="1" l="1"/>
</calcChain>
</file>

<file path=xl/sharedStrings.xml><?xml version="1.0" encoding="utf-8"?>
<sst xmlns="http://schemas.openxmlformats.org/spreadsheetml/2006/main" count="423" uniqueCount="272">
  <si>
    <t>Projekt</t>
  </si>
  <si>
    <t>Beispielprojekt 2026 – allgemeine Elektro- und Dateninstallation</t>
  </si>
  <si>
    <t>Stand</t>
  </si>
  <si>
    <t>17.06.2026</t>
  </si>
  <si>
    <t>Kennzahl</t>
  </si>
  <si>
    <t>Wert</t>
  </si>
  <si>
    <t>Kommentar</t>
  </si>
  <si>
    <t>Dokument</t>
  </si>
  <si>
    <t>Kabelliste / Kabelzugliste</t>
  </si>
  <si>
    <t>Version</t>
  </si>
  <si>
    <t>1.0</t>
  </si>
  <si>
    <t>Kabel gesamt</t>
  </si>
  <si>
    <t>Anzahl gefüllter Kabel-IDs</t>
  </si>
  <si>
    <t>Ersteller</t>
  </si>
  <si>
    <t>Planung</t>
  </si>
  <si>
    <t>Hinweis</t>
  </si>
  <si>
    <t>Beispieldaten ersetzen und Liste projektbezogen fortführen.</t>
  </si>
  <si>
    <t>Geplante Länge</t>
  </si>
  <si>
    <t>Summe ohne Reserve</t>
  </si>
  <si>
    <t>Bestelllänge inkl. Reserve</t>
  </si>
  <si>
    <t>Auf volle 0,5 m gerundet</t>
  </si>
  <si>
    <t>Montiert</t>
  </si>
  <si>
    <t>Status Montage = Montiert</t>
  </si>
  <si>
    <t>Prüfung offen/n.i.O.</t>
  </si>
  <si>
    <t>Offene oder fehlerhafte Prüfungen</t>
  </si>
  <si>
    <t>Kabel-ID</t>
  </si>
  <si>
    <t>Projektbereich</t>
  </si>
  <si>
    <t>Anlage / Ort</t>
  </si>
  <si>
    <t>Kabeltyp</t>
  </si>
  <si>
    <t>Aderzahl</t>
  </si>
  <si>
    <t>Querschnitt</t>
  </si>
  <si>
    <t>Schirmung</t>
  </si>
  <si>
    <t>Spannungsebene</t>
  </si>
  <si>
    <t>Quelle Ort</t>
  </si>
  <si>
    <t>Quelle Gerät</t>
  </si>
  <si>
    <t>Quelle Klemme</t>
  </si>
  <si>
    <t>Ziel Ort</t>
  </si>
  <si>
    <t>Ziel Gerät</t>
  </si>
  <si>
    <t>Ziel Klemme</t>
  </si>
  <si>
    <t>Funktion / Signal</t>
  </si>
  <si>
    <t>Verlegeart</t>
  </si>
  <si>
    <t>Trasse / Kabelweg</t>
  </si>
  <si>
    <t>Länge geplant (m)</t>
  </si>
  <si>
    <t>Reserve (%)</t>
  </si>
  <si>
    <t>Zuschlag (m)</t>
  </si>
  <si>
    <t>Bestelllänge (m)</t>
  </si>
  <si>
    <t>Status Planung</t>
  </si>
  <si>
    <t>Status Montage</t>
  </si>
  <si>
    <t>Prüfung</t>
  </si>
  <si>
    <t>Verantwortlich</t>
  </si>
  <si>
    <t>Termin</t>
  </si>
  <si>
    <t>Bemerkung</t>
  </si>
  <si>
    <t>Autom. Hinweis</t>
  </si>
  <si>
    <t>K-2026-001</t>
  </si>
  <si>
    <t>Allgemein</t>
  </si>
  <si>
    <t>Technikraum EG</t>
  </si>
  <si>
    <t>NYM-J 5x2,5</t>
  </si>
  <si>
    <t>Nein</t>
  </si>
  <si>
    <t>400 V</t>
  </si>
  <si>
    <t>UV-EG</t>
  </si>
  <si>
    <t>QF1</t>
  </si>
  <si>
    <t>X1:1-5</t>
  </si>
  <si>
    <t>Werkstatt</t>
  </si>
  <si>
    <t>M1</t>
  </si>
  <si>
    <t>X2:1-5</t>
  </si>
  <si>
    <t>Versorgung Steckdosenfeld</t>
  </si>
  <si>
    <t>Kabelrinne</t>
  </si>
  <si>
    <t>TR-EG-01</t>
  </si>
  <si>
    <t>Freigegeben</t>
  </si>
  <si>
    <t>i.O.</t>
  </si>
  <si>
    <t>Montage</t>
  </si>
  <si>
    <t>12.02.2026</t>
  </si>
  <si>
    <t>Beispiel vollständig geprüft</t>
  </si>
  <si>
    <t>K-2026-002</t>
  </si>
  <si>
    <t>Büro 1.OG</t>
  </si>
  <si>
    <t>Cat.7 S/FTP</t>
  </si>
  <si>
    <t>Gesamt</t>
  </si>
  <si>
    <t>Daten</t>
  </si>
  <si>
    <t>Serverschrank</t>
  </si>
  <si>
    <t>Patchpanel PP-01</t>
  </si>
  <si>
    <t>Port 12</t>
  </si>
  <si>
    <t>Büro 1.12</t>
  </si>
  <si>
    <t>Datendose DD-12</t>
  </si>
  <si>
    <t>RJ45-A</t>
  </si>
  <si>
    <t>Netzwerk Arbeitsplatz</t>
  </si>
  <si>
    <t>Doppelboden</t>
  </si>
  <si>
    <t>IT-OG1-02</t>
  </si>
  <si>
    <t>Geprüft</t>
  </si>
  <si>
    <t>QS</t>
  </si>
  <si>
    <t>04.03.2026</t>
  </si>
  <si>
    <t>Länge inkl. Etagenreserve</t>
  </si>
  <si>
    <t>K-2026-003</t>
  </si>
  <si>
    <t>Sicherheit</t>
  </si>
  <si>
    <t>Flur EG</t>
  </si>
  <si>
    <t>J-Y(St)Y 2x2x0,8</t>
  </si>
  <si>
    <t>Signal</t>
  </si>
  <si>
    <t>Brandmeldezentrale</t>
  </si>
  <si>
    <t>BMZ</t>
  </si>
  <si>
    <t>Klemme 21-24</t>
  </si>
  <si>
    <t>Meldergruppe 03</t>
  </si>
  <si>
    <t>M03</t>
  </si>
  <si>
    <t>Meldelinie</t>
  </si>
  <si>
    <t>Kabelkanal</t>
  </si>
  <si>
    <t>BMZ-EG-01</t>
  </si>
  <si>
    <t>In Montage</t>
  </si>
  <si>
    <t>Offen</t>
  </si>
  <si>
    <t>09.04.2026</t>
  </si>
  <si>
    <t>Prüfung nach Montage durchführen</t>
  </si>
  <si>
    <t>K-2026-004</t>
  </si>
  <si>
    <t>Steuerung</t>
  </si>
  <si>
    <t>Technikraum UG</t>
  </si>
  <si>
    <t>LiYY 4x0,75</t>
  </si>
  <si>
    <t>24 V DC</t>
  </si>
  <si>
    <t>Schaltschrank SS-01</t>
  </si>
  <si>
    <t>SPS DO-04</t>
  </si>
  <si>
    <t>A4.1</t>
  </si>
  <si>
    <t>Lüftungsgerät</t>
  </si>
  <si>
    <t>Ventil V-12</t>
  </si>
  <si>
    <t>Y12</t>
  </si>
  <si>
    <t>Steuersignal</t>
  </si>
  <si>
    <t>TR-UG-03</t>
  </si>
  <si>
    <t>16.05.2026</t>
  </si>
  <si>
    <t>Signal dokumentiert</t>
  </si>
  <si>
    <t>K-2026-005</t>
  </si>
  <si>
    <t>Außenbereich</t>
  </si>
  <si>
    <t>Tor / Zufahrt</t>
  </si>
  <si>
    <t>H07RN-F 5G2,5</t>
  </si>
  <si>
    <t>UV-Außen</t>
  </si>
  <si>
    <t>LS-Schalter F3</t>
  </si>
  <si>
    <t>X3:1-5</t>
  </si>
  <si>
    <t>Torsteuerung</t>
  </si>
  <si>
    <t>Antrieb T1</t>
  </si>
  <si>
    <t>Antrieb Versorgung</t>
  </si>
  <si>
    <t>Rohr</t>
  </si>
  <si>
    <t>AU-01</t>
  </si>
  <si>
    <t>Neu</t>
  </si>
  <si>
    <t>Geplant</t>
  </si>
  <si>
    <t>20.06.2026</t>
  </si>
  <si>
    <t>Trassenfreigabe ausstehend</t>
  </si>
  <si>
    <t>K-2026-006</t>
  </si>
  <si>
    <t>IT</t>
  </si>
  <si>
    <t>Backbone</t>
  </si>
  <si>
    <t>LWL OM4 12F</t>
  </si>
  <si>
    <t>Serverschrank A</t>
  </si>
  <si>
    <t>LWL-Patchfeld A</t>
  </si>
  <si>
    <t>F01-F12</t>
  </si>
  <si>
    <t>Serverschrank B</t>
  </si>
  <si>
    <t>LWL-Patchfeld B</t>
  </si>
  <si>
    <t>Daten Backbone</t>
  </si>
  <si>
    <t>IT-TR-01</t>
  </si>
  <si>
    <t>03.07.2026</t>
  </si>
  <si>
    <t>Dämpfungsmessung eintragen</t>
  </si>
  <si>
    <t>K-2026-007</t>
  </si>
  <si>
    <t>Treppenhaus</t>
  </si>
  <si>
    <t>Funktionserhalt E30</t>
  </si>
  <si>
    <t>230 V</t>
  </si>
  <si>
    <t>Sicherheitsverteiler</t>
  </si>
  <si>
    <t>SV-01</t>
  </si>
  <si>
    <t>X7:1-5</t>
  </si>
  <si>
    <t>Notlichtgruppe</t>
  </si>
  <si>
    <t>NL-01</t>
  </si>
  <si>
    <t>Sicherheitsbeleuchtung</t>
  </si>
  <si>
    <t>SICH-02</t>
  </si>
  <si>
    <t>11.08.2026</t>
  </si>
  <si>
    <t>Funktionserhalt dokumentieren</t>
  </si>
  <si>
    <t>K-2026-008</t>
  </si>
  <si>
    <t>Büro 2.OG</t>
  </si>
  <si>
    <t>NYM-J 3x1,5</t>
  </si>
  <si>
    <t>UV-OG2</t>
  </si>
  <si>
    <t>LS B16</t>
  </si>
  <si>
    <t>X4:1-3</t>
  </si>
  <si>
    <t>Büro 2.07</t>
  </si>
  <si>
    <t>Leuchtenkreis</t>
  </si>
  <si>
    <t>L2.07</t>
  </si>
  <si>
    <t>Beleuchtung</t>
  </si>
  <si>
    <t>Unterputz</t>
  </si>
  <si>
    <t>OG2-LICHT-01</t>
  </si>
  <si>
    <t>02.09.2026</t>
  </si>
  <si>
    <t>Beschriftung angebracht</t>
  </si>
  <si>
    <t>K-2026-009</t>
  </si>
  <si>
    <t>Schaltschrank SS-02</t>
  </si>
  <si>
    <t>SPS DI-02</t>
  </si>
  <si>
    <t>E2.3</t>
  </si>
  <si>
    <t>Sensorfeld</t>
  </si>
  <si>
    <t>Sensor S-23</t>
  </si>
  <si>
    <t>S23</t>
  </si>
  <si>
    <t>Sensorsignal</t>
  </si>
  <si>
    <t>WK-ST-01</t>
  </si>
  <si>
    <t>n.i.O.</t>
  </si>
  <si>
    <t>07.10.2026</t>
  </si>
  <si>
    <t>Ader 3 erneut prüfen</t>
  </si>
  <si>
    <t>K-2026-010</t>
  </si>
  <si>
    <t>Besprechung</t>
  </si>
  <si>
    <t>Patchpanel PP-02</t>
  </si>
  <si>
    <t>Port 07</t>
  </si>
  <si>
    <t>Besprechungsraum</t>
  </si>
  <si>
    <t>Bodentank BT-01</t>
  </si>
  <si>
    <t>RJ45-07</t>
  </si>
  <si>
    <t>Medientechnik</t>
  </si>
  <si>
    <t>IT-EG-04</t>
  </si>
  <si>
    <t>15.11.2026</t>
  </si>
  <si>
    <t>Reserve für Möblierung beachten</t>
  </si>
  <si>
    <t>Aderbelegung / Anschlussübersicht 2026</t>
  </si>
  <si>
    <t>Ader Nr.</t>
  </si>
  <si>
    <t>Aderfarbe</t>
  </si>
  <si>
    <t>Signal / Funktion</t>
  </si>
  <si>
    <t>Durchgang</t>
  </si>
  <si>
    <t>Isolationsprüfung</t>
  </si>
  <si>
    <t>Status</t>
  </si>
  <si>
    <t>braun</t>
  </si>
  <si>
    <t>L1</t>
  </si>
  <si>
    <t>X1:1</t>
  </si>
  <si>
    <t>X2:1</t>
  </si>
  <si>
    <t>Beispielader</t>
  </si>
  <si>
    <t>schwarz</t>
  </si>
  <si>
    <t>L2</t>
  </si>
  <si>
    <t>X1:2</t>
  </si>
  <si>
    <t>X2:2</t>
  </si>
  <si>
    <t>grau</t>
  </si>
  <si>
    <t>L3</t>
  </si>
  <si>
    <t>X1:3</t>
  </si>
  <si>
    <t>X2:3</t>
  </si>
  <si>
    <t>blau</t>
  </si>
  <si>
    <t>N</t>
  </si>
  <si>
    <t>X1:4</t>
  </si>
  <si>
    <t>X2:4</t>
  </si>
  <si>
    <t>grün-gelb</t>
  </si>
  <si>
    <t>PE</t>
  </si>
  <si>
    <t>X1:5</t>
  </si>
  <si>
    <t>X2:5</t>
  </si>
  <si>
    <t>rot</t>
  </si>
  <si>
    <t>Meldelinie +</t>
  </si>
  <si>
    <t>21</t>
  </si>
  <si>
    <t>M03+</t>
  </si>
  <si>
    <t>Nach Montage prüfen</t>
  </si>
  <si>
    <t>Meldelinie -</t>
  </si>
  <si>
    <t>22</t>
  </si>
  <si>
    <t>M03-</t>
  </si>
  <si>
    <t>weiß</t>
  </si>
  <si>
    <t>Nachprüfung erforderlich</t>
  </si>
  <si>
    <t>Querschnitt / Ausführung</t>
  </si>
  <si>
    <t>Standard-Reserve</t>
  </si>
  <si>
    <t>Reserve</t>
  </si>
  <si>
    <t>Prüfergebnis</t>
  </si>
  <si>
    <t>1,5 mm²</t>
  </si>
  <si>
    <t>Allgemeine Gebäudeinstallation</t>
  </si>
  <si>
    <t>2,5 mm²</t>
  </si>
  <si>
    <t>Stromkreis / Drehstrom</t>
  </si>
  <si>
    <t>Ja</t>
  </si>
  <si>
    <t>Flexible Anschlussleitung</t>
  </si>
  <si>
    <t>Paarweise</t>
  </si>
  <si>
    <t>0,75 mm²</t>
  </si>
  <si>
    <t>Steuerleitung</t>
  </si>
  <si>
    <t>Zurückgestellt</t>
  </si>
  <si>
    <t>Geändert</t>
  </si>
  <si>
    <t>Nicht erforderlich</t>
  </si>
  <si>
    <t>SELV</t>
  </si>
  <si>
    <t>Projektleitung</t>
  </si>
  <si>
    <t>0,8 mm</t>
  </si>
  <si>
    <t>Signal / Kommunikation</t>
  </si>
  <si>
    <t>Entfallen</t>
  </si>
  <si>
    <t>Erdverlegung</t>
  </si>
  <si>
    <t>Extern</t>
  </si>
  <si>
    <t>4x2 AWG23</t>
  </si>
  <si>
    <t>Datenleitung</t>
  </si>
  <si>
    <t>12 Fasern</t>
  </si>
  <si>
    <t>Glasfaser / Daten</t>
  </si>
  <si>
    <t>je nach Auslegung</t>
  </si>
  <si>
    <t>Sicherheitsrelevante Leitung</t>
  </si>
  <si>
    <t>orange</t>
  </si>
  <si>
    <t>violett</t>
  </si>
  <si>
    <t>Kabelliste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</si>
</sst>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\ &quot;m&quot;"/>
    <numFmt numFmtId="166" formatCode="0.0"/>
  </numFmts>
  <fonts count="7" x14ac:knownFonts="1">
    <font>
      <sz val="11"/>
      <name val="Carlito"/>
    </font>
    <font>
      <b/>
      <sz val="11"/>
      <color rgb="FFFFFFFF"/>
      <name val="Calibri"/>
    </font>
    <font>
      <sz val="11"/>
      <name val="Calibri"/>
    </font>
    <font>
      <b/>
      <sz val="18"/>
      <color rgb="FFFFFFFF"/>
      <name val="Calibri"/>
    </font>
    <font>
      <b/>
      <sz val="11"/>
      <name val="Calibri"/>
    </font>
    <font>
      <b/>
      <sz val="16"/>
      <color rgb="FFFFFFFF"/>
      <name val="Calibri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9" fontId="2" fillId="0" borderId="0" xfId="1" applyNumberFormat="1" applyFont="1" applyAlignment="1">
      <alignment vertical="center" wrapText="1"/>
    </xf>
    <xf numFmtId="0" fontId="4" fillId="3" borderId="0" xfId="1" applyFont="1" applyFill="1" applyAlignment="1">
      <alignment vertical="center" wrapText="1"/>
    </xf>
    <xf numFmtId="166" fontId="2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12">
    <dxf>
      <fill>
        <patternFill patternType="solid">
          <bgColor rgb="FFFFF2CC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KabellisteTabelle" displayName="KabellisteTabelle" ref="A10:AB60">
  <tableColumns count="28">
    <tableColumn id="1" xr3:uid="{00000000-0010-0000-0000-000001000000}" name="Kabel-ID"/>
    <tableColumn id="2" xr3:uid="{00000000-0010-0000-0000-000002000000}" name="Projektbereich"/>
    <tableColumn id="3" xr3:uid="{00000000-0010-0000-0000-000003000000}" name="Anlage / Ort"/>
    <tableColumn id="4" xr3:uid="{00000000-0010-0000-0000-000004000000}" name="Kabeltyp"/>
    <tableColumn id="5" xr3:uid="{00000000-0010-0000-0000-000005000000}" name="Aderzahl"/>
    <tableColumn id="6" xr3:uid="{00000000-0010-0000-0000-000006000000}" name="Querschnitt"/>
    <tableColumn id="7" xr3:uid="{00000000-0010-0000-0000-000007000000}" name="Schirmung"/>
    <tableColumn id="8" xr3:uid="{00000000-0010-0000-0000-000008000000}" name="Spannungsebene"/>
    <tableColumn id="9" xr3:uid="{00000000-0010-0000-0000-000009000000}" name="Quelle Ort"/>
    <tableColumn id="10" xr3:uid="{00000000-0010-0000-0000-00000A000000}" name="Quelle Gerät"/>
    <tableColumn id="11" xr3:uid="{00000000-0010-0000-0000-00000B000000}" name="Quelle Klemme"/>
    <tableColumn id="12" xr3:uid="{00000000-0010-0000-0000-00000C000000}" name="Ziel Ort"/>
    <tableColumn id="13" xr3:uid="{00000000-0010-0000-0000-00000D000000}" name="Ziel Gerät"/>
    <tableColumn id="14" xr3:uid="{00000000-0010-0000-0000-00000E000000}" name="Ziel Klemme"/>
    <tableColumn id="15" xr3:uid="{00000000-0010-0000-0000-00000F000000}" name="Funktion / Signal"/>
    <tableColumn id="16" xr3:uid="{00000000-0010-0000-0000-000010000000}" name="Verlegeart"/>
    <tableColumn id="17" xr3:uid="{00000000-0010-0000-0000-000011000000}" name="Trasse / Kabelweg"/>
    <tableColumn id="18" xr3:uid="{00000000-0010-0000-0000-000012000000}" name="Länge geplant (m)"/>
    <tableColumn id="19" xr3:uid="{00000000-0010-0000-0000-000013000000}" name="Reserve (%)"/>
    <tableColumn id="20" xr3:uid="{00000000-0010-0000-0000-000014000000}" name="Zuschlag (m)"/>
    <tableColumn id="21" xr3:uid="{00000000-0010-0000-0000-000015000000}" name="Bestelllänge (m)"/>
    <tableColumn id="22" xr3:uid="{00000000-0010-0000-0000-000016000000}" name="Status Planung"/>
    <tableColumn id="23" xr3:uid="{00000000-0010-0000-0000-000017000000}" name="Status Montage"/>
    <tableColumn id="24" xr3:uid="{00000000-0010-0000-0000-000018000000}" name="Prüfung"/>
    <tableColumn id="25" xr3:uid="{00000000-0010-0000-0000-000019000000}" name="Verantwortlich"/>
    <tableColumn id="26" xr3:uid="{00000000-0010-0000-0000-00001A000000}" name="Termin"/>
    <tableColumn id="27" xr3:uid="{00000000-0010-0000-0000-00001B000000}" name="Bemerkung"/>
    <tableColumn id="28" xr3:uid="{00000000-0010-0000-0000-00001C000000}" name="Autom. Hinwe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AderbelegungTabelle" displayName="AderbelegungTabelle" ref="A3:M53">
  <tableColumns count="13">
    <tableColumn id="1" xr3:uid="{00000000-0010-0000-0100-000001000000}" name="Kabel-ID"/>
    <tableColumn id="2" xr3:uid="{00000000-0010-0000-0100-000002000000}" name="Kabeltyp"/>
    <tableColumn id="3" xr3:uid="{00000000-0010-0000-0100-000003000000}" name="Ader Nr."/>
    <tableColumn id="4" xr3:uid="{00000000-0010-0000-0100-000004000000}" name="Aderfarbe"/>
    <tableColumn id="5" xr3:uid="{00000000-0010-0000-0100-000005000000}" name="Signal / Funktion"/>
    <tableColumn id="6" xr3:uid="{00000000-0010-0000-0100-000006000000}" name="Quelle Gerät"/>
    <tableColumn id="7" xr3:uid="{00000000-0010-0000-0100-000007000000}" name="Quelle Klemme"/>
    <tableColumn id="8" xr3:uid="{00000000-0010-0000-0100-000008000000}" name="Ziel Gerät"/>
    <tableColumn id="9" xr3:uid="{00000000-0010-0000-0100-000009000000}" name="Ziel Klemme"/>
    <tableColumn id="10" xr3:uid="{00000000-0010-0000-0100-00000A000000}" name="Durchgang"/>
    <tableColumn id="11" xr3:uid="{00000000-0010-0000-0100-00000B000000}" name="Isolationsprüfung"/>
    <tableColumn id="12" xr3:uid="{00000000-0010-0000-0100-00000C000000}" name="Bemerkung"/>
    <tableColumn id="13" xr3:uid="{00000000-0010-0000-0100-00000D000000}" name="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StammdatenKabeltypen" displayName="StammdatenKabeltypen" ref="A1:E9">
  <tableColumns count="5">
    <tableColumn id="1" xr3:uid="{00000000-0010-0000-0200-000001000000}" name="Kabeltyp"/>
    <tableColumn id="2" xr3:uid="{00000000-0010-0000-0200-000002000000}" name="Aderzahl"/>
    <tableColumn id="3" xr3:uid="{00000000-0010-0000-0200-000003000000}" name="Querschnitt / Ausführung"/>
    <tableColumn id="4" xr3:uid="{00000000-0010-0000-0200-000004000000}" name="Standard-Reserve"/>
    <tableColumn id="5" xr3:uid="{00000000-0010-0000-0200-000005000000}" name="Hinw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"/>
  <sheetViews>
    <sheetView tabSelected="1" workbookViewId="0">
      <selection activeCell="A2" sqref="A2"/>
    </sheetView>
  </sheetViews>
  <sheetFormatPr baseColWidth="10" defaultColWidth="9" defaultRowHeight="15" x14ac:dyDescent="0.25"/>
  <cols>
    <col min="1" max="1" width="9.25" bestFit="1" customWidth="1"/>
    <col min="2" max="2" width="12.375" bestFit="1" customWidth="1"/>
    <col min="3" max="3" width="13.5" bestFit="1" customWidth="1"/>
    <col min="4" max="4" width="16.25" bestFit="1" customWidth="1"/>
    <col min="5" max="5" width="7.75" bestFit="1" customWidth="1"/>
    <col min="6" max="6" width="14.875" bestFit="1" customWidth="1"/>
    <col min="7" max="7" width="9" bestFit="1" customWidth="1"/>
    <col min="8" max="8" width="13.25" bestFit="1" customWidth="1"/>
    <col min="9" max="9" width="16.875" bestFit="1" customWidth="1"/>
    <col min="10" max="10" width="14.25" bestFit="1" customWidth="1"/>
    <col min="11" max="11" width="13" bestFit="1" customWidth="1"/>
    <col min="12" max="12" width="15.625" bestFit="1" customWidth="1"/>
    <col min="13" max="13" width="14.25" bestFit="1" customWidth="1"/>
    <col min="14" max="14" width="10.625" bestFit="1" customWidth="1"/>
    <col min="15" max="15" width="22.375" bestFit="1" customWidth="1"/>
    <col min="16" max="16" width="11.5" bestFit="1" customWidth="1"/>
    <col min="17" max="17" width="14.875" bestFit="1" customWidth="1"/>
    <col min="18" max="18" width="11.625" bestFit="1" customWidth="1"/>
    <col min="19" max="19" width="10.125" bestFit="1" customWidth="1"/>
    <col min="20" max="20" width="10.625" bestFit="1" customWidth="1"/>
    <col min="21" max="21" width="13.625" bestFit="1" customWidth="1"/>
    <col min="22" max="22" width="12.25" bestFit="1" customWidth="1"/>
    <col min="23" max="23" width="13" bestFit="1" customWidth="1"/>
    <col min="24" max="24" width="7" bestFit="1" customWidth="1"/>
    <col min="25" max="25" width="12.5" bestFit="1" customWidth="1"/>
    <col min="26" max="26" width="8.875" bestFit="1" customWidth="1"/>
    <col min="27" max="27" width="27.125" bestFit="1" customWidth="1"/>
    <col min="28" max="28" width="22.125" bestFit="1" customWidth="1"/>
  </cols>
  <sheetData>
    <row r="1" spans="1:52" ht="32.1" customHeight="1" x14ac:dyDescent="0.25">
      <c r="A1" s="13" t="s">
        <v>271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x14ac:dyDescent="0.25">
      <c r="A3" s="6" t="s">
        <v>0</v>
      </c>
      <c r="B3" s="15" t="s">
        <v>1</v>
      </c>
      <c r="C3" s="15"/>
      <c r="D3" s="15"/>
      <c r="E3" s="15"/>
      <c r="F3" s="6" t="s">
        <v>2</v>
      </c>
      <c r="G3" s="16" t="s">
        <v>3</v>
      </c>
      <c r="H3" s="16"/>
      <c r="I3" s="16"/>
      <c r="J3" s="16"/>
      <c r="K3" s="1" t="s">
        <v>4</v>
      </c>
      <c r="L3" s="1" t="s">
        <v>5</v>
      </c>
      <c r="M3" s="17" t="s">
        <v>6</v>
      </c>
      <c r="N3" s="17"/>
      <c r="O3" s="1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6" t="s">
        <v>7</v>
      </c>
      <c r="B4" s="15" t="s">
        <v>8</v>
      </c>
      <c r="C4" s="15"/>
      <c r="D4" s="15"/>
      <c r="E4" s="15"/>
      <c r="F4" s="6" t="s">
        <v>9</v>
      </c>
      <c r="G4" s="15" t="s">
        <v>10</v>
      </c>
      <c r="H4" s="15"/>
      <c r="I4" s="15"/>
      <c r="J4" s="15"/>
      <c r="K4" s="6" t="s">
        <v>11</v>
      </c>
      <c r="L4" s="8">
        <f>COUNTA(A11:A60)</f>
        <v>10</v>
      </c>
      <c r="M4" s="15" t="s">
        <v>12</v>
      </c>
      <c r="N4" s="15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x14ac:dyDescent="0.25">
      <c r="A5" s="6" t="s">
        <v>13</v>
      </c>
      <c r="B5" s="15" t="s">
        <v>14</v>
      </c>
      <c r="C5" s="15"/>
      <c r="D5" s="15"/>
      <c r="E5" s="15"/>
      <c r="F5" s="6" t="s">
        <v>15</v>
      </c>
      <c r="G5" s="15" t="s">
        <v>16</v>
      </c>
      <c r="H5" s="15"/>
      <c r="I5" s="15"/>
      <c r="J5" s="15"/>
      <c r="K5" s="6" t="s">
        <v>17</v>
      </c>
      <c r="L5" s="9">
        <f>SUM(R11:R60)</f>
        <v>351</v>
      </c>
      <c r="M5" s="15" t="s">
        <v>18</v>
      </c>
      <c r="N5" s="15"/>
      <c r="O5" s="1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30" x14ac:dyDescent="0.25">
      <c r="A6" s="3"/>
      <c r="B6" s="3"/>
      <c r="C6" s="3"/>
      <c r="D6" s="3"/>
      <c r="E6" s="3"/>
      <c r="F6" s="3"/>
      <c r="G6" s="3"/>
      <c r="H6" s="3"/>
      <c r="I6" s="3"/>
      <c r="K6" s="6" t="s">
        <v>19</v>
      </c>
      <c r="L6" s="9">
        <f>SUM(U11:U60)</f>
        <v>396</v>
      </c>
      <c r="M6" s="15" t="s">
        <v>20</v>
      </c>
      <c r="N6" s="15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x14ac:dyDescent="0.25">
      <c r="A7" s="3"/>
      <c r="B7" s="3"/>
      <c r="C7" s="3"/>
      <c r="D7" s="3"/>
      <c r="E7" s="3"/>
      <c r="F7" s="3"/>
      <c r="G7" s="3"/>
      <c r="H7" s="3"/>
      <c r="I7" s="3"/>
      <c r="K7" s="6" t="s">
        <v>21</v>
      </c>
      <c r="L7" s="8">
        <f>COUNTIF(W11:W60,"Montiert")</f>
        <v>6</v>
      </c>
      <c r="M7" s="15" t="s">
        <v>22</v>
      </c>
      <c r="N7" s="15"/>
      <c r="O7" s="1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30" x14ac:dyDescent="0.25">
      <c r="A8" s="3"/>
      <c r="B8" s="3"/>
      <c r="C8" s="3"/>
      <c r="D8" s="3"/>
      <c r="E8" s="3"/>
      <c r="F8" s="3"/>
      <c r="G8" s="3"/>
      <c r="H8" s="3"/>
      <c r="I8" s="3"/>
      <c r="K8" s="6" t="s">
        <v>23</v>
      </c>
      <c r="L8" s="8">
        <f>COUNTIF(X11:X60,"Offen")+COUNTIF(X11:X60,"n.i.O.")</f>
        <v>5</v>
      </c>
      <c r="M8" s="15" t="s">
        <v>24</v>
      </c>
      <c r="N8" s="15"/>
      <c r="O8" s="1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36" customHeight="1" x14ac:dyDescent="0.25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30</v>
      </c>
      <c r="G10" s="1" t="s">
        <v>31</v>
      </c>
      <c r="H10" s="1" t="s">
        <v>32</v>
      </c>
      <c r="I10" s="1" t="s">
        <v>33</v>
      </c>
      <c r="J10" s="1" t="s">
        <v>34</v>
      </c>
      <c r="K10" s="1" t="s">
        <v>35</v>
      </c>
      <c r="L10" s="1" t="s">
        <v>36</v>
      </c>
      <c r="M10" s="1" t="s">
        <v>37</v>
      </c>
      <c r="N10" s="1" t="s">
        <v>38</v>
      </c>
      <c r="O10" s="1" t="s">
        <v>39</v>
      </c>
      <c r="P10" s="1" t="s">
        <v>40</v>
      </c>
      <c r="Q10" s="1" t="s">
        <v>41</v>
      </c>
      <c r="R10" s="1" t="s">
        <v>42</v>
      </c>
      <c r="S10" s="1" t="s">
        <v>43</v>
      </c>
      <c r="T10" s="1" t="s">
        <v>44</v>
      </c>
      <c r="U10" s="1" t="s">
        <v>45</v>
      </c>
      <c r="V10" s="1" t="s">
        <v>46</v>
      </c>
      <c r="W10" s="1" t="s">
        <v>47</v>
      </c>
      <c r="X10" s="1" t="s">
        <v>48</v>
      </c>
      <c r="Y10" s="1" t="s">
        <v>49</v>
      </c>
      <c r="Z10" s="1" t="s">
        <v>50</v>
      </c>
      <c r="AA10" s="1" t="s">
        <v>51</v>
      </c>
      <c r="AB10" s="1" t="s">
        <v>52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x14ac:dyDescent="0.25">
      <c r="A11" s="4" t="s">
        <v>53</v>
      </c>
      <c r="B11" s="4" t="s">
        <v>54</v>
      </c>
      <c r="C11" s="4" t="s">
        <v>55</v>
      </c>
      <c r="D11" s="4" t="s">
        <v>56</v>
      </c>
      <c r="E11" s="4">
        <f>IF($D11="","",IFERROR(INDEX(Stammdaten!$B$2:$B$9,MATCH($D11,Stammdaten!$A$2:$A$9,0)),""))</f>
        <v>5</v>
      </c>
      <c r="F11" s="4" t="str">
        <f>IF($D11="","",IFERROR(INDEX(Stammdaten!$C$2:$C$9,MATCH($D11,Stammdaten!$A$2:$A$9,0)),""))</f>
        <v>2,5 mm²</v>
      </c>
      <c r="G11" s="4" t="s">
        <v>57</v>
      </c>
      <c r="H11" s="4" t="s">
        <v>58</v>
      </c>
      <c r="I11" s="4" t="s">
        <v>59</v>
      </c>
      <c r="J11" s="4" t="s">
        <v>60</v>
      </c>
      <c r="K11" s="4" t="s">
        <v>61</v>
      </c>
      <c r="L11" s="4" t="s">
        <v>62</v>
      </c>
      <c r="M11" s="4" t="s">
        <v>63</v>
      </c>
      <c r="N11" s="4" t="s">
        <v>64</v>
      </c>
      <c r="O11" s="4" t="s">
        <v>65</v>
      </c>
      <c r="P11" s="4" t="s">
        <v>66</v>
      </c>
      <c r="Q11" s="4" t="s">
        <v>67</v>
      </c>
      <c r="R11" s="7">
        <v>28</v>
      </c>
      <c r="S11" s="5">
        <f>IF($D11="","",IFERROR(INDEX(Stammdaten!$D$2:$D$9,MATCH($D11,Stammdaten!$A$2:$A$9,0)),0.1))</f>
        <v>0.1</v>
      </c>
      <c r="T11" s="7">
        <f t="shared" ref="T11:T42" si="0">IF($A11="","",ROUND($R11*$S11,1))</f>
        <v>2.8</v>
      </c>
      <c r="U11" s="7">
        <f t="shared" ref="U11:U42" si="1">IF($A11="","",CEILING($R11+$T11,0.5))</f>
        <v>31</v>
      </c>
      <c r="V11" s="4" t="s">
        <v>68</v>
      </c>
      <c r="W11" s="4" t="s">
        <v>21</v>
      </c>
      <c r="X11" s="4" t="s">
        <v>69</v>
      </c>
      <c r="Y11" s="4" t="s">
        <v>70</v>
      </c>
      <c r="Z11" s="10" t="s">
        <v>71</v>
      </c>
      <c r="AA11" s="4" t="s">
        <v>72</v>
      </c>
      <c r="AB11" s="4" t="str">
        <f t="shared" ref="AB11:AB42" si="2">IF($A11="","",IF(OR($I11="",$L11="",$R11=""),"Pflichtfelder prüfen",IF($X11="n.i.O.","Nachprüfung erforderlich",IF($W11="Montiert","Dokumentation vollständig","In Bearbeitung"))))</f>
        <v>Dokumentation vollständig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x14ac:dyDescent="0.25">
      <c r="A12" s="4" t="s">
        <v>73</v>
      </c>
      <c r="B12" s="4" t="s">
        <v>54</v>
      </c>
      <c r="C12" s="4" t="s">
        <v>74</v>
      </c>
      <c r="D12" s="4" t="s">
        <v>75</v>
      </c>
      <c r="E12" s="4">
        <f>IF($D12="","",IFERROR(INDEX(Stammdaten!$B$2:$B$9,MATCH($D12,Stammdaten!$A$2:$A$9,0)),""))</f>
        <v>8</v>
      </c>
      <c r="F12" s="4" t="str">
        <f>IF($D12="","",IFERROR(INDEX(Stammdaten!$C$2:$C$9,MATCH($D12,Stammdaten!$A$2:$A$9,0)),""))</f>
        <v>4x2 AWG23</v>
      </c>
      <c r="G12" s="4" t="s">
        <v>76</v>
      </c>
      <c r="H12" s="4" t="s">
        <v>77</v>
      </c>
      <c r="I12" s="4" t="s">
        <v>78</v>
      </c>
      <c r="J12" s="4" t="s">
        <v>79</v>
      </c>
      <c r="K12" s="4" t="s">
        <v>80</v>
      </c>
      <c r="L12" s="4" t="s">
        <v>81</v>
      </c>
      <c r="M12" s="4" t="s">
        <v>82</v>
      </c>
      <c r="N12" s="4" t="s">
        <v>83</v>
      </c>
      <c r="O12" s="4" t="s">
        <v>84</v>
      </c>
      <c r="P12" s="4" t="s">
        <v>85</v>
      </c>
      <c r="Q12" s="4" t="s">
        <v>86</v>
      </c>
      <c r="R12" s="7">
        <v>34.5</v>
      </c>
      <c r="S12" s="5">
        <f>IF($D12="","",IFERROR(INDEX(Stammdaten!$D$2:$D$9,MATCH($D12,Stammdaten!$A$2:$A$9,0)),0.1))</f>
        <v>0.1</v>
      </c>
      <c r="T12" s="7">
        <f t="shared" si="0"/>
        <v>3.5</v>
      </c>
      <c r="U12" s="7">
        <f t="shared" si="1"/>
        <v>38</v>
      </c>
      <c r="V12" s="4" t="s">
        <v>87</v>
      </c>
      <c r="W12" s="4" t="s">
        <v>21</v>
      </c>
      <c r="X12" s="4" t="s">
        <v>69</v>
      </c>
      <c r="Y12" s="4" t="s">
        <v>88</v>
      </c>
      <c r="Z12" s="10" t="s">
        <v>89</v>
      </c>
      <c r="AA12" s="4" t="s">
        <v>90</v>
      </c>
      <c r="AB12" s="4" t="str">
        <f t="shared" si="2"/>
        <v>Dokumentation vollständig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30" x14ac:dyDescent="0.25">
      <c r="A13" s="4" t="s">
        <v>91</v>
      </c>
      <c r="B13" s="4" t="s">
        <v>92</v>
      </c>
      <c r="C13" s="4" t="s">
        <v>93</v>
      </c>
      <c r="D13" s="4" t="s">
        <v>94</v>
      </c>
      <c r="E13" s="4">
        <f>IF($D13="","",IFERROR(INDEX(Stammdaten!$B$2:$B$9,MATCH($D13,Stammdaten!$A$2:$A$9,0)),""))</f>
        <v>4</v>
      </c>
      <c r="F13" s="4" t="str">
        <f>IF($D13="","",IFERROR(INDEX(Stammdaten!$C$2:$C$9,MATCH($D13,Stammdaten!$A$2:$A$9,0)),""))</f>
        <v>0,8 mm</v>
      </c>
      <c r="G13" s="4" t="s">
        <v>76</v>
      </c>
      <c r="H13" s="4" t="s">
        <v>95</v>
      </c>
      <c r="I13" s="4" t="s">
        <v>96</v>
      </c>
      <c r="J13" s="4" t="s">
        <v>97</v>
      </c>
      <c r="K13" s="4" t="s">
        <v>98</v>
      </c>
      <c r="L13" s="4" t="s">
        <v>93</v>
      </c>
      <c r="M13" s="4" t="s">
        <v>99</v>
      </c>
      <c r="N13" s="4" t="s">
        <v>100</v>
      </c>
      <c r="O13" s="4" t="s">
        <v>101</v>
      </c>
      <c r="P13" s="4" t="s">
        <v>102</v>
      </c>
      <c r="Q13" s="4" t="s">
        <v>103</v>
      </c>
      <c r="R13" s="7">
        <v>42</v>
      </c>
      <c r="S13" s="5">
        <f>IF($D13="","",IFERROR(INDEX(Stammdaten!$D$2:$D$9,MATCH($D13,Stammdaten!$A$2:$A$9,0)),0.1))</f>
        <v>0.15</v>
      </c>
      <c r="T13" s="7">
        <f t="shared" si="0"/>
        <v>6.3</v>
      </c>
      <c r="U13" s="7">
        <f t="shared" si="1"/>
        <v>48.5</v>
      </c>
      <c r="V13" s="4" t="s">
        <v>68</v>
      </c>
      <c r="W13" s="4" t="s">
        <v>104</v>
      </c>
      <c r="X13" s="4" t="s">
        <v>105</v>
      </c>
      <c r="Y13" s="4" t="s">
        <v>70</v>
      </c>
      <c r="Z13" s="10" t="s">
        <v>106</v>
      </c>
      <c r="AA13" s="4" t="s">
        <v>107</v>
      </c>
      <c r="AB13" s="4" t="str">
        <f t="shared" si="2"/>
        <v>In Bearbeitung</v>
      </c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x14ac:dyDescent="0.25">
      <c r="A14" s="4" t="s">
        <v>108</v>
      </c>
      <c r="B14" s="4" t="s">
        <v>109</v>
      </c>
      <c r="C14" s="4" t="s">
        <v>110</v>
      </c>
      <c r="D14" s="4" t="s">
        <v>111</v>
      </c>
      <c r="E14" s="4">
        <f>IF($D14="","",IFERROR(INDEX(Stammdaten!$B$2:$B$9,MATCH($D14,Stammdaten!$A$2:$A$9,0)),""))</f>
        <v>4</v>
      </c>
      <c r="F14" s="4" t="str">
        <f>IF($D14="","",IFERROR(INDEX(Stammdaten!$C$2:$C$9,MATCH($D14,Stammdaten!$A$2:$A$9,0)),""))</f>
        <v>0,75 mm²</v>
      </c>
      <c r="G14" s="4" t="s">
        <v>57</v>
      </c>
      <c r="H14" s="4" t="s">
        <v>112</v>
      </c>
      <c r="I14" s="4" t="s">
        <v>113</v>
      </c>
      <c r="J14" s="4" t="s">
        <v>114</v>
      </c>
      <c r="K14" s="4" t="s">
        <v>115</v>
      </c>
      <c r="L14" s="4" t="s">
        <v>116</v>
      </c>
      <c r="M14" s="4" t="s">
        <v>117</v>
      </c>
      <c r="N14" s="4" t="s">
        <v>118</v>
      </c>
      <c r="O14" s="4" t="s">
        <v>119</v>
      </c>
      <c r="P14" s="4" t="s">
        <v>66</v>
      </c>
      <c r="Q14" s="4" t="s">
        <v>120</v>
      </c>
      <c r="R14" s="7">
        <v>18</v>
      </c>
      <c r="S14" s="5">
        <f>IF($D14="","",IFERROR(INDEX(Stammdaten!$D$2:$D$9,MATCH($D14,Stammdaten!$A$2:$A$9,0)),0.1))</f>
        <v>0.15</v>
      </c>
      <c r="T14" s="7">
        <f t="shared" si="0"/>
        <v>2.7</v>
      </c>
      <c r="U14" s="7">
        <f t="shared" si="1"/>
        <v>21</v>
      </c>
      <c r="V14" s="4" t="s">
        <v>68</v>
      </c>
      <c r="W14" s="4" t="s">
        <v>21</v>
      </c>
      <c r="X14" s="4" t="s">
        <v>69</v>
      </c>
      <c r="Y14" s="4" t="s">
        <v>88</v>
      </c>
      <c r="Z14" s="10" t="s">
        <v>121</v>
      </c>
      <c r="AA14" s="4" t="s">
        <v>122</v>
      </c>
      <c r="AB14" s="4" t="str">
        <f t="shared" si="2"/>
        <v>Dokumentation vollständig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x14ac:dyDescent="0.25">
      <c r="A15" s="4" t="s">
        <v>123</v>
      </c>
      <c r="B15" s="4" t="s">
        <v>124</v>
      </c>
      <c r="C15" s="4" t="s">
        <v>125</v>
      </c>
      <c r="D15" s="4" t="s">
        <v>126</v>
      </c>
      <c r="E15" s="4">
        <f>IF($D15="","",IFERROR(INDEX(Stammdaten!$B$2:$B$9,MATCH($D15,Stammdaten!$A$2:$A$9,0)),""))</f>
        <v>5</v>
      </c>
      <c r="F15" s="4" t="str">
        <f>IF($D15="","",IFERROR(INDEX(Stammdaten!$C$2:$C$9,MATCH($D15,Stammdaten!$A$2:$A$9,0)),""))</f>
        <v>2,5 mm²</v>
      </c>
      <c r="G15" s="4" t="s">
        <v>57</v>
      </c>
      <c r="H15" s="4" t="s">
        <v>58</v>
      </c>
      <c r="I15" s="4" t="s">
        <v>127</v>
      </c>
      <c r="J15" s="4" t="s">
        <v>128</v>
      </c>
      <c r="K15" s="4" t="s">
        <v>129</v>
      </c>
      <c r="L15" s="4" t="s">
        <v>130</v>
      </c>
      <c r="M15" s="4" t="s">
        <v>131</v>
      </c>
      <c r="N15" s="4" t="s">
        <v>61</v>
      </c>
      <c r="O15" s="4" t="s">
        <v>132</v>
      </c>
      <c r="P15" s="4" t="s">
        <v>133</v>
      </c>
      <c r="Q15" s="4" t="s">
        <v>134</v>
      </c>
      <c r="R15" s="7">
        <v>55</v>
      </c>
      <c r="S15" s="5">
        <f>IF($D15="","",IFERROR(INDEX(Stammdaten!$D$2:$D$9,MATCH($D15,Stammdaten!$A$2:$A$9,0)),0.1))</f>
        <v>0.12</v>
      </c>
      <c r="T15" s="7">
        <f t="shared" si="0"/>
        <v>6.6</v>
      </c>
      <c r="U15" s="7">
        <f t="shared" si="1"/>
        <v>62</v>
      </c>
      <c r="V15" s="4" t="s">
        <v>135</v>
      </c>
      <c r="W15" s="4" t="s">
        <v>136</v>
      </c>
      <c r="X15" s="4" t="s">
        <v>105</v>
      </c>
      <c r="Y15" s="4" t="s">
        <v>14</v>
      </c>
      <c r="Z15" s="10" t="s">
        <v>137</v>
      </c>
      <c r="AA15" s="4" t="s">
        <v>138</v>
      </c>
      <c r="AB15" s="4" t="str">
        <f t="shared" si="2"/>
        <v>In Bearbeitung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x14ac:dyDescent="0.25">
      <c r="A16" s="4" t="s">
        <v>139</v>
      </c>
      <c r="B16" s="4" t="s">
        <v>140</v>
      </c>
      <c r="C16" s="4" t="s">
        <v>141</v>
      </c>
      <c r="D16" s="4" t="s">
        <v>142</v>
      </c>
      <c r="E16" s="4">
        <f>IF($D16="","",IFERROR(INDEX(Stammdaten!$B$2:$B$9,MATCH($D16,Stammdaten!$A$2:$A$9,0)),""))</f>
        <v>12</v>
      </c>
      <c r="F16" s="4" t="str">
        <f>IF($D16="","",IFERROR(INDEX(Stammdaten!$C$2:$C$9,MATCH($D16,Stammdaten!$A$2:$A$9,0)),""))</f>
        <v>12 Fasern</v>
      </c>
      <c r="G16" s="4" t="s">
        <v>57</v>
      </c>
      <c r="H16" s="4" t="s">
        <v>77</v>
      </c>
      <c r="I16" s="4" t="s">
        <v>143</v>
      </c>
      <c r="J16" s="4" t="s">
        <v>144</v>
      </c>
      <c r="K16" s="4" t="s">
        <v>145</v>
      </c>
      <c r="L16" s="4" t="s">
        <v>146</v>
      </c>
      <c r="M16" s="4" t="s">
        <v>147</v>
      </c>
      <c r="N16" s="4" t="s">
        <v>145</v>
      </c>
      <c r="O16" s="4" t="s">
        <v>148</v>
      </c>
      <c r="P16" s="4" t="s">
        <v>66</v>
      </c>
      <c r="Q16" s="4" t="s">
        <v>149</v>
      </c>
      <c r="R16" s="7">
        <v>72.5</v>
      </c>
      <c r="S16" s="5">
        <f>IF($D16="","",IFERROR(INDEX(Stammdaten!$D$2:$D$9,MATCH($D16,Stammdaten!$A$2:$A$9,0)),0.1))</f>
        <v>0.12</v>
      </c>
      <c r="T16" s="7">
        <f t="shared" si="0"/>
        <v>8.6999999999999993</v>
      </c>
      <c r="U16" s="7">
        <f t="shared" si="1"/>
        <v>81.5</v>
      </c>
      <c r="V16" s="4" t="s">
        <v>87</v>
      </c>
      <c r="W16" s="4" t="s">
        <v>21</v>
      </c>
      <c r="X16" s="4" t="s">
        <v>69</v>
      </c>
      <c r="Y16" s="4" t="s">
        <v>88</v>
      </c>
      <c r="Z16" s="10" t="s">
        <v>150</v>
      </c>
      <c r="AA16" s="4" t="s">
        <v>151</v>
      </c>
      <c r="AB16" s="4" t="str">
        <f t="shared" si="2"/>
        <v>Dokumentation vollständig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x14ac:dyDescent="0.25">
      <c r="A17" s="4" t="s">
        <v>152</v>
      </c>
      <c r="B17" s="4" t="s">
        <v>92</v>
      </c>
      <c r="C17" s="4" t="s">
        <v>153</v>
      </c>
      <c r="D17" s="4" t="s">
        <v>154</v>
      </c>
      <c r="E17" s="4">
        <f>IF($D17="","",IFERROR(INDEX(Stammdaten!$B$2:$B$9,MATCH($D17,Stammdaten!$A$2:$A$9,0)),""))</f>
        <v>5</v>
      </c>
      <c r="F17" s="4" t="str">
        <f>IF($D17="","",IFERROR(INDEX(Stammdaten!$C$2:$C$9,MATCH($D17,Stammdaten!$A$2:$A$9,0)),""))</f>
        <v>je nach Auslegung</v>
      </c>
      <c r="G17" s="4" t="s">
        <v>57</v>
      </c>
      <c r="H17" s="4" t="s">
        <v>155</v>
      </c>
      <c r="I17" s="4" t="s">
        <v>156</v>
      </c>
      <c r="J17" s="4" t="s">
        <v>157</v>
      </c>
      <c r="K17" s="4" t="s">
        <v>158</v>
      </c>
      <c r="L17" s="4" t="s">
        <v>153</v>
      </c>
      <c r="M17" s="4" t="s">
        <v>159</v>
      </c>
      <c r="N17" s="4" t="s">
        <v>160</v>
      </c>
      <c r="O17" s="4" t="s">
        <v>161</v>
      </c>
      <c r="P17" s="4" t="s">
        <v>66</v>
      </c>
      <c r="Q17" s="4" t="s">
        <v>162</v>
      </c>
      <c r="R17" s="7">
        <v>31</v>
      </c>
      <c r="S17" s="5">
        <f>IF($D17="","",IFERROR(INDEX(Stammdaten!$D$2:$D$9,MATCH($D17,Stammdaten!$A$2:$A$9,0)),0.1))</f>
        <v>0.15</v>
      </c>
      <c r="T17" s="7">
        <f t="shared" si="0"/>
        <v>4.7</v>
      </c>
      <c r="U17" s="7">
        <f t="shared" si="1"/>
        <v>36</v>
      </c>
      <c r="V17" s="4" t="s">
        <v>68</v>
      </c>
      <c r="W17" s="4" t="s">
        <v>104</v>
      </c>
      <c r="X17" s="4" t="s">
        <v>105</v>
      </c>
      <c r="Y17" s="4" t="s">
        <v>70</v>
      </c>
      <c r="Z17" s="10" t="s">
        <v>163</v>
      </c>
      <c r="AA17" s="4" t="s">
        <v>164</v>
      </c>
      <c r="AB17" s="4" t="str">
        <f t="shared" si="2"/>
        <v>In Bearbeitung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x14ac:dyDescent="0.25">
      <c r="A18" s="4" t="s">
        <v>165</v>
      </c>
      <c r="B18" s="4" t="s">
        <v>54</v>
      </c>
      <c r="C18" s="4" t="s">
        <v>166</v>
      </c>
      <c r="D18" s="4" t="s">
        <v>167</v>
      </c>
      <c r="E18" s="4">
        <f>IF($D18="","",IFERROR(INDEX(Stammdaten!$B$2:$B$9,MATCH($D18,Stammdaten!$A$2:$A$9,0)),""))</f>
        <v>3</v>
      </c>
      <c r="F18" s="4" t="str">
        <f>IF($D18="","",IFERROR(INDEX(Stammdaten!$C$2:$C$9,MATCH($D18,Stammdaten!$A$2:$A$9,0)),""))</f>
        <v>1,5 mm²</v>
      </c>
      <c r="G18" s="4" t="s">
        <v>57</v>
      </c>
      <c r="H18" s="4" t="s">
        <v>155</v>
      </c>
      <c r="I18" s="4" t="s">
        <v>168</v>
      </c>
      <c r="J18" s="4" t="s">
        <v>169</v>
      </c>
      <c r="K18" s="4" t="s">
        <v>170</v>
      </c>
      <c r="L18" s="4" t="s">
        <v>171</v>
      </c>
      <c r="M18" s="4" t="s">
        <v>172</v>
      </c>
      <c r="N18" s="4" t="s">
        <v>173</v>
      </c>
      <c r="O18" s="4" t="s">
        <v>174</v>
      </c>
      <c r="P18" s="4" t="s">
        <v>175</v>
      </c>
      <c r="Q18" s="4" t="s">
        <v>176</v>
      </c>
      <c r="R18" s="7">
        <v>24</v>
      </c>
      <c r="S18" s="5">
        <f>IF($D18="","",IFERROR(INDEX(Stammdaten!$D$2:$D$9,MATCH($D18,Stammdaten!$A$2:$A$9,0)),0.1))</f>
        <v>0.1</v>
      </c>
      <c r="T18" s="7">
        <f t="shared" si="0"/>
        <v>2.4</v>
      </c>
      <c r="U18" s="7">
        <f t="shared" si="1"/>
        <v>26.5</v>
      </c>
      <c r="V18" s="4" t="s">
        <v>87</v>
      </c>
      <c r="W18" s="4" t="s">
        <v>21</v>
      </c>
      <c r="X18" s="4" t="s">
        <v>69</v>
      </c>
      <c r="Y18" s="4" t="s">
        <v>88</v>
      </c>
      <c r="Z18" s="10" t="s">
        <v>177</v>
      </c>
      <c r="AA18" s="4" t="s">
        <v>178</v>
      </c>
      <c r="AB18" s="4" t="str">
        <f t="shared" si="2"/>
        <v>Dokumentation vollständig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x14ac:dyDescent="0.25">
      <c r="A19" s="4" t="s">
        <v>179</v>
      </c>
      <c r="B19" s="4" t="s">
        <v>109</v>
      </c>
      <c r="C19" s="4" t="s">
        <v>62</v>
      </c>
      <c r="D19" s="4" t="s">
        <v>111</v>
      </c>
      <c r="E19" s="4">
        <f>IF($D19="","",IFERROR(INDEX(Stammdaten!$B$2:$B$9,MATCH($D19,Stammdaten!$A$2:$A$9,0)),""))</f>
        <v>4</v>
      </c>
      <c r="F19" s="4" t="str">
        <f>IF($D19="","",IFERROR(INDEX(Stammdaten!$C$2:$C$9,MATCH($D19,Stammdaten!$A$2:$A$9,0)),""))</f>
        <v>0,75 mm²</v>
      </c>
      <c r="G19" s="4" t="s">
        <v>57</v>
      </c>
      <c r="H19" s="4" t="s">
        <v>112</v>
      </c>
      <c r="I19" s="4" t="s">
        <v>180</v>
      </c>
      <c r="J19" s="4" t="s">
        <v>181</v>
      </c>
      <c r="K19" s="4" t="s">
        <v>182</v>
      </c>
      <c r="L19" s="4" t="s">
        <v>183</v>
      </c>
      <c r="M19" s="4" t="s">
        <v>184</v>
      </c>
      <c r="N19" s="4" t="s">
        <v>185</v>
      </c>
      <c r="O19" s="4" t="s">
        <v>186</v>
      </c>
      <c r="P19" s="4" t="s">
        <v>102</v>
      </c>
      <c r="Q19" s="4" t="s">
        <v>187</v>
      </c>
      <c r="R19" s="7">
        <v>16.5</v>
      </c>
      <c r="S19" s="5">
        <f>IF($D19="","",IFERROR(INDEX(Stammdaten!$D$2:$D$9,MATCH($D19,Stammdaten!$A$2:$A$9,0)),0.1))</f>
        <v>0.15</v>
      </c>
      <c r="T19" s="7">
        <f t="shared" si="0"/>
        <v>2.5</v>
      </c>
      <c r="U19" s="7">
        <f t="shared" si="1"/>
        <v>19</v>
      </c>
      <c r="V19" s="4" t="s">
        <v>87</v>
      </c>
      <c r="W19" s="4" t="s">
        <v>21</v>
      </c>
      <c r="X19" s="4" t="s">
        <v>188</v>
      </c>
      <c r="Y19" s="4" t="s">
        <v>88</v>
      </c>
      <c r="Z19" s="10" t="s">
        <v>189</v>
      </c>
      <c r="AA19" s="4" t="s">
        <v>190</v>
      </c>
      <c r="AB19" s="4" t="str">
        <f t="shared" si="2"/>
        <v>Nachprüfung erforderlich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x14ac:dyDescent="0.25">
      <c r="A20" s="4" t="s">
        <v>191</v>
      </c>
      <c r="B20" s="4" t="s">
        <v>77</v>
      </c>
      <c r="C20" s="4" t="s">
        <v>192</v>
      </c>
      <c r="D20" s="4" t="s">
        <v>75</v>
      </c>
      <c r="E20" s="4">
        <f>IF($D20="","",IFERROR(INDEX(Stammdaten!$B$2:$B$9,MATCH($D20,Stammdaten!$A$2:$A$9,0)),""))</f>
        <v>8</v>
      </c>
      <c r="F20" s="4" t="str">
        <f>IF($D20="","",IFERROR(INDEX(Stammdaten!$C$2:$C$9,MATCH($D20,Stammdaten!$A$2:$A$9,0)),""))</f>
        <v>4x2 AWG23</v>
      </c>
      <c r="G20" s="4" t="s">
        <v>76</v>
      </c>
      <c r="H20" s="4" t="s">
        <v>77</v>
      </c>
      <c r="I20" s="4" t="s">
        <v>78</v>
      </c>
      <c r="J20" s="4" t="s">
        <v>193</v>
      </c>
      <c r="K20" s="4" t="s">
        <v>194</v>
      </c>
      <c r="L20" s="4" t="s">
        <v>195</v>
      </c>
      <c r="M20" s="4" t="s">
        <v>196</v>
      </c>
      <c r="N20" s="4" t="s">
        <v>197</v>
      </c>
      <c r="O20" s="4" t="s">
        <v>198</v>
      </c>
      <c r="P20" s="4" t="s">
        <v>85</v>
      </c>
      <c r="Q20" s="4" t="s">
        <v>199</v>
      </c>
      <c r="R20" s="7">
        <v>29.5</v>
      </c>
      <c r="S20" s="5">
        <f>IF($D20="","",IFERROR(INDEX(Stammdaten!$D$2:$D$9,MATCH($D20,Stammdaten!$A$2:$A$9,0)),0.1))</f>
        <v>0.1</v>
      </c>
      <c r="T20" s="7">
        <f t="shared" si="0"/>
        <v>3</v>
      </c>
      <c r="U20" s="7">
        <f t="shared" si="1"/>
        <v>32.5</v>
      </c>
      <c r="V20" s="4" t="s">
        <v>135</v>
      </c>
      <c r="W20" s="4" t="s">
        <v>136</v>
      </c>
      <c r="X20" s="4" t="s">
        <v>105</v>
      </c>
      <c r="Y20" s="4" t="s">
        <v>14</v>
      </c>
      <c r="Z20" s="10" t="s">
        <v>200</v>
      </c>
      <c r="AA20" s="4" t="s">
        <v>201</v>
      </c>
      <c r="AB20" s="4" t="str">
        <f t="shared" si="2"/>
        <v>In Bearbeitung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x14ac:dyDescent="0.25">
      <c r="A21" s="4"/>
      <c r="B21" s="4"/>
      <c r="C21" s="4"/>
      <c r="D21" s="4"/>
      <c r="E21" s="4" t="str">
        <f>IF($D21="","",IFERROR(INDEX(Stammdaten!$B$2:$B$9,MATCH($D21,Stammdaten!$A$2:$A$9,0)),""))</f>
        <v/>
      </c>
      <c r="F21" s="4" t="str">
        <f>IF($D21="","",IFERROR(INDEX(Stammdaten!$C$2:$C$9,MATCH($D21,Stammdaten!$A$2:$A$9,0)),""))</f>
        <v/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7"/>
      <c r="S21" s="5" t="str">
        <f>IF($D21="","",IFERROR(INDEX(Stammdaten!$D$2:$D$9,MATCH($D21,Stammdaten!$A$2:$A$9,0)),0.1))</f>
        <v/>
      </c>
      <c r="T21" s="7" t="str">
        <f t="shared" si="0"/>
        <v/>
      </c>
      <c r="U21" s="7" t="str">
        <f t="shared" si="1"/>
        <v/>
      </c>
      <c r="V21" s="4"/>
      <c r="W21" s="4"/>
      <c r="X21" s="4"/>
      <c r="Y21" s="4"/>
      <c r="Z21" s="10"/>
      <c r="AA21" s="4"/>
      <c r="AB21" s="4" t="str">
        <f t="shared" si="2"/>
        <v/>
      </c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x14ac:dyDescent="0.25">
      <c r="A22" s="4"/>
      <c r="B22" s="4"/>
      <c r="C22" s="4"/>
      <c r="D22" s="4"/>
      <c r="E22" s="4" t="str">
        <f>IF($D22="","",IFERROR(INDEX(Stammdaten!$B$2:$B$9,MATCH($D22,Stammdaten!$A$2:$A$9,0)),""))</f>
        <v/>
      </c>
      <c r="F22" s="4" t="str">
        <f>IF($D22="","",IFERROR(INDEX(Stammdaten!$C$2:$C$9,MATCH($D22,Stammdaten!$A$2:$A$9,0)),""))</f>
        <v/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7"/>
      <c r="S22" s="5" t="str">
        <f>IF($D22="","",IFERROR(INDEX(Stammdaten!$D$2:$D$9,MATCH($D22,Stammdaten!$A$2:$A$9,0)),0.1))</f>
        <v/>
      </c>
      <c r="T22" s="7" t="str">
        <f t="shared" si="0"/>
        <v/>
      </c>
      <c r="U22" s="7" t="str">
        <f t="shared" si="1"/>
        <v/>
      </c>
      <c r="V22" s="4"/>
      <c r="W22" s="4"/>
      <c r="X22" s="4"/>
      <c r="Y22" s="4"/>
      <c r="Z22" s="10"/>
      <c r="AA22" s="4"/>
      <c r="AB22" s="4" t="str">
        <f t="shared" si="2"/>
        <v/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x14ac:dyDescent="0.25">
      <c r="A23" s="4"/>
      <c r="B23" s="4"/>
      <c r="C23" s="4"/>
      <c r="D23" s="4"/>
      <c r="E23" s="4" t="str">
        <f>IF($D23="","",IFERROR(INDEX(Stammdaten!$B$2:$B$9,MATCH($D23,Stammdaten!$A$2:$A$9,0)),""))</f>
        <v/>
      </c>
      <c r="F23" s="4" t="str">
        <f>IF($D23="","",IFERROR(INDEX(Stammdaten!$C$2:$C$9,MATCH($D23,Stammdaten!$A$2:$A$9,0)),""))</f>
        <v/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7"/>
      <c r="S23" s="5" t="str">
        <f>IF($D23="","",IFERROR(INDEX(Stammdaten!$D$2:$D$9,MATCH($D23,Stammdaten!$A$2:$A$9,0)),0.1))</f>
        <v/>
      </c>
      <c r="T23" s="7" t="str">
        <f t="shared" si="0"/>
        <v/>
      </c>
      <c r="U23" s="7" t="str">
        <f t="shared" si="1"/>
        <v/>
      </c>
      <c r="V23" s="4"/>
      <c r="W23" s="4"/>
      <c r="X23" s="4"/>
      <c r="Y23" s="4"/>
      <c r="Z23" s="10"/>
      <c r="AA23" s="4"/>
      <c r="AB23" s="4" t="str">
        <f t="shared" si="2"/>
        <v/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x14ac:dyDescent="0.25">
      <c r="A24" s="4"/>
      <c r="B24" s="4"/>
      <c r="C24" s="4"/>
      <c r="D24" s="4"/>
      <c r="E24" s="4" t="str">
        <f>IF($D24="","",IFERROR(INDEX(Stammdaten!$B$2:$B$9,MATCH($D24,Stammdaten!$A$2:$A$9,0)),""))</f>
        <v/>
      </c>
      <c r="F24" s="4" t="str">
        <f>IF($D24="","",IFERROR(INDEX(Stammdaten!$C$2:$C$9,MATCH($D24,Stammdaten!$A$2:$A$9,0)),""))</f>
        <v/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7"/>
      <c r="S24" s="5" t="str">
        <f>IF($D24="","",IFERROR(INDEX(Stammdaten!$D$2:$D$9,MATCH($D24,Stammdaten!$A$2:$A$9,0)),0.1))</f>
        <v/>
      </c>
      <c r="T24" s="7" t="str">
        <f t="shared" si="0"/>
        <v/>
      </c>
      <c r="U24" s="7" t="str">
        <f t="shared" si="1"/>
        <v/>
      </c>
      <c r="V24" s="4"/>
      <c r="W24" s="4"/>
      <c r="X24" s="4"/>
      <c r="Y24" s="4"/>
      <c r="Z24" s="10"/>
      <c r="AA24" s="4"/>
      <c r="AB24" s="4" t="str">
        <f t="shared" si="2"/>
        <v/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x14ac:dyDescent="0.25">
      <c r="A25" s="4"/>
      <c r="B25" s="4"/>
      <c r="C25" s="4"/>
      <c r="D25" s="4"/>
      <c r="E25" s="4" t="str">
        <f>IF($D25="","",IFERROR(INDEX(Stammdaten!$B$2:$B$9,MATCH($D25,Stammdaten!$A$2:$A$9,0)),""))</f>
        <v/>
      </c>
      <c r="F25" s="4" t="str">
        <f>IF($D25="","",IFERROR(INDEX(Stammdaten!$C$2:$C$9,MATCH($D25,Stammdaten!$A$2:$A$9,0)),""))</f>
        <v/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7"/>
      <c r="S25" s="5" t="str">
        <f>IF($D25="","",IFERROR(INDEX(Stammdaten!$D$2:$D$9,MATCH($D25,Stammdaten!$A$2:$A$9,0)),0.1))</f>
        <v/>
      </c>
      <c r="T25" s="7" t="str">
        <f t="shared" si="0"/>
        <v/>
      </c>
      <c r="U25" s="7" t="str">
        <f t="shared" si="1"/>
        <v/>
      </c>
      <c r="V25" s="4"/>
      <c r="W25" s="4"/>
      <c r="X25" s="4"/>
      <c r="Y25" s="4"/>
      <c r="Z25" s="10"/>
      <c r="AA25" s="4"/>
      <c r="AB25" s="4" t="str">
        <f t="shared" si="2"/>
        <v/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x14ac:dyDescent="0.25">
      <c r="A26" s="4"/>
      <c r="B26" s="4"/>
      <c r="C26" s="4"/>
      <c r="D26" s="4"/>
      <c r="E26" s="4" t="str">
        <f>IF($D26="","",IFERROR(INDEX(Stammdaten!$B$2:$B$9,MATCH($D26,Stammdaten!$A$2:$A$9,0)),""))</f>
        <v/>
      </c>
      <c r="F26" s="4" t="str">
        <f>IF($D26="","",IFERROR(INDEX(Stammdaten!$C$2:$C$9,MATCH($D26,Stammdaten!$A$2:$A$9,0)),""))</f>
        <v/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7"/>
      <c r="S26" s="5" t="str">
        <f>IF($D26="","",IFERROR(INDEX(Stammdaten!$D$2:$D$9,MATCH($D26,Stammdaten!$A$2:$A$9,0)),0.1))</f>
        <v/>
      </c>
      <c r="T26" s="7" t="str">
        <f t="shared" si="0"/>
        <v/>
      </c>
      <c r="U26" s="7" t="str">
        <f t="shared" si="1"/>
        <v/>
      </c>
      <c r="V26" s="4"/>
      <c r="W26" s="4"/>
      <c r="X26" s="4"/>
      <c r="Y26" s="4"/>
      <c r="Z26" s="10"/>
      <c r="AA26" s="4"/>
      <c r="AB26" s="4" t="str">
        <f t="shared" si="2"/>
        <v/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x14ac:dyDescent="0.25">
      <c r="A27" s="4"/>
      <c r="B27" s="4"/>
      <c r="C27" s="4"/>
      <c r="D27" s="4"/>
      <c r="E27" s="4" t="str">
        <f>IF($D27="","",IFERROR(INDEX(Stammdaten!$B$2:$B$9,MATCH($D27,Stammdaten!$A$2:$A$9,0)),""))</f>
        <v/>
      </c>
      <c r="F27" s="4" t="str">
        <f>IF($D27="","",IFERROR(INDEX(Stammdaten!$C$2:$C$9,MATCH($D27,Stammdaten!$A$2:$A$9,0)),""))</f>
        <v/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7"/>
      <c r="S27" s="5" t="str">
        <f>IF($D27="","",IFERROR(INDEX(Stammdaten!$D$2:$D$9,MATCH($D27,Stammdaten!$A$2:$A$9,0)),0.1))</f>
        <v/>
      </c>
      <c r="T27" s="7" t="str">
        <f t="shared" si="0"/>
        <v/>
      </c>
      <c r="U27" s="7" t="str">
        <f t="shared" si="1"/>
        <v/>
      </c>
      <c r="V27" s="4"/>
      <c r="W27" s="4"/>
      <c r="X27" s="4"/>
      <c r="Y27" s="4"/>
      <c r="Z27" s="10"/>
      <c r="AA27" s="4"/>
      <c r="AB27" s="4" t="str">
        <f t="shared" si="2"/>
        <v/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x14ac:dyDescent="0.25">
      <c r="A28" s="4"/>
      <c r="B28" s="4"/>
      <c r="C28" s="4"/>
      <c r="D28" s="4"/>
      <c r="E28" s="4" t="str">
        <f>IF($D28="","",IFERROR(INDEX(Stammdaten!$B$2:$B$9,MATCH($D28,Stammdaten!$A$2:$A$9,0)),""))</f>
        <v/>
      </c>
      <c r="F28" s="4" t="str">
        <f>IF($D28="","",IFERROR(INDEX(Stammdaten!$C$2:$C$9,MATCH($D28,Stammdaten!$A$2:$A$9,0)),""))</f>
        <v/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7"/>
      <c r="S28" s="5" t="str">
        <f>IF($D28="","",IFERROR(INDEX(Stammdaten!$D$2:$D$9,MATCH($D28,Stammdaten!$A$2:$A$9,0)),0.1))</f>
        <v/>
      </c>
      <c r="T28" s="7" t="str">
        <f t="shared" si="0"/>
        <v/>
      </c>
      <c r="U28" s="7" t="str">
        <f t="shared" si="1"/>
        <v/>
      </c>
      <c r="V28" s="4"/>
      <c r="W28" s="4"/>
      <c r="X28" s="4"/>
      <c r="Y28" s="4"/>
      <c r="Z28" s="10"/>
      <c r="AA28" s="4"/>
      <c r="AB28" s="4" t="str">
        <f t="shared" si="2"/>
        <v/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x14ac:dyDescent="0.25">
      <c r="A29" s="4"/>
      <c r="B29" s="4"/>
      <c r="C29" s="4"/>
      <c r="D29" s="4"/>
      <c r="E29" s="4" t="str">
        <f>IF($D29="","",IFERROR(INDEX(Stammdaten!$B$2:$B$9,MATCH($D29,Stammdaten!$A$2:$A$9,0)),""))</f>
        <v/>
      </c>
      <c r="F29" s="4" t="str">
        <f>IF($D29="","",IFERROR(INDEX(Stammdaten!$C$2:$C$9,MATCH($D29,Stammdaten!$A$2:$A$9,0)),""))</f>
        <v/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7"/>
      <c r="S29" s="5" t="str">
        <f>IF($D29="","",IFERROR(INDEX(Stammdaten!$D$2:$D$9,MATCH($D29,Stammdaten!$A$2:$A$9,0)),0.1))</f>
        <v/>
      </c>
      <c r="T29" s="7" t="str">
        <f t="shared" si="0"/>
        <v/>
      </c>
      <c r="U29" s="7" t="str">
        <f t="shared" si="1"/>
        <v/>
      </c>
      <c r="V29" s="4"/>
      <c r="W29" s="4"/>
      <c r="X29" s="4"/>
      <c r="Y29" s="4"/>
      <c r="Z29" s="10"/>
      <c r="AA29" s="4"/>
      <c r="AB29" s="4" t="str">
        <f t="shared" si="2"/>
        <v/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x14ac:dyDescent="0.25">
      <c r="A30" s="4"/>
      <c r="B30" s="4"/>
      <c r="C30" s="4"/>
      <c r="D30" s="4"/>
      <c r="E30" s="4" t="str">
        <f>IF($D30="","",IFERROR(INDEX(Stammdaten!$B$2:$B$9,MATCH($D30,Stammdaten!$A$2:$A$9,0)),""))</f>
        <v/>
      </c>
      <c r="F30" s="4" t="str">
        <f>IF($D30="","",IFERROR(INDEX(Stammdaten!$C$2:$C$9,MATCH($D30,Stammdaten!$A$2:$A$9,0)),""))</f>
        <v/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7"/>
      <c r="S30" s="5" t="str">
        <f>IF($D30="","",IFERROR(INDEX(Stammdaten!$D$2:$D$9,MATCH($D30,Stammdaten!$A$2:$A$9,0)),0.1))</f>
        <v/>
      </c>
      <c r="T30" s="7" t="str">
        <f t="shared" si="0"/>
        <v/>
      </c>
      <c r="U30" s="7" t="str">
        <f t="shared" si="1"/>
        <v/>
      </c>
      <c r="V30" s="4"/>
      <c r="W30" s="4"/>
      <c r="X30" s="4"/>
      <c r="Y30" s="4"/>
      <c r="Z30" s="10"/>
      <c r="AA30" s="4"/>
      <c r="AB30" s="4" t="str">
        <f t="shared" si="2"/>
        <v/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x14ac:dyDescent="0.25">
      <c r="A31" s="4"/>
      <c r="B31" s="4"/>
      <c r="C31" s="4"/>
      <c r="D31" s="4"/>
      <c r="E31" s="4" t="str">
        <f>IF($D31="","",IFERROR(INDEX(Stammdaten!$B$2:$B$9,MATCH($D31,Stammdaten!$A$2:$A$9,0)),""))</f>
        <v/>
      </c>
      <c r="F31" s="4" t="str">
        <f>IF($D31="","",IFERROR(INDEX(Stammdaten!$C$2:$C$9,MATCH($D31,Stammdaten!$A$2:$A$9,0)),""))</f>
        <v/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7"/>
      <c r="S31" s="5" t="str">
        <f>IF($D31="","",IFERROR(INDEX(Stammdaten!$D$2:$D$9,MATCH($D31,Stammdaten!$A$2:$A$9,0)),0.1))</f>
        <v/>
      </c>
      <c r="T31" s="7" t="str">
        <f t="shared" si="0"/>
        <v/>
      </c>
      <c r="U31" s="7" t="str">
        <f t="shared" si="1"/>
        <v/>
      </c>
      <c r="V31" s="4"/>
      <c r="W31" s="4"/>
      <c r="X31" s="4"/>
      <c r="Y31" s="4"/>
      <c r="Z31" s="10"/>
      <c r="AA31" s="4"/>
      <c r="AB31" s="4" t="str">
        <f t="shared" si="2"/>
        <v/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x14ac:dyDescent="0.25">
      <c r="A32" s="4"/>
      <c r="B32" s="4"/>
      <c r="C32" s="4"/>
      <c r="D32" s="4"/>
      <c r="E32" s="4" t="str">
        <f>IF($D32="","",IFERROR(INDEX(Stammdaten!$B$2:$B$9,MATCH($D32,Stammdaten!$A$2:$A$9,0)),""))</f>
        <v/>
      </c>
      <c r="F32" s="4" t="str">
        <f>IF($D32="","",IFERROR(INDEX(Stammdaten!$C$2:$C$9,MATCH($D32,Stammdaten!$A$2:$A$9,0)),""))</f>
        <v/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7"/>
      <c r="S32" s="5" t="str">
        <f>IF($D32="","",IFERROR(INDEX(Stammdaten!$D$2:$D$9,MATCH($D32,Stammdaten!$A$2:$A$9,0)),0.1))</f>
        <v/>
      </c>
      <c r="T32" s="7" t="str">
        <f t="shared" si="0"/>
        <v/>
      </c>
      <c r="U32" s="7" t="str">
        <f t="shared" si="1"/>
        <v/>
      </c>
      <c r="V32" s="4"/>
      <c r="W32" s="4"/>
      <c r="X32" s="4"/>
      <c r="Y32" s="4"/>
      <c r="Z32" s="10"/>
      <c r="AA32" s="4"/>
      <c r="AB32" s="4" t="str">
        <f t="shared" si="2"/>
        <v/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x14ac:dyDescent="0.25">
      <c r="A33" s="4"/>
      <c r="B33" s="4"/>
      <c r="C33" s="4"/>
      <c r="D33" s="4"/>
      <c r="E33" s="4" t="str">
        <f>IF($D33="","",IFERROR(INDEX(Stammdaten!$B$2:$B$9,MATCH($D33,Stammdaten!$A$2:$A$9,0)),""))</f>
        <v/>
      </c>
      <c r="F33" s="4" t="str">
        <f>IF($D33="","",IFERROR(INDEX(Stammdaten!$C$2:$C$9,MATCH($D33,Stammdaten!$A$2:$A$9,0)),""))</f>
        <v/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7"/>
      <c r="S33" s="5" t="str">
        <f>IF($D33="","",IFERROR(INDEX(Stammdaten!$D$2:$D$9,MATCH($D33,Stammdaten!$A$2:$A$9,0)),0.1))</f>
        <v/>
      </c>
      <c r="T33" s="7" t="str">
        <f t="shared" si="0"/>
        <v/>
      </c>
      <c r="U33" s="7" t="str">
        <f t="shared" si="1"/>
        <v/>
      </c>
      <c r="V33" s="4"/>
      <c r="W33" s="4"/>
      <c r="X33" s="4"/>
      <c r="Y33" s="4"/>
      <c r="Z33" s="10"/>
      <c r="AA33" s="4"/>
      <c r="AB33" s="4" t="str">
        <f t="shared" si="2"/>
        <v/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x14ac:dyDescent="0.25">
      <c r="A34" s="4"/>
      <c r="B34" s="4"/>
      <c r="C34" s="4"/>
      <c r="D34" s="4"/>
      <c r="E34" s="4" t="str">
        <f>IF($D34="","",IFERROR(INDEX(Stammdaten!$B$2:$B$9,MATCH($D34,Stammdaten!$A$2:$A$9,0)),""))</f>
        <v/>
      </c>
      <c r="F34" s="4" t="str">
        <f>IF($D34="","",IFERROR(INDEX(Stammdaten!$C$2:$C$9,MATCH($D34,Stammdaten!$A$2:$A$9,0)),""))</f>
        <v/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7"/>
      <c r="S34" s="5" t="str">
        <f>IF($D34="","",IFERROR(INDEX(Stammdaten!$D$2:$D$9,MATCH($D34,Stammdaten!$A$2:$A$9,0)),0.1))</f>
        <v/>
      </c>
      <c r="T34" s="7" t="str">
        <f t="shared" si="0"/>
        <v/>
      </c>
      <c r="U34" s="7" t="str">
        <f t="shared" si="1"/>
        <v/>
      </c>
      <c r="V34" s="4"/>
      <c r="W34" s="4"/>
      <c r="X34" s="4"/>
      <c r="Y34" s="4"/>
      <c r="Z34" s="10"/>
      <c r="AA34" s="4"/>
      <c r="AB34" s="4" t="str">
        <f t="shared" si="2"/>
        <v/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x14ac:dyDescent="0.25">
      <c r="A35" s="4"/>
      <c r="B35" s="4"/>
      <c r="C35" s="4"/>
      <c r="D35" s="4"/>
      <c r="E35" s="4" t="str">
        <f>IF($D35="","",IFERROR(INDEX(Stammdaten!$B$2:$B$9,MATCH($D35,Stammdaten!$A$2:$A$9,0)),""))</f>
        <v/>
      </c>
      <c r="F35" s="4" t="str">
        <f>IF($D35="","",IFERROR(INDEX(Stammdaten!$C$2:$C$9,MATCH($D35,Stammdaten!$A$2:$A$9,0)),""))</f>
        <v/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7"/>
      <c r="S35" s="5" t="str">
        <f>IF($D35="","",IFERROR(INDEX(Stammdaten!$D$2:$D$9,MATCH($D35,Stammdaten!$A$2:$A$9,0)),0.1))</f>
        <v/>
      </c>
      <c r="T35" s="7" t="str">
        <f t="shared" si="0"/>
        <v/>
      </c>
      <c r="U35" s="7" t="str">
        <f t="shared" si="1"/>
        <v/>
      </c>
      <c r="V35" s="4"/>
      <c r="W35" s="4"/>
      <c r="X35" s="4"/>
      <c r="Y35" s="4"/>
      <c r="Z35" s="10"/>
      <c r="AA35" s="4"/>
      <c r="AB35" s="4" t="str">
        <f t="shared" si="2"/>
        <v/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x14ac:dyDescent="0.25">
      <c r="A36" s="4"/>
      <c r="B36" s="4"/>
      <c r="C36" s="4"/>
      <c r="D36" s="4"/>
      <c r="E36" s="4" t="str">
        <f>IF($D36="","",IFERROR(INDEX(Stammdaten!$B$2:$B$9,MATCH($D36,Stammdaten!$A$2:$A$9,0)),""))</f>
        <v/>
      </c>
      <c r="F36" s="4" t="str">
        <f>IF($D36="","",IFERROR(INDEX(Stammdaten!$C$2:$C$9,MATCH($D36,Stammdaten!$A$2:$A$9,0)),""))</f>
        <v/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7"/>
      <c r="S36" s="5" t="str">
        <f>IF($D36="","",IFERROR(INDEX(Stammdaten!$D$2:$D$9,MATCH($D36,Stammdaten!$A$2:$A$9,0)),0.1))</f>
        <v/>
      </c>
      <c r="T36" s="7" t="str">
        <f t="shared" si="0"/>
        <v/>
      </c>
      <c r="U36" s="7" t="str">
        <f t="shared" si="1"/>
        <v/>
      </c>
      <c r="V36" s="4"/>
      <c r="W36" s="4"/>
      <c r="X36" s="4"/>
      <c r="Y36" s="4"/>
      <c r="Z36" s="10"/>
      <c r="AA36" s="4"/>
      <c r="AB36" s="4" t="str">
        <f t="shared" si="2"/>
        <v/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x14ac:dyDescent="0.25">
      <c r="A37" s="4"/>
      <c r="B37" s="4"/>
      <c r="C37" s="4"/>
      <c r="D37" s="4"/>
      <c r="E37" s="4" t="str">
        <f>IF($D37="","",IFERROR(INDEX(Stammdaten!$B$2:$B$9,MATCH($D37,Stammdaten!$A$2:$A$9,0)),""))</f>
        <v/>
      </c>
      <c r="F37" s="4" t="str">
        <f>IF($D37="","",IFERROR(INDEX(Stammdaten!$C$2:$C$9,MATCH($D37,Stammdaten!$A$2:$A$9,0)),""))</f>
        <v/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7"/>
      <c r="S37" s="5" t="str">
        <f>IF($D37="","",IFERROR(INDEX(Stammdaten!$D$2:$D$9,MATCH($D37,Stammdaten!$A$2:$A$9,0)),0.1))</f>
        <v/>
      </c>
      <c r="T37" s="7" t="str">
        <f t="shared" si="0"/>
        <v/>
      </c>
      <c r="U37" s="7" t="str">
        <f t="shared" si="1"/>
        <v/>
      </c>
      <c r="V37" s="4"/>
      <c r="W37" s="4"/>
      <c r="X37" s="4"/>
      <c r="Y37" s="4"/>
      <c r="Z37" s="10"/>
      <c r="AA37" s="4"/>
      <c r="AB37" s="4" t="str">
        <f t="shared" si="2"/>
        <v/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x14ac:dyDescent="0.25">
      <c r="A38" s="4"/>
      <c r="B38" s="4"/>
      <c r="C38" s="4"/>
      <c r="D38" s="4"/>
      <c r="E38" s="4" t="str">
        <f>IF($D38="","",IFERROR(INDEX(Stammdaten!$B$2:$B$9,MATCH($D38,Stammdaten!$A$2:$A$9,0)),""))</f>
        <v/>
      </c>
      <c r="F38" s="4" t="str">
        <f>IF($D38="","",IFERROR(INDEX(Stammdaten!$C$2:$C$9,MATCH($D38,Stammdaten!$A$2:$A$9,0)),""))</f>
        <v/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7"/>
      <c r="S38" s="5" t="str">
        <f>IF($D38="","",IFERROR(INDEX(Stammdaten!$D$2:$D$9,MATCH($D38,Stammdaten!$A$2:$A$9,0)),0.1))</f>
        <v/>
      </c>
      <c r="T38" s="7" t="str">
        <f t="shared" si="0"/>
        <v/>
      </c>
      <c r="U38" s="7" t="str">
        <f t="shared" si="1"/>
        <v/>
      </c>
      <c r="V38" s="4"/>
      <c r="W38" s="4"/>
      <c r="X38" s="4"/>
      <c r="Y38" s="4"/>
      <c r="Z38" s="10"/>
      <c r="AA38" s="4"/>
      <c r="AB38" s="4" t="str">
        <f t="shared" si="2"/>
        <v/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x14ac:dyDescent="0.25">
      <c r="A39" s="4"/>
      <c r="B39" s="4"/>
      <c r="C39" s="4"/>
      <c r="D39" s="4"/>
      <c r="E39" s="4" t="str">
        <f>IF($D39="","",IFERROR(INDEX(Stammdaten!$B$2:$B$9,MATCH($D39,Stammdaten!$A$2:$A$9,0)),""))</f>
        <v/>
      </c>
      <c r="F39" s="4" t="str">
        <f>IF($D39="","",IFERROR(INDEX(Stammdaten!$C$2:$C$9,MATCH($D39,Stammdaten!$A$2:$A$9,0)),""))</f>
        <v/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7"/>
      <c r="S39" s="5" t="str">
        <f>IF($D39="","",IFERROR(INDEX(Stammdaten!$D$2:$D$9,MATCH($D39,Stammdaten!$A$2:$A$9,0)),0.1))</f>
        <v/>
      </c>
      <c r="T39" s="7" t="str">
        <f t="shared" si="0"/>
        <v/>
      </c>
      <c r="U39" s="7" t="str">
        <f t="shared" si="1"/>
        <v/>
      </c>
      <c r="V39" s="4"/>
      <c r="W39" s="4"/>
      <c r="X39" s="4"/>
      <c r="Y39" s="4"/>
      <c r="Z39" s="10"/>
      <c r="AA39" s="4"/>
      <c r="AB39" s="4" t="str">
        <f t="shared" si="2"/>
        <v/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x14ac:dyDescent="0.25">
      <c r="A40" s="4"/>
      <c r="B40" s="4"/>
      <c r="C40" s="4"/>
      <c r="D40" s="4"/>
      <c r="E40" s="4" t="str">
        <f>IF($D40="","",IFERROR(INDEX(Stammdaten!$B$2:$B$9,MATCH($D40,Stammdaten!$A$2:$A$9,0)),""))</f>
        <v/>
      </c>
      <c r="F40" s="4" t="str">
        <f>IF($D40="","",IFERROR(INDEX(Stammdaten!$C$2:$C$9,MATCH($D40,Stammdaten!$A$2:$A$9,0)),""))</f>
        <v/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7"/>
      <c r="S40" s="5" t="str">
        <f>IF($D40="","",IFERROR(INDEX(Stammdaten!$D$2:$D$9,MATCH($D40,Stammdaten!$A$2:$A$9,0)),0.1))</f>
        <v/>
      </c>
      <c r="T40" s="7" t="str">
        <f t="shared" si="0"/>
        <v/>
      </c>
      <c r="U40" s="7" t="str">
        <f t="shared" si="1"/>
        <v/>
      </c>
      <c r="V40" s="4"/>
      <c r="W40" s="4"/>
      <c r="X40" s="4"/>
      <c r="Y40" s="4"/>
      <c r="Z40" s="10"/>
      <c r="AA40" s="4"/>
      <c r="AB40" s="4" t="str">
        <f t="shared" si="2"/>
        <v/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x14ac:dyDescent="0.25">
      <c r="A41" s="4"/>
      <c r="B41" s="4"/>
      <c r="C41" s="4"/>
      <c r="D41" s="4"/>
      <c r="E41" s="4" t="str">
        <f>IF($D41="","",IFERROR(INDEX(Stammdaten!$B$2:$B$9,MATCH($D41,Stammdaten!$A$2:$A$9,0)),""))</f>
        <v/>
      </c>
      <c r="F41" s="4" t="str">
        <f>IF($D41="","",IFERROR(INDEX(Stammdaten!$C$2:$C$9,MATCH($D41,Stammdaten!$A$2:$A$9,0)),""))</f>
        <v/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7"/>
      <c r="S41" s="5" t="str">
        <f>IF($D41="","",IFERROR(INDEX(Stammdaten!$D$2:$D$9,MATCH($D41,Stammdaten!$A$2:$A$9,0)),0.1))</f>
        <v/>
      </c>
      <c r="T41" s="7" t="str">
        <f t="shared" si="0"/>
        <v/>
      </c>
      <c r="U41" s="7" t="str">
        <f t="shared" si="1"/>
        <v/>
      </c>
      <c r="V41" s="4"/>
      <c r="W41" s="4"/>
      <c r="X41" s="4"/>
      <c r="Y41" s="4"/>
      <c r="Z41" s="10"/>
      <c r="AA41" s="4"/>
      <c r="AB41" s="4" t="str">
        <f t="shared" si="2"/>
        <v/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x14ac:dyDescent="0.25">
      <c r="A42" s="4"/>
      <c r="B42" s="4"/>
      <c r="C42" s="4"/>
      <c r="D42" s="4"/>
      <c r="E42" s="4" t="str">
        <f>IF($D42="","",IFERROR(INDEX(Stammdaten!$B$2:$B$9,MATCH($D42,Stammdaten!$A$2:$A$9,0)),""))</f>
        <v/>
      </c>
      <c r="F42" s="4" t="str">
        <f>IF($D42="","",IFERROR(INDEX(Stammdaten!$C$2:$C$9,MATCH($D42,Stammdaten!$A$2:$A$9,0)),""))</f>
        <v/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7"/>
      <c r="S42" s="5" t="str">
        <f>IF($D42="","",IFERROR(INDEX(Stammdaten!$D$2:$D$9,MATCH($D42,Stammdaten!$A$2:$A$9,0)),0.1))</f>
        <v/>
      </c>
      <c r="T42" s="7" t="str">
        <f t="shared" si="0"/>
        <v/>
      </c>
      <c r="U42" s="7" t="str">
        <f t="shared" si="1"/>
        <v/>
      </c>
      <c r="V42" s="4"/>
      <c r="W42" s="4"/>
      <c r="X42" s="4"/>
      <c r="Y42" s="4"/>
      <c r="Z42" s="10"/>
      <c r="AA42" s="4"/>
      <c r="AB42" s="4" t="str">
        <f t="shared" si="2"/>
        <v/>
      </c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x14ac:dyDescent="0.25">
      <c r="A43" s="4"/>
      <c r="B43" s="4"/>
      <c r="C43" s="4"/>
      <c r="D43" s="4"/>
      <c r="E43" s="4" t="str">
        <f>IF($D43="","",IFERROR(INDEX(Stammdaten!$B$2:$B$9,MATCH($D43,Stammdaten!$A$2:$A$9,0)),""))</f>
        <v/>
      </c>
      <c r="F43" s="4" t="str">
        <f>IF($D43="","",IFERROR(INDEX(Stammdaten!$C$2:$C$9,MATCH($D43,Stammdaten!$A$2:$A$9,0)),""))</f>
        <v/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7"/>
      <c r="S43" s="5" t="str">
        <f>IF($D43="","",IFERROR(INDEX(Stammdaten!$D$2:$D$9,MATCH($D43,Stammdaten!$A$2:$A$9,0)),0.1))</f>
        <v/>
      </c>
      <c r="T43" s="7" t="str">
        <f t="shared" ref="T43:T60" si="3">IF($A43="","",ROUND($R43*$S43,1))</f>
        <v/>
      </c>
      <c r="U43" s="7" t="str">
        <f t="shared" ref="U43:U60" si="4">IF($A43="","",CEILING($R43+$T43,0.5))</f>
        <v/>
      </c>
      <c r="V43" s="4"/>
      <c r="W43" s="4"/>
      <c r="X43" s="4"/>
      <c r="Y43" s="4"/>
      <c r="Z43" s="10"/>
      <c r="AA43" s="4"/>
      <c r="AB43" s="4" t="str">
        <f t="shared" ref="AB43:AB60" si="5">IF($A43="","",IF(OR($I43="",$L43="",$R43=""),"Pflichtfelder prüfen",IF($X43="n.i.O.","Nachprüfung erforderlich",IF($W43="Montiert","Dokumentation vollständig","In Bearbeitung"))))</f>
        <v/>
      </c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x14ac:dyDescent="0.25">
      <c r="A44" s="4"/>
      <c r="B44" s="4"/>
      <c r="C44" s="4"/>
      <c r="D44" s="4"/>
      <c r="E44" s="4" t="str">
        <f>IF($D44="","",IFERROR(INDEX(Stammdaten!$B$2:$B$9,MATCH($D44,Stammdaten!$A$2:$A$9,0)),""))</f>
        <v/>
      </c>
      <c r="F44" s="4" t="str">
        <f>IF($D44="","",IFERROR(INDEX(Stammdaten!$C$2:$C$9,MATCH($D44,Stammdaten!$A$2:$A$9,0)),""))</f>
        <v/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7"/>
      <c r="S44" s="5" t="str">
        <f>IF($D44="","",IFERROR(INDEX(Stammdaten!$D$2:$D$9,MATCH($D44,Stammdaten!$A$2:$A$9,0)),0.1))</f>
        <v/>
      </c>
      <c r="T44" s="7" t="str">
        <f t="shared" si="3"/>
        <v/>
      </c>
      <c r="U44" s="7" t="str">
        <f t="shared" si="4"/>
        <v/>
      </c>
      <c r="V44" s="4"/>
      <c r="W44" s="4"/>
      <c r="X44" s="4"/>
      <c r="Y44" s="4"/>
      <c r="Z44" s="10"/>
      <c r="AA44" s="4"/>
      <c r="AB44" s="4" t="str">
        <f t="shared" si="5"/>
        <v/>
      </c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x14ac:dyDescent="0.25">
      <c r="A45" s="4"/>
      <c r="B45" s="4"/>
      <c r="C45" s="4"/>
      <c r="D45" s="4"/>
      <c r="E45" s="4" t="str">
        <f>IF($D45="","",IFERROR(INDEX(Stammdaten!$B$2:$B$9,MATCH($D45,Stammdaten!$A$2:$A$9,0)),""))</f>
        <v/>
      </c>
      <c r="F45" s="4" t="str">
        <f>IF($D45="","",IFERROR(INDEX(Stammdaten!$C$2:$C$9,MATCH($D45,Stammdaten!$A$2:$A$9,0)),""))</f>
        <v/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7"/>
      <c r="S45" s="5" t="str">
        <f>IF($D45="","",IFERROR(INDEX(Stammdaten!$D$2:$D$9,MATCH($D45,Stammdaten!$A$2:$A$9,0)),0.1))</f>
        <v/>
      </c>
      <c r="T45" s="7" t="str">
        <f t="shared" si="3"/>
        <v/>
      </c>
      <c r="U45" s="7" t="str">
        <f t="shared" si="4"/>
        <v/>
      </c>
      <c r="V45" s="4"/>
      <c r="W45" s="4"/>
      <c r="X45" s="4"/>
      <c r="Y45" s="4"/>
      <c r="Z45" s="10"/>
      <c r="AA45" s="4"/>
      <c r="AB45" s="4" t="str">
        <f t="shared" si="5"/>
        <v/>
      </c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x14ac:dyDescent="0.25">
      <c r="A46" s="4"/>
      <c r="B46" s="4"/>
      <c r="C46" s="4"/>
      <c r="D46" s="4"/>
      <c r="E46" s="4" t="str">
        <f>IF($D46="","",IFERROR(INDEX(Stammdaten!$B$2:$B$9,MATCH($D46,Stammdaten!$A$2:$A$9,0)),""))</f>
        <v/>
      </c>
      <c r="F46" s="4" t="str">
        <f>IF($D46="","",IFERROR(INDEX(Stammdaten!$C$2:$C$9,MATCH($D46,Stammdaten!$A$2:$A$9,0)),""))</f>
        <v/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7"/>
      <c r="S46" s="5" t="str">
        <f>IF($D46="","",IFERROR(INDEX(Stammdaten!$D$2:$D$9,MATCH($D46,Stammdaten!$A$2:$A$9,0)),0.1))</f>
        <v/>
      </c>
      <c r="T46" s="7" t="str">
        <f t="shared" si="3"/>
        <v/>
      </c>
      <c r="U46" s="7" t="str">
        <f t="shared" si="4"/>
        <v/>
      </c>
      <c r="V46" s="4"/>
      <c r="W46" s="4"/>
      <c r="X46" s="4"/>
      <c r="Y46" s="4"/>
      <c r="Z46" s="10"/>
      <c r="AA46" s="4"/>
      <c r="AB46" s="4" t="str">
        <f t="shared" si="5"/>
        <v/>
      </c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x14ac:dyDescent="0.25">
      <c r="A47" s="4"/>
      <c r="B47" s="4"/>
      <c r="C47" s="4"/>
      <c r="D47" s="4"/>
      <c r="E47" s="4" t="str">
        <f>IF($D47="","",IFERROR(INDEX(Stammdaten!$B$2:$B$9,MATCH($D47,Stammdaten!$A$2:$A$9,0)),""))</f>
        <v/>
      </c>
      <c r="F47" s="4" t="str">
        <f>IF($D47="","",IFERROR(INDEX(Stammdaten!$C$2:$C$9,MATCH($D47,Stammdaten!$A$2:$A$9,0)),""))</f>
        <v/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7"/>
      <c r="S47" s="5" t="str">
        <f>IF($D47="","",IFERROR(INDEX(Stammdaten!$D$2:$D$9,MATCH($D47,Stammdaten!$A$2:$A$9,0)),0.1))</f>
        <v/>
      </c>
      <c r="T47" s="7" t="str">
        <f t="shared" si="3"/>
        <v/>
      </c>
      <c r="U47" s="7" t="str">
        <f t="shared" si="4"/>
        <v/>
      </c>
      <c r="V47" s="4"/>
      <c r="W47" s="4"/>
      <c r="X47" s="4"/>
      <c r="Y47" s="4"/>
      <c r="Z47" s="10"/>
      <c r="AA47" s="4"/>
      <c r="AB47" s="4" t="str">
        <f t="shared" si="5"/>
        <v/>
      </c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x14ac:dyDescent="0.25">
      <c r="A48" s="4"/>
      <c r="B48" s="4"/>
      <c r="C48" s="4"/>
      <c r="D48" s="4"/>
      <c r="E48" s="4" t="str">
        <f>IF($D48="","",IFERROR(INDEX(Stammdaten!$B$2:$B$9,MATCH($D48,Stammdaten!$A$2:$A$9,0)),""))</f>
        <v/>
      </c>
      <c r="F48" s="4" t="str">
        <f>IF($D48="","",IFERROR(INDEX(Stammdaten!$C$2:$C$9,MATCH($D48,Stammdaten!$A$2:$A$9,0)),""))</f>
        <v/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7"/>
      <c r="S48" s="5" t="str">
        <f>IF($D48="","",IFERROR(INDEX(Stammdaten!$D$2:$D$9,MATCH($D48,Stammdaten!$A$2:$A$9,0)),0.1))</f>
        <v/>
      </c>
      <c r="T48" s="7" t="str">
        <f t="shared" si="3"/>
        <v/>
      </c>
      <c r="U48" s="7" t="str">
        <f t="shared" si="4"/>
        <v/>
      </c>
      <c r="V48" s="4"/>
      <c r="W48" s="4"/>
      <c r="X48" s="4"/>
      <c r="Y48" s="4"/>
      <c r="Z48" s="10"/>
      <c r="AA48" s="4"/>
      <c r="AB48" s="4" t="str">
        <f t="shared" si="5"/>
        <v/>
      </c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x14ac:dyDescent="0.25">
      <c r="A49" s="4"/>
      <c r="B49" s="4"/>
      <c r="C49" s="4"/>
      <c r="D49" s="4"/>
      <c r="E49" s="4" t="str">
        <f>IF($D49="","",IFERROR(INDEX(Stammdaten!$B$2:$B$9,MATCH($D49,Stammdaten!$A$2:$A$9,0)),""))</f>
        <v/>
      </c>
      <c r="F49" s="4" t="str">
        <f>IF($D49="","",IFERROR(INDEX(Stammdaten!$C$2:$C$9,MATCH($D49,Stammdaten!$A$2:$A$9,0)),""))</f>
        <v/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7"/>
      <c r="S49" s="5" t="str">
        <f>IF($D49="","",IFERROR(INDEX(Stammdaten!$D$2:$D$9,MATCH($D49,Stammdaten!$A$2:$A$9,0)),0.1))</f>
        <v/>
      </c>
      <c r="T49" s="7" t="str">
        <f t="shared" si="3"/>
        <v/>
      </c>
      <c r="U49" s="7" t="str">
        <f t="shared" si="4"/>
        <v/>
      </c>
      <c r="V49" s="4"/>
      <c r="W49" s="4"/>
      <c r="X49" s="4"/>
      <c r="Y49" s="4"/>
      <c r="Z49" s="10"/>
      <c r="AA49" s="4"/>
      <c r="AB49" s="4" t="str">
        <f t="shared" si="5"/>
        <v/>
      </c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x14ac:dyDescent="0.25">
      <c r="A50" s="4"/>
      <c r="B50" s="4"/>
      <c r="C50" s="4"/>
      <c r="D50" s="4"/>
      <c r="E50" s="4" t="str">
        <f>IF($D50="","",IFERROR(INDEX(Stammdaten!$B$2:$B$9,MATCH($D50,Stammdaten!$A$2:$A$9,0)),""))</f>
        <v/>
      </c>
      <c r="F50" s="4" t="str">
        <f>IF($D50="","",IFERROR(INDEX(Stammdaten!$C$2:$C$9,MATCH($D50,Stammdaten!$A$2:$A$9,0)),""))</f>
        <v/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7"/>
      <c r="S50" s="5" t="str">
        <f>IF($D50="","",IFERROR(INDEX(Stammdaten!$D$2:$D$9,MATCH($D50,Stammdaten!$A$2:$A$9,0)),0.1))</f>
        <v/>
      </c>
      <c r="T50" s="7" t="str">
        <f t="shared" si="3"/>
        <v/>
      </c>
      <c r="U50" s="7" t="str">
        <f t="shared" si="4"/>
        <v/>
      </c>
      <c r="V50" s="4"/>
      <c r="W50" s="4"/>
      <c r="X50" s="4"/>
      <c r="Y50" s="4"/>
      <c r="Z50" s="10"/>
      <c r="AA50" s="4"/>
      <c r="AB50" s="4" t="str">
        <f t="shared" si="5"/>
        <v/>
      </c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x14ac:dyDescent="0.25">
      <c r="A51" s="4"/>
      <c r="B51" s="4"/>
      <c r="C51" s="4"/>
      <c r="D51" s="4"/>
      <c r="E51" s="4" t="str">
        <f>IF($D51="","",IFERROR(INDEX(Stammdaten!$B$2:$B$9,MATCH($D51,Stammdaten!$A$2:$A$9,0)),""))</f>
        <v/>
      </c>
      <c r="F51" s="4" t="str">
        <f>IF($D51="","",IFERROR(INDEX(Stammdaten!$C$2:$C$9,MATCH($D51,Stammdaten!$A$2:$A$9,0)),""))</f>
        <v/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7"/>
      <c r="S51" s="5" t="str">
        <f>IF($D51="","",IFERROR(INDEX(Stammdaten!$D$2:$D$9,MATCH($D51,Stammdaten!$A$2:$A$9,0)),0.1))</f>
        <v/>
      </c>
      <c r="T51" s="7" t="str">
        <f t="shared" si="3"/>
        <v/>
      </c>
      <c r="U51" s="7" t="str">
        <f t="shared" si="4"/>
        <v/>
      </c>
      <c r="V51" s="4"/>
      <c r="W51" s="4"/>
      <c r="X51" s="4"/>
      <c r="Y51" s="4"/>
      <c r="Z51" s="10"/>
      <c r="AA51" s="4"/>
      <c r="AB51" s="4" t="str">
        <f t="shared" si="5"/>
        <v/>
      </c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x14ac:dyDescent="0.25">
      <c r="A52" s="4"/>
      <c r="B52" s="4"/>
      <c r="C52" s="4"/>
      <c r="D52" s="4"/>
      <c r="E52" s="4" t="str">
        <f>IF($D52="","",IFERROR(INDEX(Stammdaten!$B$2:$B$9,MATCH($D52,Stammdaten!$A$2:$A$9,0)),""))</f>
        <v/>
      </c>
      <c r="F52" s="4" t="str">
        <f>IF($D52="","",IFERROR(INDEX(Stammdaten!$C$2:$C$9,MATCH($D52,Stammdaten!$A$2:$A$9,0)),""))</f>
        <v/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7"/>
      <c r="S52" s="5" t="str">
        <f>IF($D52="","",IFERROR(INDEX(Stammdaten!$D$2:$D$9,MATCH($D52,Stammdaten!$A$2:$A$9,0)),0.1))</f>
        <v/>
      </c>
      <c r="T52" s="7" t="str">
        <f t="shared" si="3"/>
        <v/>
      </c>
      <c r="U52" s="7" t="str">
        <f t="shared" si="4"/>
        <v/>
      </c>
      <c r="V52" s="4"/>
      <c r="W52" s="4"/>
      <c r="X52" s="4"/>
      <c r="Y52" s="4"/>
      <c r="Z52" s="10"/>
      <c r="AA52" s="4"/>
      <c r="AB52" s="4" t="str">
        <f t="shared" si="5"/>
        <v/>
      </c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x14ac:dyDescent="0.25">
      <c r="A53" s="4"/>
      <c r="B53" s="4"/>
      <c r="C53" s="4"/>
      <c r="D53" s="4"/>
      <c r="E53" s="4" t="str">
        <f>IF($D53="","",IFERROR(INDEX(Stammdaten!$B$2:$B$9,MATCH($D53,Stammdaten!$A$2:$A$9,0)),""))</f>
        <v/>
      </c>
      <c r="F53" s="4" t="str">
        <f>IF($D53="","",IFERROR(INDEX(Stammdaten!$C$2:$C$9,MATCH($D53,Stammdaten!$A$2:$A$9,0)),""))</f>
        <v/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7"/>
      <c r="S53" s="5" t="str">
        <f>IF($D53="","",IFERROR(INDEX(Stammdaten!$D$2:$D$9,MATCH($D53,Stammdaten!$A$2:$A$9,0)),0.1))</f>
        <v/>
      </c>
      <c r="T53" s="7" t="str">
        <f t="shared" si="3"/>
        <v/>
      </c>
      <c r="U53" s="7" t="str">
        <f t="shared" si="4"/>
        <v/>
      </c>
      <c r="V53" s="4"/>
      <c r="W53" s="4"/>
      <c r="X53" s="4"/>
      <c r="Y53" s="4"/>
      <c r="Z53" s="10"/>
      <c r="AA53" s="4"/>
      <c r="AB53" s="4" t="str">
        <f t="shared" si="5"/>
        <v/>
      </c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x14ac:dyDescent="0.25">
      <c r="A54" s="4"/>
      <c r="B54" s="4"/>
      <c r="C54" s="4"/>
      <c r="D54" s="4"/>
      <c r="E54" s="4" t="str">
        <f>IF($D54="","",IFERROR(INDEX(Stammdaten!$B$2:$B$9,MATCH($D54,Stammdaten!$A$2:$A$9,0)),""))</f>
        <v/>
      </c>
      <c r="F54" s="4" t="str">
        <f>IF($D54="","",IFERROR(INDEX(Stammdaten!$C$2:$C$9,MATCH($D54,Stammdaten!$A$2:$A$9,0)),""))</f>
        <v/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7"/>
      <c r="S54" s="5" t="str">
        <f>IF($D54="","",IFERROR(INDEX(Stammdaten!$D$2:$D$9,MATCH($D54,Stammdaten!$A$2:$A$9,0)),0.1))</f>
        <v/>
      </c>
      <c r="T54" s="7" t="str">
        <f t="shared" si="3"/>
        <v/>
      </c>
      <c r="U54" s="7" t="str">
        <f t="shared" si="4"/>
        <v/>
      </c>
      <c r="V54" s="4"/>
      <c r="W54" s="4"/>
      <c r="X54" s="4"/>
      <c r="Y54" s="4"/>
      <c r="Z54" s="10"/>
      <c r="AA54" s="4"/>
      <c r="AB54" s="4" t="str">
        <f t="shared" si="5"/>
        <v/>
      </c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x14ac:dyDescent="0.25">
      <c r="A55" s="4"/>
      <c r="B55" s="4"/>
      <c r="C55" s="4"/>
      <c r="D55" s="4"/>
      <c r="E55" s="4" t="str">
        <f>IF($D55="","",IFERROR(INDEX(Stammdaten!$B$2:$B$9,MATCH($D55,Stammdaten!$A$2:$A$9,0)),""))</f>
        <v/>
      </c>
      <c r="F55" s="4" t="str">
        <f>IF($D55="","",IFERROR(INDEX(Stammdaten!$C$2:$C$9,MATCH($D55,Stammdaten!$A$2:$A$9,0)),""))</f>
        <v/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7"/>
      <c r="S55" s="5" t="str">
        <f>IF($D55="","",IFERROR(INDEX(Stammdaten!$D$2:$D$9,MATCH($D55,Stammdaten!$A$2:$A$9,0)),0.1))</f>
        <v/>
      </c>
      <c r="T55" s="7" t="str">
        <f t="shared" si="3"/>
        <v/>
      </c>
      <c r="U55" s="7" t="str">
        <f t="shared" si="4"/>
        <v/>
      </c>
      <c r="V55" s="4"/>
      <c r="W55" s="4"/>
      <c r="X55" s="4"/>
      <c r="Y55" s="4"/>
      <c r="Z55" s="10"/>
      <c r="AA55" s="4"/>
      <c r="AB55" s="4" t="str">
        <f t="shared" si="5"/>
        <v/>
      </c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x14ac:dyDescent="0.25">
      <c r="A56" s="4"/>
      <c r="B56" s="4"/>
      <c r="C56" s="4"/>
      <c r="D56" s="4"/>
      <c r="E56" s="4" t="str">
        <f>IF($D56="","",IFERROR(INDEX(Stammdaten!$B$2:$B$9,MATCH($D56,Stammdaten!$A$2:$A$9,0)),""))</f>
        <v/>
      </c>
      <c r="F56" s="4" t="str">
        <f>IF($D56="","",IFERROR(INDEX(Stammdaten!$C$2:$C$9,MATCH($D56,Stammdaten!$A$2:$A$9,0)),""))</f>
        <v/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7"/>
      <c r="S56" s="5" t="str">
        <f>IF($D56="","",IFERROR(INDEX(Stammdaten!$D$2:$D$9,MATCH($D56,Stammdaten!$A$2:$A$9,0)),0.1))</f>
        <v/>
      </c>
      <c r="T56" s="7" t="str">
        <f t="shared" si="3"/>
        <v/>
      </c>
      <c r="U56" s="7" t="str">
        <f t="shared" si="4"/>
        <v/>
      </c>
      <c r="V56" s="4"/>
      <c r="W56" s="4"/>
      <c r="X56" s="4"/>
      <c r="Y56" s="4"/>
      <c r="Z56" s="10"/>
      <c r="AA56" s="4"/>
      <c r="AB56" s="4" t="str">
        <f t="shared" si="5"/>
        <v/>
      </c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x14ac:dyDescent="0.25">
      <c r="A57" s="4"/>
      <c r="B57" s="4"/>
      <c r="C57" s="4"/>
      <c r="D57" s="4"/>
      <c r="E57" s="4" t="str">
        <f>IF($D57="","",IFERROR(INDEX(Stammdaten!$B$2:$B$9,MATCH($D57,Stammdaten!$A$2:$A$9,0)),""))</f>
        <v/>
      </c>
      <c r="F57" s="4" t="str">
        <f>IF($D57="","",IFERROR(INDEX(Stammdaten!$C$2:$C$9,MATCH($D57,Stammdaten!$A$2:$A$9,0)),""))</f>
        <v/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7"/>
      <c r="S57" s="5" t="str">
        <f>IF($D57="","",IFERROR(INDEX(Stammdaten!$D$2:$D$9,MATCH($D57,Stammdaten!$A$2:$A$9,0)),0.1))</f>
        <v/>
      </c>
      <c r="T57" s="7" t="str">
        <f t="shared" si="3"/>
        <v/>
      </c>
      <c r="U57" s="7" t="str">
        <f t="shared" si="4"/>
        <v/>
      </c>
      <c r="V57" s="4"/>
      <c r="W57" s="4"/>
      <c r="X57" s="4"/>
      <c r="Y57" s="4"/>
      <c r="Z57" s="10"/>
      <c r="AA57" s="4"/>
      <c r="AB57" s="4" t="str">
        <f t="shared" si="5"/>
        <v/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x14ac:dyDescent="0.25">
      <c r="A58" s="4"/>
      <c r="B58" s="4"/>
      <c r="C58" s="4"/>
      <c r="D58" s="4"/>
      <c r="E58" s="4" t="str">
        <f>IF($D58="","",IFERROR(INDEX(Stammdaten!$B$2:$B$9,MATCH($D58,Stammdaten!$A$2:$A$9,0)),""))</f>
        <v/>
      </c>
      <c r="F58" s="4" t="str">
        <f>IF($D58="","",IFERROR(INDEX(Stammdaten!$C$2:$C$9,MATCH($D58,Stammdaten!$A$2:$A$9,0)),""))</f>
        <v/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7"/>
      <c r="S58" s="5" t="str">
        <f>IF($D58="","",IFERROR(INDEX(Stammdaten!$D$2:$D$9,MATCH($D58,Stammdaten!$A$2:$A$9,0)),0.1))</f>
        <v/>
      </c>
      <c r="T58" s="7" t="str">
        <f t="shared" si="3"/>
        <v/>
      </c>
      <c r="U58" s="7" t="str">
        <f t="shared" si="4"/>
        <v/>
      </c>
      <c r="V58" s="4"/>
      <c r="W58" s="4"/>
      <c r="X58" s="4"/>
      <c r="Y58" s="4"/>
      <c r="Z58" s="10"/>
      <c r="AA58" s="4"/>
      <c r="AB58" s="4" t="str">
        <f t="shared" si="5"/>
        <v/>
      </c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x14ac:dyDescent="0.25">
      <c r="A59" s="4"/>
      <c r="B59" s="4"/>
      <c r="C59" s="4"/>
      <c r="D59" s="4"/>
      <c r="E59" s="4" t="str">
        <f>IF($D59="","",IFERROR(INDEX(Stammdaten!$B$2:$B$9,MATCH($D59,Stammdaten!$A$2:$A$9,0)),""))</f>
        <v/>
      </c>
      <c r="F59" s="4" t="str">
        <f>IF($D59="","",IFERROR(INDEX(Stammdaten!$C$2:$C$9,MATCH($D59,Stammdaten!$A$2:$A$9,0)),""))</f>
        <v/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7"/>
      <c r="S59" s="5" t="str">
        <f>IF($D59="","",IFERROR(INDEX(Stammdaten!$D$2:$D$9,MATCH($D59,Stammdaten!$A$2:$A$9,0)),0.1))</f>
        <v/>
      </c>
      <c r="T59" s="7" t="str">
        <f t="shared" si="3"/>
        <v/>
      </c>
      <c r="U59" s="7" t="str">
        <f t="shared" si="4"/>
        <v/>
      </c>
      <c r="V59" s="4"/>
      <c r="W59" s="4"/>
      <c r="X59" s="4"/>
      <c r="Y59" s="4"/>
      <c r="Z59" s="10"/>
      <c r="AA59" s="4"/>
      <c r="AB59" s="4" t="str">
        <f t="shared" si="5"/>
        <v/>
      </c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x14ac:dyDescent="0.25">
      <c r="A60" s="4"/>
      <c r="B60" s="4"/>
      <c r="C60" s="4"/>
      <c r="D60" s="4"/>
      <c r="E60" s="4" t="str">
        <f>IF($D60="","",IFERROR(INDEX(Stammdaten!$B$2:$B$9,MATCH($D60,Stammdaten!$A$2:$A$9,0)),""))</f>
        <v/>
      </c>
      <c r="F60" s="4" t="str">
        <f>IF($D60="","",IFERROR(INDEX(Stammdaten!$C$2:$C$9,MATCH($D60,Stammdaten!$A$2:$A$9,0)),""))</f>
        <v/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7"/>
      <c r="S60" s="5" t="str">
        <f>IF($D60="","",IFERROR(INDEX(Stammdaten!$D$2:$D$9,MATCH($D60,Stammdaten!$A$2:$A$9,0)),0.1))</f>
        <v/>
      </c>
      <c r="T60" s="7" t="str">
        <f t="shared" si="3"/>
        <v/>
      </c>
      <c r="U60" s="7" t="str">
        <f t="shared" si="4"/>
        <v/>
      </c>
      <c r="V60" s="4"/>
      <c r="W60" s="4"/>
      <c r="X60" s="4"/>
      <c r="Y60" s="4"/>
      <c r="Z60" s="10"/>
      <c r="AA60" s="4"/>
      <c r="AB60" s="4" t="str">
        <f t="shared" si="5"/>
        <v/>
      </c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</sheetData>
  <mergeCells count="13">
    <mergeCell ref="M6:O6"/>
    <mergeCell ref="M7:O7"/>
    <mergeCell ref="M8:O8"/>
    <mergeCell ref="A1:AB1"/>
    <mergeCell ref="B5:E5"/>
    <mergeCell ref="B3:E3"/>
    <mergeCell ref="B4:E4"/>
    <mergeCell ref="G5:J5"/>
    <mergeCell ref="G4:J4"/>
    <mergeCell ref="G3:J3"/>
    <mergeCell ref="M3:O3"/>
    <mergeCell ref="M4:O4"/>
    <mergeCell ref="M5:O5"/>
  </mergeCells>
  <conditionalFormatting sqref="U11:U60">
    <cfRule type="dataBar" priority="8">
      <dataBar>
        <cfvo type="min"/>
        <cfvo type="max"/>
        <color rgb="FF5B9BD5"/>
      </dataBar>
    </cfRule>
    <cfRule type="dataBar" priority="9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{EBCF0F67-75A9-98B5-5C86-703218326736}</x14:id>
        </ext>
      </extLst>
    </cfRule>
  </conditionalFormatting>
  <conditionalFormatting sqref="W11:W60">
    <cfRule type="expression" dxfId="11" priority="4">
      <formula>W11="Montiert"</formula>
    </cfRule>
    <cfRule type="expression" dxfId="10" priority="5">
      <formula>W11="Geplant"</formula>
    </cfRule>
  </conditionalFormatting>
  <conditionalFormatting sqref="X11:X60">
    <cfRule type="expression" dxfId="9" priority="1">
      <formula>X11="i.O."</formula>
    </cfRule>
    <cfRule type="expression" dxfId="8" priority="2">
      <formula>X11="n.i.O."</formula>
    </cfRule>
    <cfRule type="expression" dxfId="7" priority="3">
      <formula>X11="Offen"</formula>
    </cfRule>
  </conditionalFormatting>
  <conditionalFormatting sqref="AB11:AB60">
    <cfRule type="expression" dxfId="6" priority="6">
      <formula>AB11="Nachprüfung erforderlich"</formula>
    </cfRule>
    <cfRule type="expression" dxfId="5" priority="7">
      <formula>AB11="Pflichtfelder prüfen"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CF0F67-75A9-98B5-5C86-703218326736}">
            <x14:dataBar>
              <x14:cfvo type="min"/>
              <x14:cfvo type="max"/>
              <x14:negativeFillColor auto="1"/>
              <x14:axisColor auto="1"/>
            </x14:dataBar>
          </x14:cfRule>
          <xm:sqref>U11:U60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xr:uid="{00000000-0002-0000-0000-000000000000}">
          <x14:formula1>
            <xm:f>Stammdaten!$A$2:$A$9</xm:f>
          </x14:formula1>
          <xm:sqref>D11:D60</xm:sqref>
        </x14:dataValidation>
        <x14:dataValidation type="list" xr:uid="{00000000-0002-0000-0000-000001000000}">
          <x14:formula1>
            <xm:f>Stammdaten!$N$2:$N$5</xm:f>
          </x14:formula1>
          <xm:sqref>G11:G60</xm:sqref>
        </x14:dataValidation>
        <x14:dataValidation type="list" xr:uid="{00000000-0002-0000-0000-000002000000}">
          <x14:formula1>
            <xm:f>Stammdaten!$L$2:$L$7</xm:f>
          </x14:formula1>
          <xm:sqref>H11:H60</xm:sqref>
        </x14:dataValidation>
        <x14:dataValidation type="list" xr:uid="{00000000-0002-0000-0000-000003000000}">
          <x14:formula1>
            <xm:f>Stammdaten!$K$2:$K$7</xm:f>
          </x14:formula1>
          <xm:sqref>P11:P60</xm:sqref>
        </x14:dataValidation>
        <x14:dataValidation type="list" xr:uid="{00000000-0002-0000-0000-000004000000}">
          <x14:formula1>
            <xm:f>Stammdaten!$H$2:$H$5</xm:f>
          </x14:formula1>
          <xm:sqref>V11:V60</xm:sqref>
        </x14:dataValidation>
        <x14:dataValidation type="list" xr:uid="{00000000-0002-0000-0000-000005000000}">
          <x14:formula1>
            <xm:f>Stammdaten!$I$2:$I$6</xm:f>
          </x14:formula1>
          <xm:sqref>W11:W60</xm:sqref>
        </x14:dataValidation>
        <x14:dataValidation type="list" xr:uid="{00000000-0002-0000-0000-000006000000}">
          <x14:formula1>
            <xm:f>Stammdaten!$J$2:$J$5</xm:f>
          </x14:formula1>
          <xm:sqref>X11:X60</xm:sqref>
        </x14:dataValidation>
        <x14:dataValidation type="list" xr:uid="{00000000-0002-0000-0000-000007000000}">
          <x14:formula1>
            <xm:f>Stammdaten!$M$2:$M$6</xm:f>
          </x14:formula1>
          <xm:sqref>Y11:Y60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"/>
  <sheetViews>
    <sheetView workbookViewId="0">
      <selection sqref="A1:M1"/>
    </sheetView>
  </sheetViews>
  <sheetFormatPr baseColWidth="10" defaultColWidth="9" defaultRowHeight="15" x14ac:dyDescent="0.25"/>
  <cols>
    <col min="1" max="1" width="14" customWidth="1"/>
    <col min="2" max="2" width="18" customWidth="1"/>
    <col min="3" max="3" width="10" customWidth="1"/>
    <col min="4" max="4" width="14" customWidth="1"/>
    <col min="5" max="5" width="22" customWidth="1"/>
    <col min="6" max="6" width="18" customWidth="1"/>
    <col min="7" max="7" width="16" customWidth="1"/>
    <col min="8" max="8" width="18" customWidth="1"/>
    <col min="9" max="9" width="16" customWidth="1"/>
    <col min="10" max="10" width="14" customWidth="1"/>
    <col min="11" max="11" width="16" customWidth="1"/>
    <col min="12" max="12" width="28" customWidth="1"/>
    <col min="13" max="13" width="14" customWidth="1"/>
  </cols>
  <sheetData>
    <row r="1" spans="1:52" ht="30" customHeight="1" x14ac:dyDescent="0.25">
      <c r="A1" s="12" t="s">
        <v>202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36" customHeight="1" x14ac:dyDescent="0.25">
      <c r="A3" s="1" t="s">
        <v>25</v>
      </c>
      <c r="B3" s="1" t="s">
        <v>28</v>
      </c>
      <c r="C3" s="1" t="s">
        <v>203</v>
      </c>
      <c r="D3" s="1" t="s">
        <v>204</v>
      </c>
      <c r="E3" s="1" t="s">
        <v>205</v>
      </c>
      <c r="F3" s="1" t="s">
        <v>34</v>
      </c>
      <c r="G3" s="1" t="s">
        <v>35</v>
      </c>
      <c r="H3" s="1" t="s">
        <v>37</v>
      </c>
      <c r="I3" s="1" t="s">
        <v>38</v>
      </c>
      <c r="J3" s="1" t="s">
        <v>206</v>
      </c>
      <c r="K3" s="1" t="s">
        <v>207</v>
      </c>
      <c r="L3" s="1" t="s">
        <v>51</v>
      </c>
      <c r="M3" s="1" t="s">
        <v>208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4" t="s">
        <v>53</v>
      </c>
      <c r="B4" s="4" t="str">
        <f>IF($A4="","",IFERROR(INDEX(Kabelliste!$D$11:$D$60,MATCH($A4,Kabelliste!$A$11:$A$60,0)),""))</f>
        <v>NYM-J 5x2,5</v>
      </c>
      <c r="C4" s="4">
        <v>1</v>
      </c>
      <c r="D4" s="4" t="s">
        <v>209</v>
      </c>
      <c r="E4" s="4" t="s">
        <v>210</v>
      </c>
      <c r="F4" s="4" t="str">
        <f>IF($A4="","",IFERROR(INDEX(Kabelliste!$J$11:$J$60,MATCH($A4,Kabelliste!$A$11:$A$60,0)),""))</f>
        <v>QF1</v>
      </c>
      <c r="G4" s="4" t="s">
        <v>211</v>
      </c>
      <c r="H4" s="4" t="str">
        <f>IF($A4="","",IFERROR(INDEX(Kabelliste!$M$11:$M$60,MATCH($A4,Kabelliste!$A$11:$A$60,0)),""))</f>
        <v>M1</v>
      </c>
      <c r="I4" s="4" t="s">
        <v>212</v>
      </c>
      <c r="J4" s="4" t="s">
        <v>69</v>
      </c>
      <c r="K4" s="4" t="s">
        <v>69</v>
      </c>
      <c r="L4" s="4" t="s">
        <v>213</v>
      </c>
      <c r="M4" s="4" t="str">
        <f t="shared" ref="M4:M35" si="0">IF($A4="","",IF(AND($G4&lt;&gt;"",$I4&lt;&gt;"",$J4="i.O.",$K4="i.O."),"Vollständig","Prüfen"))</f>
        <v>Vollständig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x14ac:dyDescent="0.25">
      <c r="A5" s="4" t="s">
        <v>53</v>
      </c>
      <c r="B5" s="4" t="str">
        <f>IF($A5="","",IFERROR(INDEX(Kabelliste!$D$11:$D$60,MATCH($A5,Kabelliste!$A$11:$A$60,0)),""))</f>
        <v>NYM-J 5x2,5</v>
      </c>
      <c r="C5" s="4">
        <v>2</v>
      </c>
      <c r="D5" s="4" t="s">
        <v>214</v>
      </c>
      <c r="E5" s="4" t="s">
        <v>215</v>
      </c>
      <c r="F5" s="4" t="str">
        <f>IF($A5="","",IFERROR(INDEX(Kabelliste!$J$11:$J$60,MATCH($A5,Kabelliste!$A$11:$A$60,0)),""))</f>
        <v>QF1</v>
      </c>
      <c r="G5" s="4" t="s">
        <v>216</v>
      </c>
      <c r="H5" s="4" t="str">
        <f>IF($A5="","",IFERROR(INDEX(Kabelliste!$M$11:$M$60,MATCH($A5,Kabelliste!$A$11:$A$60,0)),""))</f>
        <v>M1</v>
      </c>
      <c r="I5" s="4" t="s">
        <v>217</v>
      </c>
      <c r="J5" s="4" t="s">
        <v>69</v>
      </c>
      <c r="K5" s="4" t="s">
        <v>69</v>
      </c>
      <c r="L5" s="4"/>
      <c r="M5" s="4" t="str">
        <f t="shared" si="0"/>
        <v>Vollständig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x14ac:dyDescent="0.25">
      <c r="A6" s="4" t="s">
        <v>53</v>
      </c>
      <c r="B6" s="4" t="str">
        <f>IF($A6="","",IFERROR(INDEX(Kabelliste!$D$11:$D$60,MATCH($A6,Kabelliste!$A$11:$A$60,0)),""))</f>
        <v>NYM-J 5x2,5</v>
      </c>
      <c r="C6" s="4">
        <v>3</v>
      </c>
      <c r="D6" s="4" t="s">
        <v>218</v>
      </c>
      <c r="E6" s="4" t="s">
        <v>219</v>
      </c>
      <c r="F6" s="4" t="str">
        <f>IF($A6="","",IFERROR(INDEX(Kabelliste!$J$11:$J$60,MATCH($A6,Kabelliste!$A$11:$A$60,0)),""))</f>
        <v>QF1</v>
      </c>
      <c r="G6" s="4" t="s">
        <v>220</v>
      </c>
      <c r="H6" s="4" t="str">
        <f>IF($A6="","",IFERROR(INDEX(Kabelliste!$M$11:$M$60,MATCH($A6,Kabelliste!$A$11:$A$60,0)),""))</f>
        <v>M1</v>
      </c>
      <c r="I6" s="4" t="s">
        <v>221</v>
      </c>
      <c r="J6" s="4" t="s">
        <v>69</v>
      </c>
      <c r="K6" s="4" t="s">
        <v>69</v>
      </c>
      <c r="L6" s="4"/>
      <c r="M6" s="4" t="str">
        <f t="shared" si="0"/>
        <v>Vollständig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x14ac:dyDescent="0.25">
      <c r="A7" s="4" t="s">
        <v>53</v>
      </c>
      <c r="B7" s="4" t="str">
        <f>IF($A7="","",IFERROR(INDEX(Kabelliste!$D$11:$D$60,MATCH($A7,Kabelliste!$A$11:$A$60,0)),""))</f>
        <v>NYM-J 5x2,5</v>
      </c>
      <c r="C7" s="4">
        <v>4</v>
      </c>
      <c r="D7" s="4" t="s">
        <v>222</v>
      </c>
      <c r="E7" s="4" t="s">
        <v>223</v>
      </c>
      <c r="F7" s="4" t="str">
        <f>IF($A7="","",IFERROR(INDEX(Kabelliste!$J$11:$J$60,MATCH($A7,Kabelliste!$A$11:$A$60,0)),""))</f>
        <v>QF1</v>
      </c>
      <c r="G7" s="4" t="s">
        <v>224</v>
      </c>
      <c r="H7" s="4" t="str">
        <f>IF($A7="","",IFERROR(INDEX(Kabelliste!$M$11:$M$60,MATCH($A7,Kabelliste!$A$11:$A$60,0)),""))</f>
        <v>M1</v>
      </c>
      <c r="I7" s="4" t="s">
        <v>225</v>
      </c>
      <c r="J7" s="4" t="s">
        <v>69</v>
      </c>
      <c r="K7" s="4" t="s">
        <v>69</v>
      </c>
      <c r="L7" s="4"/>
      <c r="M7" s="4" t="str">
        <f t="shared" si="0"/>
        <v>Vollständig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4" t="s">
        <v>53</v>
      </c>
      <c r="B8" s="4" t="str">
        <f>IF($A8="","",IFERROR(INDEX(Kabelliste!$D$11:$D$60,MATCH($A8,Kabelliste!$A$11:$A$60,0)),""))</f>
        <v>NYM-J 5x2,5</v>
      </c>
      <c r="C8" s="4">
        <v>5</v>
      </c>
      <c r="D8" s="4" t="s">
        <v>226</v>
      </c>
      <c r="E8" s="4" t="s">
        <v>227</v>
      </c>
      <c r="F8" s="4" t="str">
        <f>IF($A8="","",IFERROR(INDEX(Kabelliste!$J$11:$J$60,MATCH($A8,Kabelliste!$A$11:$A$60,0)),""))</f>
        <v>QF1</v>
      </c>
      <c r="G8" s="4" t="s">
        <v>228</v>
      </c>
      <c r="H8" s="4" t="str">
        <f>IF($A8="","",IFERROR(INDEX(Kabelliste!$M$11:$M$60,MATCH($A8,Kabelliste!$A$11:$A$60,0)),""))</f>
        <v>M1</v>
      </c>
      <c r="I8" s="4" t="s">
        <v>229</v>
      </c>
      <c r="J8" s="4" t="s">
        <v>69</v>
      </c>
      <c r="K8" s="4" t="s">
        <v>69</v>
      </c>
      <c r="L8" s="4"/>
      <c r="M8" s="4" t="str">
        <f t="shared" si="0"/>
        <v>Vollständig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25">
      <c r="A9" s="4" t="s">
        <v>91</v>
      </c>
      <c r="B9" s="4" t="str">
        <f>IF($A9="","",IFERROR(INDEX(Kabelliste!$D$11:$D$60,MATCH($A9,Kabelliste!$A$11:$A$60,0)),""))</f>
        <v>J-Y(St)Y 2x2x0,8</v>
      </c>
      <c r="C9" s="4">
        <v>1</v>
      </c>
      <c r="D9" s="4" t="s">
        <v>230</v>
      </c>
      <c r="E9" s="4" t="s">
        <v>231</v>
      </c>
      <c r="F9" s="4" t="str">
        <f>IF($A9="","",IFERROR(INDEX(Kabelliste!$J$11:$J$60,MATCH($A9,Kabelliste!$A$11:$A$60,0)),""))</f>
        <v>BMZ</v>
      </c>
      <c r="G9" s="4" t="s">
        <v>232</v>
      </c>
      <c r="H9" s="4" t="str">
        <f>IF($A9="","",IFERROR(INDEX(Kabelliste!$M$11:$M$60,MATCH($A9,Kabelliste!$A$11:$A$60,0)),""))</f>
        <v>Meldergruppe 03</v>
      </c>
      <c r="I9" s="4" t="s">
        <v>233</v>
      </c>
      <c r="J9" s="4" t="s">
        <v>105</v>
      </c>
      <c r="K9" s="4" t="s">
        <v>105</v>
      </c>
      <c r="L9" s="4" t="s">
        <v>234</v>
      </c>
      <c r="M9" s="4" t="str">
        <f t="shared" si="0"/>
        <v>Prüfen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x14ac:dyDescent="0.25">
      <c r="A10" s="4" t="s">
        <v>91</v>
      </c>
      <c r="B10" s="4" t="str">
        <f>IF($A10="","",IFERROR(INDEX(Kabelliste!$D$11:$D$60,MATCH($A10,Kabelliste!$A$11:$A$60,0)),""))</f>
        <v>J-Y(St)Y 2x2x0,8</v>
      </c>
      <c r="C10" s="4">
        <v>2</v>
      </c>
      <c r="D10" s="4" t="s">
        <v>222</v>
      </c>
      <c r="E10" s="4" t="s">
        <v>235</v>
      </c>
      <c r="F10" s="4" t="str">
        <f>IF($A10="","",IFERROR(INDEX(Kabelliste!$J$11:$J$60,MATCH($A10,Kabelliste!$A$11:$A$60,0)),""))</f>
        <v>BMZ</v>
      </c>
      <c r="G10" s="4" t="s">
        <v>236</v>
      </c>
      <c r="H10" s="4" t="str">
        <f>IF($A10="","",IFERROR(INDEX(Kabelliste!$M$11:$M$60,MATCH($A10,Kabelliste!$A$11:$A$60,0)),""))</f>
        <v>Meldergruppe 03</v>
      </c>
      <c r="I10" s="4" t="s">
        <v>237</v>
      </c>
      <c r="J10" s="4" t="s">
        <v>105</v>
      </c>
      <c r="K10" s="4" t="s">
        <v>105</v>
      </c>
      <c r="L10" s="4"/>
      <c r="M10" s="4" t="str">
        <f t="shared" si="0"/>
        <v>Prüfen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x14ac:dyDescent="0.25">
      <c r="A11" s="4" t="s">
        <v>179</v>
      </c>
      <c r="B11" s="4" t="str">
        <f>IF($A11="","",IFERROR(INDEX(Kabelliste!$D$11:$D$60,MATCH($A11,Kabelliste!$A$11:$A$60,0)),""))</f>
        <v>LiYY 4x0,75</v>
      </c>
      <c r="C11" s="4">
        <v>3</v>
      </c>
      <c r="D11" s="4" t="s">
        <v>238</v>
      </c>
      <c r="E11" s="4" t="s">
        <v>186</v>
      </c>
      <c r="F11" s="4" t="str">
        <f>IF($A11="","",IFERROR(INDEX(Kabelliste!$J$11:$J$60,MATCH($A11,Kabelliste!$A$11:$A$60,0)),""))</f>
        <v>SPS DI-02</v>
      </c>
      <c r="G11" s="4" t="s">
        <v>182</v>
      </c>
      <c r="H11" s="4" t="str">
        <f>IF($A11="","",IFERROR(INDEX(Kabelliste!$M$11:$M$60,MATCH($A11,Kabelliste!$A$11:$A$60,0)),""))</f>
        <v>Sensor S-23</v>
      </c>
      <c r="I11" s="4" t="s">
        <v>185</v>
      </c>
      <c r="J11" s="4" t="s">
        <v>188</v>
      </c>
      <c r="K11" s="4" t="s">
        <v>69</v>
      </c>
      <c r="L11" s="4" t="s">
        <v>239</v>
      </c>
      <c r="M11" s="4" t="str">
        <f t="shared" si="0"/>
        <v>Prüfen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x14ac:dyDescent="0.25">
      <c r="A12" s="4"/>
      <c r="B12" s="4" t="str">
        <f>IF($A12="","",IFERROR(INDEX(Kabelliste!$D$11:$D$60,MATCH($A12,Kabelliste!$A$11:$A$60,0)),""))</f>
        <v/>
      </c>
      <c r="C12" s="4"/>
      <c r="D12" s="4"/>
      <c r="E12" s="4"/>
      <c r="F12" s="4" t="str">
        <f>IF($A12="","",IFERROR(INDEX(Kabelliste!$J$11:$J$60,MATCH($A12,Kabelliste!$A$11:$A$60,0)),""))</f>
        <v/>
      </c>
      <c r="G12" s="4"/>
      <c r="H12" s="4" t="str">
        <f>IF($A12="","",IFERROR(INDEX(Kabelliste!$M$11:$M$60,MATCH($A12,Kabelliste!$A$11:$A$60,0)),""))</f>
        <v/>
      </c>
      <c r="I12" s="4"/>
      <c r="J12" s="4"/>
      <c r="K12" s="4"/>
      <c r="L12" s="4"/>
      <c r="M12" s="4" t="str">
        <f t="shared" si="0"/>
        <v/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x14ac:dyDescent="0.25">
      <c r="A13" s="4"/>
      <c r="B13" s="4" t="str">
        <f>IF($A13="","",IFERROR(INDEX(Kabelliste!$D$11:$D$60,MATCH($A13,Kabelliste!$A$11:$A$60,0)),""))</f>
        <v/>
      </c>
      <c r="C13" s="4"/>
      <c r="D13" s="4"/>
      <c r="E13" s="4"/>
      <c r="F13" s="4" t="str">
        <f>IF($A13="","",IFERROR(INDEX(Kabelliste!$J$11:$J$60,MATCH($A13,Kabelliste!$A$11:$A$60,0)),""))</f>
        <v/>
      </c>
      <c r="G13" s="4"/>
      <c r="H13" s="4" t="str">
        <f>IF($A13="","",IFERROR(INDEX(Kabelliste!$M$11:$M$60,MATCH($A13,Kabelliste!$A$11:$A$60,0)),""))</f>
        <v/>
      </c>
      <c r="I13" s="4"/>
      <c r="J13" s="4"/>
      <c r="K13" s="4"/>
      <c r="L13" s="4"/>
      <c r="M13" s="4" t="str">
        <f t="shared" si="0"/>
        <v/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x14ac:dyDescent="0.25">
      <c r="A14" s="4"/>
      <c r="B14" s="4" t="str">
        <f>IF($A14="","",IFERROR(INDEX(Kabelliste!$D$11:$D$60,MATCH($A14,Kabelliste!$A$11:$A$60,0)),""))</f>
        <v/>
      </c>
      <c r="C14" s="4"/>
      <c r="D14" s="4"/>
      <c r="E14" s="4"/>
      <c r="F14" s="4" t="str">
        <f>IF($A14="","",IFERROR(INDEX(Kabelliste!$J$11:$J$60,MATCH($A14,Kabelliste!$A$11:$A$60,0)),""))</f>
        <v/>
      </c>
      <c r="G14" s="4"/>
      <c r="H14" s="4" t="str">
        <f>IF($A14="","",IFERROR(INDEX(Kabelliste!$M$11:$M$60,MATCH($A14,Kabelliste!$A$11:$A$60,0)),""))</f>
        <v/>
      </c>
      <c r="I14" s="4"/>
      <c r="J14" s="4"/>
      <c r="K14" s="4"/>
      <c r="L14" s="4"/>
      <c r="M14" s="4" t="str">
        <f t="shared" si="0"/>
        <v/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x14ac:dyDescent="0.25">
      <c r="A15" s="4"/>
      <c r="B15" s="4" t="str">
        <f>IF($A15="","",IFERROR(INDEX(Kabelliste!$D$11:$D$60,MATCH($A15,Kabelliste!$A$11:$A$60,0)),""))</f>
        <v/>
      </c>
      <c r="C15" s="4"/>
      <c r="D15" s="4"/>
      <c r="E15" s="4"/>
      <c r="F15" s="4" t="str">
        <f>IF($A15="","",IFERROR(INDEX(Kabelliste!$J$11:$J$60,MATCH($A15,Kabelliste!$A$11:$A$60,0)),""))</f>
        <v/>
      </c>
      <c r="G15" s="4"/>
      <c r="H15" s="4" t="str">
        <f>IF($A15="","",IFERROR(INDEX(Kabelliste!$M$11:$M$60,MATCH($A15,Kabelliste!$A$11:$A$60,0)),""))</f>
        <v/>
      </c>
      <c r="I15" s="4"/>
      <c r="J15" s="4"/>
      <c r="K15" s="4"/>
      <c r="L15" s="4"/>
      <c r="M15" s="4" t="str">
        <f t="shared" si="0"/>
        <v/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x14ac:dyDescent="0.25">
      <c r="A16" s="4"/>
      <c r="B16" s="4" t="str">
        <f>IF($A16="","",IFERROR(INDEX(Kabelliste!$D$11:$D$60,MATCH($A16,Kabelliste!$A$11:$A$60,0)),""))</f>
        <v/>
      </c>
      <c r="C16" s="4"/>
      <c r="D16" s="4"/>
      <c r="E16" s="4"/>
      <c r="F16" s="4" t="str">
        <f>IF($A16="","",IFERROR(INDEX(Kabelliste!$J$11:$J$60,MATCH($A16,Kabelliste!$A$11:$A$60,0)),""))</f>
        <v/>
      </c>
      <c r="G16" s="4"/>
      <c r="H16" s="4" t="str">
        <f>IF($A16="","",IFERROR(INDEX(Kabelliste!$M$11:$M$60,MATCH($A16,Kabelliste!$A$11:$A$60,0)),""))</f>
        <v/>
      </c>
      <c r="I16" s="4"/>
      <c r="J16" s="4"/>
      <c r="K16" s="4"/>
      <c r="L16" s="4"/>
      <c r="M16" s="4" t="str">
        <f t="shared" si="0"/>
        <v/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x14ac:dyDescent="0.25">
      <c r="A17" s="4"/>
      <c r="B17" s="4" t="str">
        <f>IF($A17="","",IFERROR(INDEX(Kabelliste!$D$11:$D$60,MATCH($A17,Kabelliste!$A$11:$A$60,0)),""))</f>
        <v/>
      </c>
      <c r="C17" s="4"/>
      <c r="D17" s="4"/>
      <c r="E17" s="4"/>
      <c r="F17" s="4" t="str">
        <f>IF($A17="","",IFERROR(INDEX(Kabelliste!$J$11:$J$60,MATCH($A17,Kabelliste!$A$11:$A$60,0)),""))</f>
        <v/>
      </c>
      <c r="G17" s="4"/>
      <c r="H17" s="4" t="str">
        <f>IF($A17="","",IFERROR(INDEX(Kabelliste!$M$11:$M$60,MATCH($A17,Kabelliste!$A$11:$A$60,0)),""))</f>
        <v/>
      </c>
      <c r="I17" s="4"/>
      <c r="J17" s="4"/>
      <c r="K17" s="4"/>
      <c r="L17" s="4"/>
      <c r="M17" s="4" t="str">
        <f t="shared" si="0"/>
        <v/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x14ac:dyDescent="0.25">
      <c r="A18" s="4"/>
      <c r="B18" s="4" t="str">
        <f>IF($A18="","",IFERROR(INDEX(Kabelliste!$D$11:$D$60,MATCH($A18,Kabelliste!$A$11:$A$60,0)),""))</f>
        <v/>
      </c>
      <c r="C18" s="4"/>
      <c r="D18" s="4"/>
      <c r="E18" s="4"/>
      <c r="F18" s="4" t="str">
        <f>IF($A18="","",IFERROR(INDEX(Kabelliste!$J$11:$J$60,MATCH($A18,Kabelliste!$A$11:$A$60,0)),""))</f>
        <v/>
      </c>
      <c r="G18" s="4"/>
      <c r="H18" s="4" t="str">
        <f>IF($A18="","",IFERROR(INDEX(Kabelliste!$M$11:$M$60,MATCH($A18,Kabelliste!$A$11:$A$60,0)),""))</f>
        <v/>
      </c>
      <c r="I18" s="4"/>
      <c r="J18" s="4"/>
      <c r="K18" s="4"/>
      <c r="L18" s="4"/>
      <c r="M18" s="4" t="str">
        <f t="shared" si="0"/>
        <v/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x14ac:dyDescent="0.25">
      <c r="A19" s="4"/>
      <c r="B19" s="4" t="str">
        <f>IF($A19="","",IFERROR(INDEX(Kabelliste!$D$11:$D$60,MATCH($A19,Kabelliste!$A$11:$A$60,0)),""))</f>
        <v/>
      </c>
      <c r="C19" s="4"/>
      <c r="D19" s="4"/>
      <c r="E19" s="4"/>
      <c r="F19" s="4" t="str">
        <f>IF($A19="","",IFERROR(INDEX(Kabelliste!$J$11:$J$60,MATCH($A19,Kabelliste!$A$11:$A$60,0)),""))</f>
        <v/>
      </c>
      <c r="G19" s="4"/>
      <c r="H19" s="4" t="str">
        <f>IF($A19="","",IFERROR(INDEX(Kabelliste!$M$11:$M$60,MATCH($A19,Kabelliste!$A$11:$A$60,0)),""))</f>
        <v/>
      </c>
      <c r="I19" s="4"/>
      <c r="J19" s="4"/>
      <c r="K19" s="4"/>
      <c r="L19" s="4"/>
      <c r="M19" s="4" t="str">
        <f t="shared" si="0"/>
        <v/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x14ac:dyDescent="0.25">
      <c r="A20" s="4"/>
      <c r="B20" s="4" t="str">
        <f>IF($A20="","",IFERROR(INDEX(Kabelliste!$D$11:$D$60,MATCH($A20,Kabelliste!$A$11:$A$60,0)),""))</f>
        <v/>
      </c>
      <c r="C20" s="4"/>
      <c r="D20" s="4"/>
      <c r="E20" s="4"/>
      <c r="F20" s="4" t="str">
        <f>IF($A20="","",IFERROR(INDEX(Kabelliste!$J$11:$J$60,MATCH($A20,Kabelliste!$A$11:$A$60,0)),""))</f>
        <v/>
      </c>
      <c r="G20" s="4"/>
      <c r="H20" s="4" t="str">
        <f>IF($A20="","",IFERROR(INDEX(Kabelliste!$M$11:$M$60,MATCH($A20,Kabelliste!$A$11:$A$60,0)),""))</f>
        <v/>
      </c>
      <c r="I20" s="4"/>
      <c r="J20" s="4"/>
      <c r="K20" s="4"/>
      <c r="L20" s="4"/>
      <c r="M20" s="4" t="str">
        <f t="shared" si="0"/>
        <v/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x14ac:dyDescent="0.25">
      <c r="A21" s="4"/>
      <c r="B21" s="4" t="str">
        <f>IF($A21="","",IFERROR(INDEX(Kabelliste!$D$11:$D$60,MATCH($A21,Kabelliste!$A$11:$A$60,0)),""))</f>
        <v/>
      </c>
      <c r="C21" s="4"/>
      <c r="D21" s="4"/>
      <c r="E21" s="4"/>
      <c r="F21" s="4" t="str">
        <f>IF($A21="","",IFERROR(INDEX(Kabelliste!$J$11:$J$60,MATCH($A21,Kabelliste!$A$11:$A$60,0)),""))</f>
        <v/>
      </c>
      <c r="G21" s="4"/>
      <c r="H21" s="4" t="str">
        <f>IF($A21="","",IFERROR(INDEX(Kabelliste!$M$11:$M$60,MATCH($A21,Kabelliste!$A$11:$A$60,0)),""))</f>
        <v/>
      </c>
      <c r="I21" s="4"/>
      <c r="J21" s="4"/>
      <c r="K21" s="4"/>
      <c r="L21" s="4"/>
      <c r="M21" s="4" t="str">
        <f t="shared" si="0"/>
        <v/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x14ac:dyDescent="0.25">
      <c r="A22" s="4"/>
      <c r="B22" s="4" t="str">
        <f>IF($A22="","",IFERROR(INDEX(Kabelliste!$D$11:$D$60,MATCH($A22,Kabelliste!$A$11:$A$60,0)),""))</f>
        <v/>
      </c>
      <c r="C22" s="4"/>
      <c r="D22" s="4"/>
      <c r="E22" s="4"/>
      <c r="F22" s="4" t="str">
        <f>IF($A22="","",IFERROR(INDEX(Kabelliste!$J$11:$J$60,MATCH($A22,Kabelliste!$A$11:$A$60,0)),""))</f>
        <v/>
      </c>
      <c r="G22" s="4"/>
      <c r="H22" s="4" t="str">
        <f>IF($A22="","",IFERROR(INDEX(Kabelliste!$M$11:$M$60,MATCH($A22,Kabelliste!$A$11:$A$60,0)),""))</f>
        <v/>
      </c>
      <c r="I22" s="4"/>
      <c r="J22" s="4"/>
      <c r="K22" s="4"/>
      <c r="L22" s="4"/>
      <c r="M22" s="4" t="str">
        <f t="shared" si="0"/>
        <v/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x14ac:dyDescent="0.25">
      <c r="A23" s="4"/>
      <c r="B23" s="4" t="str">
        <f>IF($A23="","",IFERROR(INDEX(Kabelliste!$D$11:$D$60,MATCH($A23,Kabelliste!$A$11:$A$60,0)),""))</f>
        <v/>
      </c>
      <c r="C23" s="4"/>
      <c r="D23" s="4"/>
      <c r="E23" s="4"/>
      <c r="F23" s="4" t="str">
        <f>IF($A23="","",IFERROR(INDEX(Kabelliste!$J$11:$J$60,MATCH($A23,Kabelliste!$A$11:$A$60,0)),""))</f>
        <v/>
      </c>
      <c r="G23" s="4"/>
      <c r="H23" s="4" t="str">
        <f>IF($A23="","",IFERROR(INDEX(Kabelliste!$M$11:$M$60,MATCH($A23,Kabelliste!$A$11:$A$60,0)),""))</f>
        <v/>
      </c>
      <c r="I23" s="4"/>
      <c r="J23" s="4"/>
      <c r="K23" s="4"/>
      <c r="L23" s="4"/>
      <c r="M23" s="4" t="str">
        <f t="shared" si="0"/>
        <v/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x14ac:dyDescent="0.25">
      <c r="A24" s="4"/>
      <c r="B24" s="4" t="str">
        <f>IF($A24="","",IFERROR(INDEX(Kabelliste!$D$11:$D$60,MATCH($A24,Kabelliste!$A$11:$A$60,0)),""))</f>
        <v/>
      </c>
      <c r="C24" s="4"/>
      <c r="D24" s="4"/>
      <c r="E24" s="4"/>
      <c r="F24" s="4" t="str">
        <f>IF($A24="","",IFERROR(INDEX(Kabelliste!$J$11:$J$60,MATCH($A24,Kabelliste!$A$11:$A$60,0)),""))</f>
        <v/>
      </c>
      <c r="G24" s="4"/>
      <c r="H24" s="4" t="str">
        <f>IF($A24="","",IFERROR(INDEX(Kabelliste!$M$11:$M$60,MATCH($A24,Kabelliste!$A$11:$A$60,0)),""))</f>
        <v/>
      </c>
      <c r="I24" s="4"/>
      <c r="J24" s="4"/>
      <c r="K24" s="4"/>
      <c r="L24" s="4"/>
      <c r="M24" s="4" t="str">
        <f t="shared" si="0"/>
        <v/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x14ac:dyDescent="0.25">
      <c r="A25" s="4"/>
      <c r="B25" s="4" t="str">
        <f>IF($A25="","",IFERROR(INDEX(Kabelliste!$D$11:$D$60,MATCH($A25,Kabelliste!$A$11:$A$60,0)),""))</f>
        <v/>
      </c>
      <c r="C25" s="4"/>
      <c r="D25" s="4"/>
      <c r="E25" s="4"/>
      <c r="F25" s="4" t="str">
        <f>IF($A25="","",IFERROR(INDEX(Kabelliste!$J$11:$J$60,MATCH($A25,Kabelliste!$A$11:$A$60,0)),""))</f>
        <v/>
      </c>
      <c r="G25" s="4"/>
      <c r="H25" s="4" t="str">
        <f>IF($A25="","",IFERROR(INDEX(Kabelliste!$M$11:$M$60,MATCH($A25,Kabelliste!$A$11:$A$60,0)),""))</f>
        <v/>
      </c>
      <c r="I25" s="4"/>
      <c r="J25" s="4"/>
      <c r="K25" s="4"/>
      <c r="L25" s="4"/>
      <c r="M25" s="4" t="str">
        <f t="shared" si="0"/>
        <v/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x14ac:dyDescent="0.25">
      <c r="A26" s="4"/>
      <c r="B26" s="4" t="str">
        <f>IF($A26="","",IFERROR(INDEX(Kabelliste!$D$11:$D$60,MATCH($A26,Kabelliste!$A$11:$A$60,0)),""))</f>
        <v/>
      </c>
      <c r="C26" s="4"/>
      <c r="D26" s="4"/>
      <c r="E26" s="4"/>
      <c r="F26" s="4" t="str">
        <f>IF($A26="","",IFERROR(INDEX(Kabelliste!$J$11:$J$60,MATCH($A26,Kabelliste!$A$11:$A$60,0)),""))</f>
        <v/>
      </c>
      <c r="G26" s="4"/>
      <c r="H26" s="4" t="str">
        <f>IF($A26="","",IFERROR(INDEX(Kabelliste!$M$11:$M$60,MATCH($A26,Kabelliste!$A$11:$A$60,0)),""))</f>
        <v/>
      </c>
      <c r="I26" s="4"/>
      <c r="J26" s="4"/>
      <c r="K26" s="4"/>
      <c r="L26" s="4"/>
      <c r="M26" s="4" t="str">
        <f t="shared" si="0"/>
        <v/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x14ac:dyDescent="0.25">
      <c r="A27" s="4"/>
      <c r="B27" s="4" t="str">
        <f>IF($A27="","",IFERROR(INDEX(Kabelliste!$D$11:$D$60,MATCH($A27,Kabelliste!$A$11:$A$60,0)),""))</f>
        <v/>
      </c>
      <c r="C27" s="4"/>
      <c r="D27" s="4"/>
      <c r="E27" s="4"/>
      <c r="F27" s="4" t="str">
        <f>IF($A27="","",IFERROR(INDEX(Kabelliste!$J$11:$J$60,MATCH($A27,Kabelliste!$A$11:$A$60,0)),""))</f>
        <v/>
      </c>
      <c r="G27" s="4"/>
      <c r="H27" s="4" t="str">
        <f>IF($A27="","",IFERROR(INDEX(Kabelliste!$M$11:$M$60,MATCH($A27,Kabelliste!$A$11:$A$60,0)),""))</f>
        <v/>
      </c>
      <c r="I27" s="4"/>
      <c r="J27" s="4"/>
      <c r="K27" s="4"/>
      <c r="L27" s="4"/>
      <c r="M27" s="4" t="str">
        <f t="shared" si="0"/>
        <v/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x14ac:dyDescent="0.25">
      <c r="A28" s="4"/>
      <c r="B28" s="4" t="str">
        <f>IF($A28="","",IFERROR(INDEX(Kabelliste!$D$11:$D$60,MATCH($A28,Kabelliste!$A$11:$A$60,0)),""))</f>
        <v/>
      </c>
      <c r="C28" s="4"/>
      <c r="D28" s="4"/>
      <c r="E28" s="4"/>
      <c r="F28" s="4" t="str">
        <f>IF($A28="","",IFERROR(INDEX(Kabelliste!$J$11:$J$60,MATCH($A28,Kabelliste!$A$11:$A$60,0)),""))</f>
        <v/>
      </c>
      <c r="G28" s="4"/>
      <c r="H28" s="4" t="str">
        <f>IF($A28="","",IFERROR(INDEX(Kabelliste!$M$11:$M$60,MATCH($A28,Kabelliste!$A$11:$A$60,0)),""))</f>
        <v/>
      </c>
      <c r="I28" s="4"/>
      <c r="J28" s="4"/>
      <c r="K28" s="4"/>
      <c r="L28" s="4"/>
      <c r="M28" s="4" t="str">
        <f t="shared" si="0"/>
        <v/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x14ac:dyDescent="0.25">
      <c r="A29" s="4"/>
      <c r="B29" s="4" t="str">
        <f>IF($A29="","",IFERROR(INDEX(Kabelliste!$D$11:$D$60,MATCH($A29,Kabelliste!$A$11:$A$60,0)),""))</f>
        <v/>
      </c>
      <c r="C29" s="4"/>
      <c r="D29" s="4"/>
      <c r="E29" s="4"/>
      <c r="F29" s="4" t="str">
        <f>IF($A29="","",IFERROR(INDEX(Kabelliste!$J$11:$J$60,MATCH($A29,Kabelliste!$A$11:$A$60,0)),""))</f>
        <v/>
      </c>
      <c r="G29" s="4"/>
      <c r="H29" s="4" t="str">
        <f>IF($A29="","",IFERROR(INDEX(Kabelliste!$M$11:$M$60,MATCH($A29,Kabelliste!$A$11:$A$60,0)),""))</f>
        <v/>
      </c>
      <c r="I29" s="4"/>
      <c r="J29" s="4"/>
      <c r="K29" s="4"/>
      <c r="L29" s="4"/>
      <c r="M29" s="4" t="str">
        <f t="shared" si="0"/>
        <v/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x14ac:dyDescent="0.25">
      <c r="A30" s="4"/>
      <c r="B30" s="4" t="str">
        <f>IF($A30="","",IFERROR(INDEX(Kabelliste!$D$11:$D$60,MATCH($A30,Kabelliste!$A$11:$A$60,0)),""))</f>
        <v/>
      </c>
      <c r="C30" s="4"/>
      <c r="D30" s="4"/>
      <c r="E30" s="4"/>
      <c r="F30" s="4" t="str">
        <f>IF($A30="","",IFERROR(INDEX(Kabelliste!$J$11:$J$60,MATCH($A30,Kabelliste!$A$11:$A$60,0)),""))</f>
        <v/>
      </c>
      <c r="G30" s="4"/>
      <c r="H30" s="4" t="str">
        <f>IF($A30="","",IFERROR(INDEX(Kabelliste!$M$11:$M$60,MATCH($A30,Kabelliste!$A$11:$A$60,0)),""))</f>
        <v/>
      </c>
      <c r="I30" s="4"/>
      <c r="J30" s="4"/>
      <c r="K30" s="4"/>
      <c r="L30" s="4"/>
      <c r="M30" s="4" t="str">
        <f t="shared" si="0"/>
        <v/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x14ac:dyDescent="0.25">
      <c r="A31" s="4"/>
      <c r="B31" s="4" t="str">
        <f>IF($A31="","",IFERROR(INDEX(Kabelliste!$D$11:$D$60,MATCH($A31,Kabelliste!$A$11:$A$60,0)),""))</f>
        <v/>
      </c>
      <c r="C31" s="4"/>
      <c r="D31" s="4"/>
      <c r="E31" s="4"/>
      <c r="F31" s="4" t="str">
        <f>IF($A31="","",IFERROR(INDEX(Kabelliste!$J$11:$J$60,MATCH($A31,Kabelliste!$A$11:$A$60,0)),""))</f>
        <v/>
      </c>
      <c r="G31" s="4"/>
      <c r="H31" s="4" t="str">
        <f>IF($A31="","",IFERROR(INDEX(Kabelliste!$M$11:$M$60,MATCH($A31,Kabelliste!$A$11:$A$60,0)),""))</f>
        <v/>
      </c>
      <c r="I31" s="4"/>
      <c r="J31" s="4"/>
      <c r="K31" s="4"/>
      <c r="L31" s="4"/>
      <c r="M31" s="4" t="str">
        <f t="shared" si="0"/>
        <v/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x14ac:dyDescent="0.25">
      <c r="A32" s="4"/>
      <c r="B32" s="4" t="str">
        <f>IF($A32="","",IFERROR(INDEX(Kabelliste!$D$11:$D$60,MATCH($A32,Kabelliste!$A$11:$A$60,0)),""))</f>
        <v/>
      </c>
      <c r="C32" s="4"/>
      <c r="D32" s="4"/>
      <c r="E32" s="4"/>
      <c r="F32" s="4" t="str">
        <f>IF($A32="","",IFERROR(INDEX(Kabelliste!$J$11:$J$60,MATCH($A32,Kabelliste!$A$11:$A$60,0)),""))</f>
        <v/>
      </c>
      <c r="G32" s="4"/>
      <c r="H32" s="4" t="str">
        <f>IF($A32="","",IFERROR(INDEX(Kabelliste!$M$11:$M$60,MATCH($A32,Kabelliste!$A$11:$A$60,0)),""))</f>
        <v/>
      </c>
      <c r="I32" s="4"/>
      <c r="J32" s="4"/>
      <c r="K32" s="4"/>
      <c r="L32" s="4"/>
      <c r="M32" s="4" t="str">
        <f t="shared" si="0"/>
        <v/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x14ac:dyDescent="0.25">
      <c r="A33" s="4"/>
      <c r="B33" s="4" t="str">
        <f>IF($A33="","",IFERROR(INDEX(Kabelliste!$D$11:$D$60,MATCH($A33,Kabelliste!$A$11:$A$60,0)),""))</f>
        <v/>
      </c>
      <c r="C33" s="4"/>
      <c r="D33" s="4"/>
      <c r="E33" s="4"/>
      <c r="F33" s="4" t="str">
        <f>IF($A33="","",IFERROR(INDEX(Kabelliste!$J$11:$J$60,MATCH($A33,Kabelliste!$A$11:$A$60,0)),""))</f>
        <v/>
      </c>
      <c r="G33" s="4"/>
      <c r="H33" s="4" t="str">
        <f>IF($A33="","",IFERROR(INDEX(Kabelliste!$M$11:$M$60,MATCH($A33,Kabelliste!$A$11:$A$60,0)),""))</f>
        <v/>
      </c>
      <c r="I33" s="4"/>
      <c r="J33" s="4"/>
      <c r="K33" s="4"/>
      <c r="L33" s="4"/>
      <c r="M33" s="4" t="str">
        <f t="shared" si="0"/>
        <v/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x14ac:dyDescent="0.25">
      <c r="A34" s="4"/>
      <c r="B34" s="4" t="str">
        <f>IF($A34="","",IFERROR(INDEX(Kabelliste!$D$11:$D$60,MATCH($A34,Kabelliste!$A$11:$A$60,0)),""))</f>
        <v/>
      </c>
      <c r="C34" s="4"/>
      <c r="D34" s="4"/>
      <c r="E34" s="4"/>
      <c r="F34" s="4" t="str">
        <f>IF($A34="","",IFERROR(INDEX(Kabelliste!$J$11:$J$60,MATCH($A34,Kabelliste!$A$11:$A$60,0)),""))</f>
        <v/>
      </c>
      <c r="G34" s="4"/>
      <c r="H34" s="4" t="str">
        <f>IF($A34="","",IFERROR(INDEX(Kabelliste!$M$11:$M$60,MATCH($A34,Kabelliste!$A$11:$A$60,0)),""))</f>
        <v/>
      </c>
      <c r="I34" s="4"/>
      <c r="J34" s="4"/>
      <c r="K34" s="4"/>
      <c r="L34" s="4"/>
      <c r="M34" s="4" t="str">
        <f t="shared" si="0"/>
        <v/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x14ac:dyDescent="0.25">
      <c r="A35" s="4"/>
      <c r="B35" s="4" t="str">
        <f>IF($A35="","",IFERROR(INDEX(Kabelliste!$D$11:$D$60,MATCH($A35,Kabelliste!$A$11:$A$60,0)),""))</f>
        <v/>
      </c>
      <c r="C35" s="4"/>
      <c r="D35" s="4"/>
      <c r="E35" s="4"/>
      <c r="F35" s="4" t="str">
        <f>IF($A35="","",IFERROR(INDEX(Kabelliste!$J$11:$J$60,MATCH($A35,Kabelliste!$A$11:$A$60,0)),""))</f>
        <v/>
      </c>
      <c r="G35" s="4"/>
      <c r="H35" s="4" t="str">
        <f>IF($A35="","",IFERROR(INDEX(Kabelliste!$M$11:$M$60,MATCH($A35,Kabelliste!$A$11:$A$60,0)),""))</f>
        <v/>
      </c>
      <c r="I35" s="4"/>
      <c r="J35" s="4"/>
      <c r="K35" s="4"/>
      <c r="L35" s="4"/>
      <c r="M35" s="4" t="str">
        <f t="shared" si="0"/>
        <v/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x14ac:dyDescent="0.25">
      <c r="A36" s="4"/>
      <c r="B36" s="4" t="str">
        <f>IF($A36="","",IFERROR(INDEX(Kabelliste!$D$11:$D$60,MATCH($A36,Kabelliste!$A$11:$A$60,0)),""))</f>
        <v/>
      </c>
      <c r="C36" s="4"/>
      <c r="D36" s="4"/>
      <c r="E36" s="4"/>
      <c r="F36" s="4" t="str">
        <f>IF($A36="","",IFERROR(INDEX(Kabelliste!$J$11:$J$60,MATCH($A36,Kabelliste!$A$11:$A$60,0)),""))</f>
        <v/>
      </c>
      <c r="G36" s="4"/>
      <c r="H36" s="4" t="str">
        <f>IF($A36="","",IFERROR(INDEX(Kabelliste!$M$11:$M$60,MATCH($A36,Kabelliste!$A$11:$A$60,0)),""))</f>
        <v/>
      </c>
      <c r="I36" s="4"/>
      <c r="J36" s="4"/>
      <c r="K36" s="4"/>
      <c r="L36" s="4"/>
      <c r="M36" s="4" t="str">
        <f t="shared" ref="M36:M53" si="1">IF($A36="","",IF(AND($G36&lt;&gt;"",$I36&lt;&gt;"",$J36="i.O.",$K36="i.O."),"Vollständig","Prüfen"))</f>
        <v/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x14ac:dyDescent="0.25">
      <c r="A37" s="4"/>
      <c r="B37" s="4" t="str">
        <f>IF($A37="","",IFERROR(INDEX(Kabelliste!$D$11:$D$60,MATCH($A37,Kabelliste!$A$11:$A$60,0)),""))</f>
        <v/>
      </c>
      <c r="C37" s="4"/>
      <c r="D37" s="4"/>
      <c r="E37" s="4"/>
      <c r="F37" s="4" t="str">
        <f>IF($A37="","",IFERROR(INDEX(Kabelliste!$J$11:$J$60,MATCH($A37,Kabelliste!$A$11:$A$60,0)),""))</f>
        <v/>
      </c>
      <c r="G37" s="4"/>
      <c r="H37" s="4" t="str">
        <f>IF($A37="","",IFERROR(INDEX(Kabelliste!$M$11:$M$60,MATCH($A37,Kabelliste!$A$11:$A$60,0)),""))</f>
        <v/>
      </c>
      <c r="I37" s="4"/>
      <c r="J37" s="4"/>
      <c r="K37" s="4"/>
      <c r="L37" s="4"/>
      <c r="M37" s="4" t="str">
        <f t="shared" si="1"/>
        <v/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x14ac:dyDescent="0.25">
      <c r="A38" s="4"/>
      <c r="B38" s="4" t="str">
        <f>IF($A38="","",IFERROR(INDEX(Kabelliste!$D$11:$D$60,MATCH($A38,Kabelliste!$A$11:$A$60,0)),""))</f>
        <v/>
      </c>
      <c r="C38" s="4"/>
      <c r="D38" s="4"/>
      <c r="E38" s="4"/>
      <c r="F38" s="4" t="str">
        <f>IF($A38="","",IFERROR(INDEX(Kabelliste!$J$11:$J$60,MATCH($A38,Kabelliste!$A$11:$A$60,0)),""))</f>
        <v/>
      </c>
      <c r="G38" s="4"/>
      <c r="H38" s="4" t="str">
        <f>IF($A38="","",IFERROR(INDEX(Kabelliste!$M$11:$M$60,MATCH($A38,Kabelliste!$A$11:$A$60,0)),""))</f>
        <v/>
      </c>
      <c r="I38" s="4"/>
      <c r="J38" s="4"/>
      <c r="K38" s="4"/>
      <c r="L38" s="4"/>
      <c r="M38" s="4" t="str">
        <f t="shared" si="1"/>
        <v/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x14ac:dyDescent="0.25">
      <c r="A39" s="4"/>
      <c r="B39" s="4" t="str">
        <f>IF($A39="","",IFERROR(INDEX(Kabelliste!$D$11:$D$60,MATCH($A39,Kabelliste!$A$11:$A$60,0)),""))</f>
        <v/>
      </c>
      <c r="C39" s="4"/>
      <c r="D39" s="4"/>
      <c r="E39" s="4"/>
      <c r="F39" s="4" t="str">
        <f>IF($A39="","",IFERROR(INDEX(Kabelliste!$J$11:$J$60,MATCH($A39,Kabelliste!$A$11:$A$60,0)),""))</f>
        <v/>
      </c>
      <c r="G39" s="4"/>
      <c r="H39" s="4" t="str">
        <f>IF($A39="","",IFERROR(INDEX(Kabelliste!$M$11:$M$60,MATCH($A39,Kabelliste!$A$11:$A$60,0)),""))</f>
        <v/>
      </c>
      <c r="I39" s="4"/>
      <c r="J39" s="4"/>
      <c r="K39" s="4"/>
      <c r="L39" s="4"/>
      <c r="M39" s="4" t="str">
        <f t="shared" si="1"/>
        <v/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x14ac:dyDescent="0.25">
      <c r="A40" s="4"/>
      <c r="B40" s="4" t="str">
        <f>IF($A40="","",IFERROR(INDEX(Kabelliste!$D$11:$D$60,MATCH($A40,Kabelliste!$A$11:$A$60,0)),""))</f>
        <v/>
      </c>
      <c r="C40" s="4"/>
      <c r="D40" s="4"/>
      <c r="E40" s="4"/>
      <c r="F40" s="4" t="str">
        <f>IF($A40="","",IFERROR(INDEX(Kabelliste!$J$11:$J$60,MATCH($A40,Kabelliste!$A$11:$A$60,0)),""))</f>
        <v/>
      </c>
      <c r="G40" s="4"/>
      <c r="H40" s="4" t="str">
        <f>IF($A40="","",IFERROR(INDEX(Kabelliste!$M$11:$M$60,MATCH($A40,Kabelliste!$A$11:$A$60,0)),""))</f>
        <v/>
      </c>
      <c r="I40" s="4"/>
      <c r="J40" s="4"/>
      <c r="K40" s="4"/>
      <c r="L40" s="4"/>
      <c r="M40" s="4" t="str">
        <f t="shared" si="1"/>
        <v/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x14ac:dyDescent="0.25">
      <c r="A41" s="4"/>
      <c r="B41" s="4" t="str">
        <f>IF($A41="","",IFERROR(INDEX(Kabelliste!$D$11:$D$60,MATCH($A41,Kabelliste!$A$11:$A$60,0)),""))</f>
        <v/>
      </c>
      <c r="C41" s="4"/>
      <c r="D41" s="4"/>
      <c r="E41" s="4"/>
      <c r="F41" s="4" t="str">
        <f>IF($A41="","",IFERROR(INDEX(Kabelliste!$J$11:$J$60,MATCH($A41,Kabelliste!$A$11:$A$60,0)),""))</f>
        <v/>
      </c>
      <c r="G41" s="4"/>
      <c r="H41" s="4" t="str">
        <f>IF($A41="","",IFERROR(INDEX(Kabelliste!$M$11:$M$60,MATCH($A41,Kabelliste!$A$11:$A$60,0)),""))</f>
        <v/>
      </c>
      <c r="I41" s="4"/>
      <c r="J41" s="4"/>
      <c r="K41" s="4"/>
      <c r="L41" s="4"/>
      <c r="M41" s="4" t="str">
        <f t="shared" si="1"/>
        <v/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x14ac:dyDescent="0.25">
      <c r="A42" s="4"/>
      <c r="B42" s="4" t="str">
        <f>IF($A42="","",IFERROR(INDEX(Kabelliste!$D$11:$D$60,MATCH($A42,Kabelliste!$A$11:$A$60,0)),""))</f>
        <v/>
      </c>
      <c r="C42" s="4"/>
      <c r="D42" s="4"/>
      <c r="E42" s="4"/>
      <c r="F42" s="4" t="str">
        <f>IF($A42="","",IFERROR(INDEX(Kabelliste!$J$11:$J$60,MATCH($A42,Kabelliste!$A$11:$A$60,0)),""))</f>
        <v/>
      </c>
      <c r="G42" s="4"/>
      <c r="H42" s="4" t="str">
        <f>IF($A42="","",IFERROR(INDEX(Kabelliste!$M$11:$M$60,MATCH($A42,Kabelliste!$A$11:$A$60,0)),""))</f>
        <v/>
      </c>
      <c r="I42" s="4"/>
      <c r="J42" s="4"/>
      <c r="K42" s="4"/>
      <c r="L42" s="4"/>
      <c r="M42" s="4" t="str">
        <f t="shared" si="1"/>
        <v/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x14ac:dyDescent="0.25">
      <c r="A43" s="4"/>
      <c r="B43" s="4" t="str">
        <f>IF($A43="","",IFERROR(INDEX(Kabelliste!$D$11:$D$60,MATCH($A43,Kabelliste!$A$11:$A$60,0)),""))</f>
        <v/>
      </c>
      <c r="C43" s="4"/>
      <c r="D43" s="4"/>
      <c r="E43" s="4"/>
      <c r="F43" s="4" t="str">
        <f>IF($A43="","",IFERROR(INDEX(Kabelliste!$J$11:$J$60,MATCH($A43,Kabelliste!$A$11:$A$60,0)),""))</f>
        <v/>
      </c>
      <c r="G43" s="4"/>
      <c r="H43" s="4" t="str">
        <f>IF($A43="","",IFERROR(INDEX(Kabelliste!$M$11:$M$60,MATCH($A43,Kabelliste!$A$11:$A$60,0)),""))</f>
        <v/>
      </c>
      <c r="I43" s="4"/>
      <c r="J43" s="4"/>
      <c r="K43" s="4"/>
      <c r="L43" s="4"/>
      <c r="M43" s="4" t="str">
        <f t="shared" si="1"/>
        <v/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x14ac:dyDescent="0.25">
      <c r="A44" s="4"/>
      <c r="B44" s="4" t="str">
        <f>IF($A44="","",IFERROR(INDEX(Kabelliste!$D$11:$D$60,MATCH($A44,Kabelliste!$A$11:$A$60,0)),""))</f>
        <v/>
      </c>
      <c r="C44" s="4"/>
      <c r="D44" s="4"/>
      <c r="E44" s="4"/>
      <c r="F44" s="4" t="str">
        <f>IF($A44="","",IFERROR(INDEX(Kabelliste!$J$11:$J$60,MATCH($A44,Kabelliste!$A$11:$A$60,0)),""))</f>
        <v/>
      </c>
      <c r="G44" s="4"/>
      <c r="H44" s="4" t="str">
        <f>IF($A44="","",IFERROR(INDEX(Kabelliste!$M$11:$M$60,MATCH($A44,Kabelliste!$A$11:$A$60,0)),""))</f>
        <v/>
      </c>
      <c r="I44" s="4"/>
      <c r="J44" s="4"/>
      <c r="K44" s="4"/>
      <c r="L44" s="4"/>
      <c r="M44" s="4" t="str">
        <f t="shared" si="1"/>
        <v/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x14ac:dyDescent="0.25">
      <c r="A45" s="4"/>
      <c r="B45" s="4" t="str">
        <f>IF($A45="","",IFERROR(INDEX(Kabelliste!$D$11:$D$60,MATCH($A45,Kabelliste!$A$11:$A$60,0)),""))</f>
        <v/>
      </c>
      <c r="C45" s="4"/>
      <c r="D45" s="4"/>
      <c r="E45" s="4"/>
      <c r="F45" s="4" t="str">
        <f>IF($A45="","",IFERROR(INDEX(Kabelliste!$J$11:$J$60,MATCH($A45,Kabelliste!$A$11:$A$60,0)),""))</f>
        <v/>
      </c>
      <c r="G45" s="4"/>
      <c r="H45" s="4" t="str">
        <f>IF($A45="","",IFERROR(INDEX(Kabelliste!$M$11:$M$60,MATCH($A45,Kabelliste!$A$11:$A$60,0)),""))</f>
        <v/>
      </c>
      <c r="I45" s="4"/>
      <c r="J45" s="4"/>
      <c r="K45" s="4"/>
      <c r="L45" s="4"/>
      <c r="M45" s="4" t="str">
        <f t="shared" si="1"/>
        <v/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x14ac:dyDescent="0.25">
      <c r="A46" s="4"/>
      <c r="B46" s="4" t="str">
        <f>IF($A46="","",IFERROR(INDEX(Kabelliste!$D$11:$D$60,MATCH($A46,Kabelliste!$A$11:$A$60,0)),""))</f>
        <v/>
      </c>
      <c r="C46" s="4"/>
      <c r="D46" s="4"/>
      <c r="E46" s="4"/>
      <c r="F46" s="4" t="str">
        <f>IF($A46="","",IFERROR(INDEX(Kabelliste!$J$11:$J$60,MATCH($A46,Kabelliste!$A$11:$A$60,0)),""))</f>
        <v/>
      </c>
      <c r="G46" s="4"/>
      <c r="H46" s="4" t="str">
        <f>IF($A46="","",IFERROR(INDEX(Kabelliste!$M$11:$M$60,MATCH($A46,Kabelliste!$A$11:$A$60,0)),""))</f>
        <v/>
      </c>
      <c r="I46" s="4"/>
      <c r="J46" s="4"/>
      <c r="K46" s="4"/>
      <c r="L46" s="4"/>
      <c r="M46" s="4" t="str">
        <f t="shared" si="1"/>
        <v/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x14ac:dyDescent="0.25">
      <c r="A47" s="4"/>
      <c r="B47" s="4" t="str">
        <f>IF($A47="","",IFERROR(INDEX(Kabelliste!$D$11:$D$60,MATCH($A47,Kabelliste!$A$11:$A$60,0)),""))</f>
        <v/>
      </c>
      <c r="C47" s="4"/>
      <c r="D47" s="4"/>
      <c r="E47" s="4"/>
      <c r="F47" s="4" t="str">
        <f>IF($A47="","",IFERROR(INDEX(Kabelliste!$J$11:$J$60,MATCH($A47,Kabelliste!$A$11:$A$60,0)),""))</f>
        <v/>
      </c>
      <c r="G47" s="4"/>
      <c r="H47" s="4" t="str">
        <f>IF($A47="","",IFERROR(INDEX(Kabelliste!$M$11:$M$60,MATCH($A47,Kabelliste!$A$11:$A$60,0)),""))</f>
        <v/>
      </c>
      <c r="I47" s="4"/>
      <c r="J47" s="4"/>
      <c r="K47" s="4"/>
      <c r="L47" s="4"/>
      <c r="M47" s="4" t="str">
        <f t="shared" si="1"/>
        <v/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x14ac:dyDescent="0.25">
      <c r="A48" s="4"/>
      <c r="B48" s="4" t="str">
        <f>IF($A48="","",IFERROR(INDEX(Kabelliste!$D$11:$D$60,MATCH($A48,Kabelliste!$A$11:$A$60,0)),""))</f>
        <v/>
      </c>
      <c r="C48" s="4"/>
      <c r="D48" s="4"/>
      <c r="E48" s="4"/>
      <c r="F48" s="4" t="str">
        <f>IF($A48="","",IFERROR(INDEX(Kabelliste!$J$11:$J$60,MATCH($A48,Kabelliste!$A$11:$A$60,0)),""))</f>
        <v/>
      </c>
      <c r="G48" s="4"/>
      <c r="H48" s="4" t="str">
        <f>IF($A48="","",IFERROR(INDEX(Kabelliste!$M$11:$M$60,MATCH($A48,Kabelliste!$A$11:$A$60,0)),""))</f>
        <v/>
      </c>
      <c r="I48" s="4"/>
      <c r="J48" s="4"/>
      <c r="K48" s="4"/>
      <c r="L48" s="4"/>
      <c r="M48" s="4" t="str">
        <f t="shared" si="1"/>
        <v/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x14ac:dyDescent="0.25">
      <c r="A49" s="4"/>
      <c r="B49" s="4" t="str">
        <f>IF($A49="","",IFERROR(INDEX(Kabelliste!$D$11:$D$60,MATCH($A49,Kabelliste!$A$11:$A$60,0)),""))</f>
        <v/>
      </c>
      <c r="C49" s="4"/>
      <c r="D49" s="4"/>
      <c r="E49" s="4"/>
      <c r="F49" s="4" t="str">
        <f>IF($A49="","",IFERROR(INDEX(Kabelliste!$J$11:$J$60,MATCH($A49,Kabelliste!$A$11:$A$60,0)),""))</f>
        <v/>
      </c>
      <c r="G49" s="4"/>
      <c r="H49" s="4" t="str">
        <f>IF($A49="","",IFERROR(INDEX(Kabelliste!$M$11:$M$60,MATCH($A49,Kabelliste!$A$11:$A$60,0)),""))</f>
        <v/>
      </c>
      <c r="I49" s="4"/>
      <c r="J49" s="4"/>
      <c r="K49" s="4"/>
      <c r="L49" s="4"/>
      <c r="M49" s="4" t="str">
        <f t="shared" si="1"/>
        <v/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x14ac:dyDescent="0.25">
      <c r="A50" s="4"/>
      <c r="B50" s="4" t="str">
        <f>IF($A50="","",IFERROR(INDEX(Kabelliste!$D$11:$D$60,MATCH($A50,Kabelliste!$A$11:$A$60,0)),""))</f>
        <v/>
      </c>
      <c r="C50" s="4"/>
      <c r="D50" s="4"/>
      <c r="E50" s="4"/>
      <c r="F50" s="4" t="str">
        <f>IF($A50="","",IFERROR(INDEX(Kabelliste!$J$11:$J$60,MATCH($A50,Kabelliste!$A$11:$A$60,0)),""))</f>
        <v/>
      </c>
      <c r="G50" s="4"/>
      <c r="H50" s="4" t="str">
        <f>IF($A50="","",IFERROR(INDEX(Kabelliste!$M$11:$M$60,MATCH($A50,Kabelliste!$A$11:$A$60,0)),""))</f>
        <v/>
      </c>
      <c r="I50" s="4"/>
      <c r="J50" s="4"/>
      <c r="K50" s="4"/>
      <c r="L50" s="4"/>
      <c r="M50" s="4" t="str">
        <f t="shared" si="1"/>
        <v/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x14ac:dyDescent="0.25">
      <c r="A51" s="4"/>
      <c r="B51" s="4" t="str">
        <f>IF($A51="","",IFERROR(INDEX(Kabelliste!$D$11:$D$60,MATCH($A51,Kabelliste!$A$11:$A$60,0)),""))</f>
        <v/>
      </c>
      <c r="C51" s="4"/>
      <c r="D51" s="4"/>
      <c r="E51" s="4"/>
      <c r="F51" s="4" t="str">
        <f>IF($A51="","",IFERROR(INDEX(Kabelliste!$J$11:$J$60,MATCH($A51,Kabelliste!$A$11:$A$60,0)),""))</f>
        <v/>
      </c>
      <c r="G51" s="4"/>
      <c r="H51" s="4" t="str">
        <f>IF($A51="","",IFERROR(INDEX(Kabelliste!$M$11:$M$60,MATCH($A51,Kabelliste!$A$11:$A$60,0)),""))</f>
        <v/>
      </c>
      <c r="I51" s="4"/>
      <c r="J51" s="4"/>
      <c r="K51" s="4"/>
      <c r="L51" s="4"/>
      <c r="M51" s="4" t="str">
        <f t="shared" si="1"/>
        <v/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x14ac:dyDescent="0.25">
      <c r="A52" s="4"/>
      <c r="B52" s="4" t="str">
        <f>IF($A52="","",IFERROR(INDEX(Kabelliste!$D$11:$D$60,MATCH($A52,Kabelliste!$A$11:$A$60,0)),""))</f>
        <v/>
      </c>
      <c r="C52" s="4"/>
      <c r="D52" s="4"/>
      <c r="E52" s="4"/>
      <c r="F52" s="4" t="str">
        <f>IF($A52="","",IFERROR(INDEX(Kabelliste!$J$11:$J$60,MATCH($A52,Kabelliste!$A$11:$A$60,0)),""))</f>
        <v/>
      </c>
      <c r="G52" s="4"/>
      <c r="H52" s="4" t="str">
        <f>IF($A52="","",IFERROR(INDEX(Kabelliste!$M$11:$M$60,MATCH($A52,Kabelliste!$A$11:$A$60,0)),""))</f>
        <v/>
      </c>
      <c r="I52" s="4"/>
      <c r="J52" s="4"/>
      <c r="K52" s="4"/>
      <c r="L52" s="4"/>
      <c r="M52" s="4" t="str">
        <f t="shared" si="1"/>
        <v/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x14ac:dyDescent="0.25">
      <c r="A53" s="4"/>
      <c r="B53" s="4" t="str">
        <f>IF($A53="","",IFERROR(INDEX(Kabelliste!$D$11:$D$60,MATCH($A53,Kabelliste!$A$11:$A$60,0)),""))</f>
        <v/>
      </c>
      <c r="C53" s="4"/>
      <c r="D53" s="4"/>
      <c r="E53" s="4"/>
      <c r="F53" s="4" t="str">
        <f>IF($A53="","",IFERROR(INDEX(Kabelliste!$J$11:$J$60,MATCH($A53,Kabelliste!$A$11:$A$60,0)),""))</f>
        <v/>
      </c>
      <c r="G53" s="4"/>
      <c r="H53" s="4" t="str">
        <f>IF($A53="","",IFERROR(INDEX(Kabelliste!$M$11:$M$60,MATCH($A53,Kabelliste!$A$11:$A$60,0)),""))</f>
        <v/>
      </c>
      <c r="I53" s="4"/>
      <c r="J53" s="4"/>
      <c r="K53" s="4"/>
      <c r="L53" s="4"/>
      <c r="M53" s="4" t="str">
        <f t="shared" si="1"/>
        <v/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</sheetData>
  <mergeCells count="1">
    <mergeCell ref="A1:M1"/>
  </mergeCells>
  <conditionalFormatting sqref="J4:K53">
    <cfRule type="expression" dxfId="4" priority="1">
      <formula>J4="i.O."</formula>
    </cfRule>
    <cfRule type="expression" dxfId="3" priority="2">
      <formula>J4="n.i.O."</formula>
    </cfRule>
    <cfRule type="expression" dxfId="2" priority="3">
      <formula>J4="Offen"</formula>
    </cfRule>
  </conditionalFormatting>
  <conditionalFormatting sqref="M4:M53">
    <cfRule type="expression" dxfId="1" priority="4">
      <formula>M4="Vollständig"</formula>
    </cfRule>
    <cfRule type="expression" dxfId="0" priority="5">
      <formula>M4="Prüfen"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Kabelliste!$A$11:$A$60</xm:f>
          </x14:formula1>
          <xm:sqref>A4:A53</xm:sqref>
        </x14:dataValidation>
        <x14:dataValidation type="list" xr:uid="{00000000-0002-0000-0100-000001000000}">
          <x14:formula1>
            <xm:f>Stammdaten!$O$2:$O$10</xm:f>
          </x14:formula1>
          <xm:sqref>D4:D53</xm:sqref>
        </x14:dataValidation>
        <x14:dataValidation type="list" xr:uid="{00000000-0002-0000-0100-000002000000}">
          <x14:formula1>
            <xm:f>Stammdaten!$Q$2:$Q$5</xm:f>
          </x14:formula1>
          <xm:sqref>J4:K53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"/>
  <sheetViews>
    <sheetView workbookViewId="0"/>
  </sheetViews>
  <sheetFormatPr baseColWidth="10" defaultColWidth="9" defaultRowHeight="15" x14ac:dyDescent="0.25"/>
  <cols>
    <col min="1" max="1" width="20" customWidth="1"/>
    <col min="2" max="2" width="7.25" customWidth="1"/>
    <col min="3" max="3" width="22" customWidth="1"/>
    <col min="4" max="4" width="14" customWidth="1"/>
    <col min="5" max="5" width="32" customWidth="1"/>
    <col min="8" max="17" width="18" customWidth="1"/>
  </cols>
  <sheetData>
    <row r="1" spans="1:52" ht="30" x14ac:dyDescent="0.25">
      <c r="A1" s="1" t="s">
        <v>28</v>
      </c>
      <c r="B1" s="1" t="s">
        <v>29</v>
      </c>
      <c r="C1" s="1" t="s">
        <v>240</v>
      </c>
      <c r="D1" s="1" t="s">
        <v>241</v>
      </c>
      <c r="E1" s="1" t="s">
        <v>15</v>
      </c>
      <c r="F1" s="4"/>
      <c r="G1" s="4"/>
      <c r="H1" s="1" t="s">
        <v>46</v>
      </c>
      <c r="I1" s="1" t="s">
        <v>47</v>
      </c>
      <c r="J1" s="1" t="s">
        <v>48</v>
      </c>
      <c r="K1" s="1" t="s">
        <v>40</v>
      </c>
      <c r="L1" s="1" t="s">
        <v>32</v>
      </c>
      <c r="M1" s="1" t="s">
        <v>49</v>
      </c>
      <c r="N1" s="1" t="s">
        <v>31</v>
      </c>
      <c r="O1" s="1" t="s">
        <v>204</v>
      </c>
      <c r="P1" s="1" t="s">
        <v>242</v>
      </c>
      <c r="Q1" s="1" t="s">
        <v>243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x14ac:dyDescent="0.25">
      <c r="A2" s="4" t="s">
        <v>167</v>
      </c>
      <c r="B2" s="4">
        <v>3</v>
      </c>
      <c r="C2" s="4" t="s">
        <v>244</v>
      </c>
      <c r="D2" s="5">
        <v>0.1</v>
      </c>
      <c r="E2" s="4" t="s">
        <v>245</v>
      </c>
      <c r="F2" s="4"/>
      <c r="G2" s="4"/>
      <c r="H2" s="4" t="s">
        <v>135</v>
      </c>
      <c r="I2" s="4" t="s">
        <v>136</v>
      </c>
      <c r="J2" s="4" t="s">
        <v>105</v>
      </c>
      <c r="K2" s="4" t="s">
        <v>66</v>
      </c>
      <c r="L2" s="4" t="s">
        <v>155</v>
      </c>
      <c r="M2" s="4" t="s">
        <v>14</v>
      </c>
      <c r="N2" s="4" t="s">
        <v>57</v>
      </c>
      <c r="O2" s="4" t="s">
        <v>209</v>
      </c>
      <c r="P2" s="5">
        <v>0</v>
      </c>
      <c r="Q2" s="4" t="s">
        <v>105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x14ac:dyDescent="0.25">
      <c r="A3" s="4" t="s">
        <v>56</v>
      </c>
      <c r="B3" s="4">
        <v>5</v>
      </c>
      <c r="C3" s="4" t="s">
        <v>246</v>
      </c>
      <c r="D3" s="5">
        <v>0.1</v>
      </c>
      <c r="E3" s="4" t="s">
        <v>247</v>
      </c>
      <c r="F3" s="4"/>
      <c r="G3" s="4"/>
      <c r="H3" s="4" t="s">
        <v>87</v>
      </c>
      <c r="I3" s="4" t="s">
        <v>104</v>
      </c>
      <c r="J3" s="4" t="s">
        <v>69</v>
      </c>
      <c r="K3" s="4" t="s">
        <v>133</v>
      </c>
      <c r="L3" s="4" t="s">
        <v>58</v>
      </c>
      <c r="M3" s="4" t="s">
        <v>70</v>
      </c>
      <c r="N3" s="4" t="s">
        <v>248</v>
      </c>
      <c r="O3" s="4" t="s">
        <v>222</v>
      </c>
      <c r="P3" s="5">
        <v>0.05</v>
      </c>
      <c r="Q3" s="4" t="s">
        <v>69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4" t="s">
        <v>126</v>
      </c>
      <c r="B4" s="4">
        <v>5</v>
      </c>
      <c r="C4" s="4" t="s">
        <v>246</v>
      </c>
      <c r="D4" s="5">
        <v>0.12</v>
      </c>
      <c r="E4" s="4" t="s">
        <v>249</v>
      </c>
      <c r="F4" s="4"/>
      <c r="G4" s="4"/>
      <c r="H4" s="4" t="s">
        <v>68</v>
      </c>
      <c r="I4" s="4" t="s">
        <v>21</v>
      </c>
      <c r="J4" s="4" t="s">
        <v>188</v>
      </c>
      <c r="K4" s="4" t="s">
        <v>175</v>
      </c>
      <c r="L4" s="4" t="s">
        <v>112</v>
      </c>
      <c r="M4" s="4" t="s">
        <v>88</v>
      </c>
      <c r="N4" s="4" t="s">
        <v>250</v>
      </c>
      <c r="O4" s="4" t="s">
        <v>226</v>
      </c>
      <c r="P4" s="5">
        <v>0.1</v>
      </c>
      <c r="Q4" s="4" t="s">
        <v>188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x14ac:dyDescent="0.25">
      <c r="A5" s="4" t="s">
        <v>111</v>
      </c>
      <c r="B5" s="4">
        <v>4</v>
      </c>
      <c r="C5" s="4" t="s">
        <v>251</v>
      </c>
      <c r="D5" s="5">
        <v>0.15</v>
      </c>
      <c r="E5" s="4" t="s">
        <v>252</v>
      </c>
      <c r="F5" s="4"/>
      <c r="G5" s="4"/>
      <c r="H5" s="4" t="s">
        <v>253</v>
      </c>
      <c r="I5" s="4" t="s">
        <v>254</v>
      </c>
      <c r="J5" s="4" t="s">
        <v>255</v>
      </c>
      <c r="K5" s="4" t="s">
        <v>85</v>
      </c>
      <c r="L5" s="4" t="s">
        <v>256</v>
      </c>
      <c r="M5" s="4" t="s">
        <v>257</v>
      </c>
      <c r="N5" s="4" t="s">
        <v>76</v>
      </c>
      <c r="O5" s="4" t="s">
        <v>214</v>
      </c>
      <c r="P5" s="5">
        <v>0.12</v>
      </c>
      <c r="Q5" s="4" t="s">
        <v>255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x14ac:dyDescent="0.25">
      <c r="A6" s="4" t="s">
        <v>94</v>
      </c>
      <c r="B6" s="4">
        <v>4</v>
      </c>
      <c r="C6" s="4" t="s">
        <v>258</v>
      </c>
      <c r="D6" s="5">
        <v>0.15</v>
      </c>
      <c r="E6" s="4" t="s">
        <v>259</v>
      </c>
      <c r="F6" s="4"/>
      <c r="G6" s="4"/>
      <c r="H6" s="4"/>
      <c r="I6" s="4" t="s">
        <v>260</v>
      </c>
      <c r="J6" s="4"/>
      <c r="K6" s="4" t="s">
        <v>261</v>
      </c>
      <c r="L6" s="4" t="s">
        <v>77</v>
      </c>
      <c r="M6" s="4" t="s">
        <v>262</v>
      </c>
      <c r="N6" s="4"/>
      <c r="O6" s="4" t="s">
        <v>218</v>
      </c>
      <c r="P6" s="5">
        <v>0.15</v>
      </c>
      <c r="Q6" s="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x14ac:dyDescent="0.25">
      <c r="A7" s="4" t="s">
        <v>75</v>
      </c>
      <c r="B7" s="4">
        <v>8</v>
      </c>
      <c r="C7" s="4" t="s">
        <v>263</v>
      </c>
      <c r="D7" s="5">
        <v>0.1</v>
      </c>
      <c r="E7" s="4" t="s">
        <v>264</v>
      </c>
      <c r="F7" s="4"/>
      <c r="G7" s="4"/>
      <c r="H7" s="4"/>
      <c r="I7" s="4"/>
      <c r="J7" s="4"/>
      <c r="K7" s="4" t="s">
        <v>102</v>
      </c>
      <c r="L7" s="4" t="s">
        <v>95</v>
      </c>
      <c r="M7" s="4"/>
      <c r="N7" s="4"/>
      <c r="O7" s="4" t="s">
        <v>238</v>
      </c>
      <c r="P7" s="5">
        <v>0.2</v>
      </c>
      <c r="Q7" s="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4" t="s">
        <v>142</v>
      </c>
      <c r="B8" s="4">
        <v>12</v>
      </c>
      <c r="C8" s="4" t="s">
        <v>265</v>
      </c>
      <c r="D8" s="5">
        <v>0.12</v>
      </c>
      <c r="E8" s="4" t="s">
        <v>266</v>
      </c>
      <c r="F8" s="4"/>
      <c r="G8" s="4"/>
      <c r="H8" s="4"/>
      <c r="I8" s="4"/>
      <c r="J8" s="4"/>
      <c r="K8" s="4"/>
      <c r="L8" s="4"/>
      <c r="M8" s="4"/>
      <c r="N8" s="4"/>
      <c r="O8" s="4" t="s">
        <v>230</v>
      </c>
      <c r="P8" s="4"/>
      <c r="Q8" s="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25">
      <c r="A9" s="4" t="s">
        <v>154</v>
      </c>
      <c r="B9" s="4">
        <v>5</v>
      </c>
      <c r="C9" s="4" t="s">
        <v>267</v>
      </c>
      <c r="D9" s="5">
        <v>0.15</v>
      </c>
      <c r="E9" s="4" t="s">
        <v>268</v>
      </c>
      <c r="F9" s="4"/>
      <c r="G9" s="4"/>
      <c r="H9" s="4"/>
      <c r="I9" s="4"/>
      <c r="J9" s="4"/>
      <c r="K9" s="4"/>
      <c r="L9" s="4"/>
      <c r="M9" s="4"/>
      <c r="N9" s="4"/>
      <c r="O9" s="4" t="s">
        <v>269</v>
      </c>
      <c r="P9" s="4"/>
      <c r="Q9" s="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 t="s">
        <v>270</v>
      </c>
      <c r="P10" s="4"/>
      <c r="Q10" s="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Kabelliste</vt:lpstr>
      <vt:lpstr>Aderbelegung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2026-06-17T08:43:14Z</dcterms:modified>
</cp:coreProperties>
</file>