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DC39F55-DE38-4A60-9EF5-91C77335B0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chlüsselverwaltung 2026" sheetId="1" r:id="rId1"/>
  </sheets>
  <definedNames>
    <definedName name="_xlnm.Print_Titles" localSheetId="0">'Schlüsselverwaltung 2026'!$15:$15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5" i="1" l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L12" i="1"/>
  <c r="F12" i="1"/>
  <c r="L9" i="1"/>
  <c r="I9" i="1"/>
  <c r="F9" i="1"/>
  <c r="B9" i="1"/>
</calcChain>
</file>

<file path=xl/sharedStrings.xml><?xml version="1.0" encoding="utf-8"?>
<sst xmlns="http://schemas.openxmlformats.org/spreadsheetml/2006/main" count="232" uniqueCount="159">
  <si>
    <t>SCHLÜSSELLISTE  2026</t>
  </si>
  <si>
    <t>DOKUMENT-NR.    SL-2026-DE</t>
  </si>
  <si>
    <t>Schlüssel- und Schließanlagenverwaltung  ·  Geschäftsjahr 2026</t>
  </si>
  <si>
    <t>STAND  ·  DD.MM.YYYY</t>
  </si>
  <si>
    <t>SCHLÜSSEL GESAMT</t>
  </si>
  <si>
    <t>AKTUELL AUSGEGEBEN</t>
  </si>
  <si>
    <t>ZURÜCKGEGEBEN</t>
  </si>
  <si>
    <t>ÜBERFÄLLIG</t>
  </si>
  <si>
    <t>HINTERLEGTE KAUTIONEN GESAMT</t>
  </si>
  <si>
    <t>AUSSTEHENDE KAUTIONEN (BEI AUSGEGEBENEN)</t>
  </si>
  <si>
    <t>SCHLÜSSELREGISTER</t>
  </si>
  <si>
    <t>Schlüssel-Nr.</t>
  </si>
  <si>
    <t>Bezeichnung</t>
  </si>
  <si>
    <t>Schlüsseltyp</t>
  </si>
  <si>
    <t>Schließanlage</t>
  </si>
  <si>
    <t>Gebäude</t>
  </si>
  <si>
    <t>Etage</t>
  </si>
  <si>
    <t>Raum / Tür</t>
  </si>
  <si>
    <t>Schlüsselnehmer</t>
  </si>
  <si>
    <t>Abteilung</t>
  </si>
  <si>
    <t>Ausgabedatum</t>
  </si>
  <si>
    <t>Geplante Rückgabe</t>
  </si>
  <si>
    <t>Tatsächl. Rückgabe</t>
  </si>
  <si>
    <t>Status</t>
  </si>
  <si>
    <t>Kaution</t>
  </si>
  <si>
    <t>Anmerkungen</t>
  </si>
  <si>
    <t>SL-2026-001</t>
  </si>
  <si>
    <t>Haupteingang Nord</t>
  </si>
  <si>
    <t>Generalschlüssel</t>
  </si>
  <si>
    <t>SA-Verwaltung</t>
  </si>
  <si>
    <t>Hauptgebäude</t>
  </si>
  <si>
    <t>EG</t>
  </si>
  <si>
    <t>Eingang Nord</t>
  </si>
  <si>
    <t>Andrea Hoffmann</t>
  </si>
  <si>
    <t>Geschäftsführung</t>
  </si>
  <si>
    <t>Dauerschlüssel Leitung</t>
  </si>
  <si>
    <t>SL-2026-002</t>
  </si>
  <si>
    <t>Empfangsbereich</t>
  </si>
  <si>
    <t>Hauptschlüssel</t>
  </si>
  <si>
    <t>Foyer</t>
  </si>
  <si>
    <t>Markus Weber</t>
  </si>
  <si>
    <t>Empfang</t>
  </si>
  <si>
    <t>Standardausgabe Empfang</t>
  </si>
  <si>
    <t>SL-2026-003</t>
  </si>
  <si>
    <t>Konferenzraum K-101</t>
  </si>
  <si>
    <t>Einzelschlüssel</t>
  </si>
  <si>
    <t>1. OG</t>
  </si>
  <si>
    <t>Raum 1.01</t>
  </si>
  <si>
    <t>Julia Becker</t>
  </si>
  <si>
    <t>Vertrieb</t>
  </si>
  <si>
    <t>Projektbezogene Ausgabe</t>
  </si>
  <si>
    <t>SL-2026-004</t>
  </si>
  <si>
    <t>Büroflügel West</t>
  </si>
  <si>
    <t>Gruppenschlüssel</t>
  </si>
  <si>
    <t>Bürotrakt 1.10–1.18</t>
  </si>
  <si>
    <t>Stefan Klein</t>
  </si>
  <si>
    <t>Buchhaltung</t>
  </si>
  <si>
    <t>SL-2026-005</t>
  </si>
  <si>
    <t>IT-Serverraum</t>
  </si>
  <si>
    <t>SA-Technik</t>
  </si>
  <si>
    <t>UG</t>
  </si>
  <si>
    <t>Raum U.03</t>
  </si>
  <si>
    <t>Daniel Schulz</t>
  </si>
  <si>
    <t>IT</t>
  </si>
  <si>
    <t>Zugriff nur Admin-Team</t>
  </si>
  <si>
    <t>SL-2026-006</t>
  </si>
  <si>
    <t>Aktenarchiv</t>
  </si>
  <si>
    <t>Raum U.07</t>
  </si>
  <si>
    <t>Karin Lehmann</t>
  </si>
  <si>
    <t>Personal</t>
  </si>
  <si>
    <t>Rückgabe ausstehend</t>
  </si>
  <si>
    <t>SL-2026-007</t>
  </si>
  <si>
    <t>Personalbüro</t>
  </si>
  <si>
    <t>2. OG</t>
  </si>
  <si>
    <t>Raum 2.04</t>
  </si>
  <si>
    <t>Petra Wagner</t>
  </si>
  <si>
    <t>SL-2026-008</t>
  </si>
  <si>
    <t>Lagerhalle Tor 1</t>
  </si>
  <si>
    <t>SA-Lager</t>
  </si>
  <si>
    <t>Lagergebäude</t>
  </si>
  <si>
    <t>Tor 1</t>
  </si>
  <si>
    <t>Thomas Richter</t>
  </si>
  <si>
    <t>Lager</t>
  </si>
  <si>
    <t>Werktags 06–18 Uhr</t>
  </si>
  <si>
    <t>SL-2026-009</t>
  </si>
  <si>
    <t>Lagerhalle Tor 2</t>
  </si>
  <si>
    <t>Tor 2</t>
  </si>
  <si>
    <t>Manuela Vogel</t>
  </si>
  <si>
    <t>SL-2026-010</t>
  </si>
  <si>
    <t>Werkstatt</t>
  </si>
  <si>
    <t>Werkstattgebäude</t>
  </si>
  <si>
    <t>Halle W-01</t>
  </si>
  <si>
    <t>Michael Krüger</t>
  </si>
  <si>
    <t>Technik</t>
  </si>
  <si>
    <t>Inkl. Schlüssel Werkzeugschrank</t>
  </si>
  <si>
    <t>SL-2026-011</t>
  </si>
  <si>
    <t>Reinraum Labor</t>
  </si>
  <si>
    <t>Labor 1.02</t>
  </si>
  <si>
    <t>Sabine Neumann</t>
  </si>
  <si>
    <t>Reinraumprotokoll beachten</t>
  </si>
  <si>
    <t>SL-2026-012</t>
  </si>
  <si>
    <t>Aufenthaltsraum</t>
  </si>
  <si>
    <t>Raum 0.12</t>
  </si>
  <si>
    <t>Frank Zimmermann</t>
  </si>
  <si>
    <t>SL-2026-013</t>
  </si>
  <si>
    <t>Marketing-Atelier</t>
  </si>
  <si>
    <t>Raum 2.18</t>
  </si>
  <si>
    <t>Lena Braun</t>
  </si>
  <si>
    <t>Marketing</t>
  </si>
  <si>
    <t>SL-2026-014</t>
  </si>
  <si>
    <t>Materiallager Nord</t>
  </si>
  <si>
    <t>Raum L.05</t>
  </si>
  <si>
    <t>Oliver Schmitt</t>
  </si>
  <si>
    <t>Schlüssel nicht zurückgegeben</t>
  </si>
  <si>
    <t>SL-2026-015</t>
  </si>
  <si>
    <t>Schließfach-Anlage</t>
  </si>
  <si>
    <t>Garderobe</t>
  </si>
  <si>
    <t>Birgit Sauer</t>
  </si>
  <si>
    <t>SL-2026-016</t>
  </si>
  <si>
    <t>Notausgang Süd</t>
  </si>
  <si>
    <t>Notschlüssel</t>
  </si>
  <si>
    <t>SA-Sicherheit</t>
  </si>
  <si>
    <t>Notausgang S-02</t>
  </si>
  <si>
    <t>Andreas Köhler</t>
  </si>
  <si>
    <t>Plombiert, nur im Notfall</t>
  </si>
  <si>
    <t>SL-2026-017</t>
  </si>
  <si>
    <t>Dachzugang</t>
  </si>
  <si>
    <t>Dach</t>
  </si>
  <si>
    <t>Aufgang D-01</t>
  </si>
  <si>
    <t>Holger Maier</t>
  </si>
  <si>
    <t>Wartung Klimaanlage</t>
  </si>
  <si>
    <t>SL-2026-018</t>
  </si>
  <si>
    <t>Tiefgarage Schranke</t>
  </si>
  <si>
    <t>SA-Außen</t>
  </si>
  <si>
    <t>Außenanlage</t>
  </si>
  <si>
    <t>Schranke TG-1</t>
  </si>
  <si>
    <t>Nicole Engel</t>
  </si>
  <si>
    <t>SL-2026-019</t>
  </si>
  <si>
    <t>Briefkastenanlage</t>
  </si>
  <si>
    <t>Postausgabe täglich 09:00</t>
  </si>
  <si>
    <t>SL-2026-020</t>
  </si>
  <si>
    <t>Schulungsraum</t>
  </si>
  <si>
    <t>Raum 1.22</t>
  </si>
  <si>
    <t>Im Schlüsselschrank verfügbar</t>
  </si>
  <si>
    <t>LEGENDE  &amp;  HINWEISE</t>
  </si>
  <si>
    <t>Ausgegeben</t>
  </si>
  <si>
    <t>Schlüssel ist aktuell an einen Schlüsselnehmer ausgegeben und nicht überfällig.</t>
  </si>
  <si>
    <t>Zurückgegeben</t>
  </si>
  <si>
    <t>Schlüssel wurde fristgerecht zurückgegeben und befindet sich im Schlüsselschrank.</t>
  </si>
  <si>
    <t>Überfällig</t>
  </si>
  <si>
    <t>Geplantes Rückgabedatum überschritten. Schlüsselnehmer kontaktieren.</t>
  </si>
  <si>
    <t>Im Bestand</t>
  </si>
  <si>
    <t>Schlüssel im zentralen Schlüsselschrank verfügbar, aktuell nicht ausgegeben.</t>
  </si>
  <si>
    <t>BEDIENUNG</t>
  </si>
  <si>
    <t>·   Status wird automatisch berechnet — keine manuelle Eingabe erforderlich.</t>
  </si>
  <si>
    <t>·   Schlüsseltyp, Schließanlage, Etage und Abteilung über Dropdown auswählen.</t>
  </si>
  <si>
    <t>·   Bei Rückgabe das tatsächliche Datum in Spalte M eintragen; Status wechselt automatisch.</t>
  </si>
  <si>
    <t>·   KPI-Kacheln oben fassen Gesamtbestand, Ausgaben, Rückgaben und Überfälligkeiten zusammen.</t>
  </si>
  <si>
    <t>·   Zur Erweiterung weitere Zeilen einfügen und Formel in Spalte N nach unten kopieren.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</si>
</sst>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dd\.mm\.yyyy"/>
  </numFmts>
  <fonts count="18" x14ac:knownFonts="1">
    <font>
      <sz val="11"/>
      <color theme="1"/>
      <name val="Calibri"/>
      <family val="2"/>
      <charset val="1"/>
    </font>
    <font>
      <b/>
      <sz val="22"/>
      <color rgb="FF1F232B"/>
      <name val="Calibri"/>
      <charset val="1"/>
    </font>
    <font>
      <b/>
      <sz val="9"/>
      <color rgb="FF3A4049"/>
      <name val="Calibri"/>
      <charset val="1"/>
    </font>
    <font>
      <sz val="10"/>
      <color rgb="FF7A7F87"/>
      <name val="Calibri"/>
      <charset val="1"/>
    </font>
    <font>
      <sz val="9"/>
      <color rgb="FF7A7F87"/>
      <name val="Calibri"/>
      <charset val="1"/>
    </font>
    <font>
      <b/>
      <sz val="9"/>
      <color rgb="FF7A7F87"/>
      <name val="Calibri"/>
      <charset val="1"/>
    </font>
    <font>
      <b/>
      <sz val="28"/>
      <color rgb="FF1F232B"/>
      <name val="Calibri"/>
      <charset val="1"/>
    </font>
    <font>
      <b/>
      <sz val="12"/>
      <color rgb="FF1F232B"/>
      <name val="Calibri"/>
      <charset val="1"/>
    </font>
    <font>
      <b/>
      <sz val="11"/>
      <color rgb="FF1F232B"/>
      <name val="Calibri"/>
      <charset val="1"/>
    </font>
    <font>
      <b/>
      <sz val="10"/>
      <color rgb="FFFFFFFF"/>
      <name val="Calibri"/>
      <charset val="1"/>
    </font>
    <font>
      <b/>
      <sz val="10"/>
      <color rgb="FF2B2D33"/>
      <name val="Calibri"/>
      <charset val="1"/>
    </font>
    <font>
      <sz val="10"/>
      <color rgb="FF2B2D33"/>
      <name val="Calibri"/>
      <charset val="1"/>
    </font>
    <font>
      <b/>
      <sz val="10"/>
      <color rgb="FF1F232B"/>
      <name val="Calibri"/>
      <charset val="1"/>
    </font>
    <font>
      <b/>
      <sz val="10"/>
      <color rgb="FF2E4255"/>
      <name val="Calibri"/>
      <charset val="1"/>
    </font>
    <font>
      <sz val="10"/>
      <color rgb="FF3A4049"/>
      <name val="Calibri"/>
      <charset val="1"/>
    </font>
    <font>
      <b/>
      <sz val="10"/>
      <color rgb="FF3F4F33"/>
      <name val="Calibri"/>
      <charset val="1"/>
    </font>
    <font>
      <b/>
      <sz val="10"/>
      <color rgb="FF7A2E27"/>
      <name val="Calibri"/>
      <charset val="1"/>
    </font>
    <font>
      <b/>
      <sz val="10"/>
      <color rgb="FF4A4A4A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F232B"/>
        <bgColor rgb="FF2B2D33"/>
      </patternFill>
    </fill>
    <fill>
      <patternFill patternType="solid">
        <fgColor rgb="FFFAFAFB"/>
        <bgColor rgb="FFFFFFFF"/>
      </patternFill>
    </fill>
    <fill>
      <patternFill patternType="solid">
        <fgColor rgb="FFEAEEF2"/>
        <bgColor rgb="FFEFEFEF"/>
      </patternFill>
    </fill>
    <fill>
      <patternFill patternType="solid">
        <fgColor rgb="FFE8EDE5"/>
        <bgColor rgb="FFEAEEF2"/>
      </patternFill>
    </fill>
    <fill>
      <patternFill patternType="solid">
        <fgColor rgb="FFF4E3E1"/>
        <bgColor rgb="FFFBEDEB"/>
      </patternFill>
    </fill>
    <fill>
      <patternFill patternType="solid">
        <fgColor rgb="FFEFEFEF"/>
        <bgColor rgb="FFEAEEF2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232B"/>
      </bottom>
      <diagonal/>
    </border>
    <border>
      <left/>
      <right/>
      <top/>
      <bottom style="thin">
        <color rgb="FFC8CBD0"/>
      </bottom>
      <diagonal/>
    </border>
    <border>
      <left/>
      <right/>
      <top/>
      <bottom style="medium">
        <color rgb="FF1F232B"/>
      </bottom>
      <diagonal/>
    </border>
    <border>
      <left/>
      <right/>
      <top/>
      <bottom style="medium">
        <color rgb="FF2E4255"/>
      </bottom>
      <diagonal/>
    </border>
    <border>
      <left/>
      <right/>
      <top/>
      <bottom style="medium">
        <color rgb="FF5C6A52"/>
      </bottom>
      <diagonal/>
    </border>
    <border>
      <left/>
      <right/>
      <top/>
      <bottom style="medium">
        <color rgb="FF7A2E27"/>
      </bottom>
      <diagonal/>
    </border>
    <border>
      <left/>
      <right/>
      <top/>
      <bottom style="thin">
        <color rgb="FF5C6A5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3" fillId="4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1" fontId="6" fillId="0" borderId="0" xfId="0" applyNumberFormat="1" applyFont="1" applyAlignment="1">
      <alignment horizontal="left" vertical="center"/>
    </xf>
    <xf numFmtId="0" fontId="0" fillId="0" borderId="2" xfId="0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0" borderId="1" xfId="0" applyBorder="1"/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center" vertical="center"/>
    </xf>
    <xf numFmtId="165" fontId="11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right" vertical="center" indent="1"/>
    </xf>
    <xf numFmtId="0" fontId="3" fillId="3" borderId="2" xfId="0" applyFont="1" applyFill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5" fillId="5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right" vertical="center"/>
    </xf>
  </cellXfs>
  <cellStyles count="1">
    <cellStyle name="Standard" xfId="0" builtinId="0"/>
  </cellStyles>
  <dxfs count="5">
    <dxf>
      <font>
        <b/>
        <sz val="10"/>
        <color rgb="FF4A4A4A"/>
        <name val="Calibri"/>
        <charset val="1"/>
      </font>
      <fill>
        <patternFill>
          <bgColor rgb="FFEFEFEF"/>
        </patternFill>
      </fill>
    </dxf>
    <dxf>
      <font>
        <b/>
        <sz val="10"/>
        <color rgb="FF7A2E27"/>
        <name val="Calibri"/>
        <charset val="1"/>
      </font>
      <fill>
        <patternFill>
          <bgColor rgb="FFF4E3E1"/>
        </patternFill>
      </fill>
    </dxf>
    <dxf>
      <font>
        <b/>
        <sz val="10"/>
        <color rgb="FF3F4F33"/>
        <name val="Calibri"/>
        <charset val="1"/>
      </font>
      <fill>
        <patternFill>
          <bgColor rgb="FFE8EDE5"/>
        </patternFill>
      </fill>
    </dxf>
    <dxf>
      <font>
        <b/>
        <sz val="10"/>
        <color rgb="FF2E4255"/>
        <name val="Calibri"/>
        <charset val="1"/>
      </font>
      <fill>
        <patternFill>
          <bgColor rgb="FFEAEEF2"/>
        </patternFill>
      </fill>
    </dxf>
    <dxf>
      <fill>
        <patternFill>
          <bgColor rgb="FFFBEDE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BD0"/>
      <rgbColor rgb="FF7A7F87"/>
      <rgbColor rgb="FF9999FF"/>
      <rgbColor rgb="FF4A4A4A"/>
      <rgbColor rgb="FFFAFAFB"/>
      <rgbColor rgb="FFEAEEF2"/>
      <rgbColor rgb="FF660066"/>
      <rgbColor rgb="FFFF8080"/>
      <rgbColor rgb="FF0066CC"/>
      <rgbColor rgb="FFF4E3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E8EDE5"/>
      <rgbColor rgb="FFFBED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A52"/>
      <rgbColor rgb="FF969696"/>
      <rgbColor rgb="FF3A4049"/>
      <rgbColor rgb="FF339966"/>
      <rgbColor rgb="FF3F4F33"/>
      <rgbColor rgb="FF1F232B"/>
      <rgbColor rgb="FF7A2E27"/>
      <rgbColor rgb="FF993366"/>
      <rgbColor rgb="FF2E4255"/>
      <rgbColor rgb="FF2B2D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32B"/>
    <pageSetUpPr fitToPage="1"/>
  </sheetPr>
  <dimension ref="A1:P64"/>
  <sheetViews>
    <sheetView showGridLines="0" tabSelected="1" zoomScaleNormal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Q17" sqref="Q17"/>
    </sheetView>
  </sheetViews>
  <sheetFormatPr baseColWidth="10" defaultColWidth="8.7109375" defaultRowHeight="15" x14ac:dyDescent="0.25"/>
  <cols>
    <col min="1" max="1" width="1.5703125" customWidth="1"/>
    <col min="2" max="2" width="13" customWidth="1"/>
    <col min="3" max="3" width="22" customWidth="1"/>
    <col min="4" max="4" width="18" customWidth="1"/>
    <col min="5" max="5" width="15" customWidth="1"/>
    <col min="6" max="6" width="16" customWidth="1"/>
    <col min="7" max="7" width="8" customWidth="1"/>
    <col min="8" max="8" width="18" customWidth="1"/>
    <col min="9" max="9" width="22" customWidth="1"/>
    <col min="10" max="10" width="18" customWidth="1"/>
    <col min="11" max="11" width="14" customWidth="1"/>
    <col min="12" max="14" width="16" customWidth="1"/>
    <col min="15" max="15" width="11" customWidth="1"/>
    <col min="16" max="16" width="28" customWidth="1"/>
  </cols>
  <sheetData>
    <row r="1" spans="1:16" ht="9.75" customHeight="1" x14ac:dyDescent="0.25">
      <c r="A1" s="13"/>
    </row>
    <row r="2" spans="1:16" ht="33.75" customHeight="1" x14ac:dyDescent="0.25">
      <c r="A2" s="13"/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1</v>
      </c>
      <c r="M2" s="36"/>
      <c r="N2" s="36"/>
      <c r="O2" s="36"/>
      <c r="P2" s="36"/>
    </row>
    <row r="3" spans="1:16" ht="19.5" customHeight="1" x14ac:dyDescent="0.25">
      <c r="A3" s="13"/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1" t="s">
        <v>3</v>
      </c>
      <c r="M3" s="11"/>
      <c r="N3" s="11"/>
      <c r="O3" s="11"/>
      <c r="P3" s="11"/>
    </row>
    <row r="4" spans="1:16" ht="7.5" customHeight="1" x14ac:dyDescent="0.25">
      <c r="A4" s="13"/>
    </row>
    <row r="5" spans="1:16" ht="13.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9.75" customHeight="1" x14ac:dyDescent="0.25">
      <c r="A6" s="13"/>
    </row>
    <row r="7" spans="1:16" ht="15.75" customHeight="1" x14ac:dyDescent="0.25">
      <c r="A7" s="13"/>
      <c r="B7" s="10" t="s">
        <v>4</v>
      </c>
      <c r="C7" s="10"/>
      <c r="D7" s="10"/>
      <c r="E7" s="10"/>
      <c r="F7" s="10" t="s">
        <v>5</v>
      </c>
      <c r="G7" s="10"/>
      <c r="H7" s="10"/>
      <c r="I7" s="10" t="s">
        <v>6</v>
      </c>
      <c r="J7" s="10"/>
      <c r="K7" s="10"/>
      <c r="L7" s="10" t="s">
        <v>7</v>
      </c>
      <c r="M7" s="10"/>
      <c r="N7" s="10"/>
      <c r="O7" s="10"/>
      <c r="P7" s="10"/>
    </row>
    <row r="8" spans="1:16" ht="13.5" customHeight="1" x14ac:dyDescent="0.25">
      <c r="A8" s="13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30" customHeight="1" x14ac:dyDescent="0.25">
      <c r="A9" s="13"/>
      <c r="B9" s="8">
        <f>ROWS(N16:N35)</f>
        <v>20</v>
      </c>
      <c r="C9" s="8"/>
      <c r="D9" s="8"/>
      <c r="E9" s="8"/>
      <c r="F9" s="8">
        <f ca="1">COUNTIF(N16:N35,"Ausgegeben")</f>
        <v>14</v>
      </c>
      <c r="G9" s="8"/>
      <c r="H9" s="8"/>
      <c r="I9" s="8">
        <f ca="1">COUNTIF(N16:N35,"Zurückgegeben")</f>
        <v>3</v>
      </c>
      <c r="J9" s="8"/>
      <c r="K9" s="8"/>
      <c r="L9" s="8">
        <f ca="1">COUNTIF(N16:N35,"Überfällig")</f>
        <v>2</v>
      </c>
      <c r="M9" s="8"/>
      <c r="N9" s="8"/>
      <c r="O9" s="8"/>
      <c r="P9" s="8"/>
    </row>
    <row r="10" spans="1:16" ht="9.75" customHeight="1" x14ac:dyDescent="0.25">
      <c r="A10" s="13"/>
      <c r="B10" s="7"/>
      <c r="C10" s="7"/>
      <c r="D10" s="7"/>
      <c r="E10" s="7"/>
      <c r="F10" s="6"/>
      <c r="G10" s="6"/>
      <c r="H10" s="6"/>
      <c r="I10" s="5"/>
      <c r="J10" s="5"/>
      <c r="K10" s="5"/>
      <c r="L10" s="4"/>
      <c r="M10" s="4"/>
      <c r="N10" s="4"/>
      <c r="O10" s="4"/>
      <c r="P10" s="4"/>
    </row>
    <row r="11" spans="1:16" ht="6" customHeight="1" x14ac:dyDescent="0.25">
      <c r="A11" s="13"/>
    </row>
    <row r="12" spans="1:16" ht="18" customHeight="1" x14ac:dyDescent="0.25">
      <c r="A12" s="13"/>
      <c r="B12" s="10" t="s">
        <v>8</v>
      </c>
      <c r="C12" s="10"/>
      <c r="D12" s="10"/>
      <c r="E12" s="10"/>
      <c r="F12" s="3">
        <f>SUM(O16:O35)</f>
        <v>940</v>
      </c>
      <c r="G12" s="3"/>
      <c r="H12" s="3"/>
      <c r="I12" s="10" t="s">
        <v>9</v>
      </c>
      <c r="J12" s="10"/>
      <c r="K12" s="10"/>
      <c r="L12" s="3">
        <f ca="1">SUMIFS(O16:O35,N16:N35,"Ausgegeben")+SUMIFS(O16:O35,N16:N35,"Überfällig")</f>
        <v>815</v>
      </c>
      <c r="M12" s="3"/>
      <c r="N12" s="3"/>
      <c r="O12" s="3"/>
      <c r="P12" s="3"/>
    </row>
    <row r="13" spans="1:16" ht="7.5" customHeight="1" x14ac:dyDescent="0.25">
      <c r="A13" s="13"/>
    </row>
    <row r="14" spans="1:16" ht="21.75" customHeight="1" x14ac:dyDescent="0.25">
      <c r="A14" s="13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1.5" customHeight="1" x14ac:dyDescent="0.25">
      <c r="A15" s="13"/>
      <c r="B15" s="15" t="s">
        <v>11</v>
      </c>
      <c r="C15" s="15" t="s">
        <v>12</v>
      </c>
      <c r="D15" s="15" t="s">
        <v>13</v>
      </c>
      <c r="E15" s="15" t="s">
        <v>14</v>
      </c>
      <c r="F15" s="15" t="s">
        <v>15</v>
      </c>
      <c r="G15" s="16" t="s">
        <v>16</v>
      </c>
      <c r="H15" s="15" t="s">
        <v>17</v>
      </c>
      <c r="I15" s="15" t="s">
        <v>18</v>
      </c>
      <c r="J15" s="15" t="s">
        <v>19</v>
      </c>
      <c r="K15" s="15" t="s">
        <v>20</v>
      </c>
      <c r="L15" s="15" t="s">
        <v>21</v>
      </c>
      <c r="M15" s="15" t="s">
        <v>22</v>
      </c>
      <c r="N15" s="16" t="s">
        <v>23</v>
      </c>
      <c r="O15" s="16" t="s">
        <v>24</v>
      </c>
      <c r="P15" s="15" t="s">
        <v>25</v>
      </c>
    </row>
    <row r="16" spans="1:16" ht="21.75" customHeight="1" x14ac:dyDescent="0.25">
      <c r="A16" s="13"/>
      <c r="B16" s="17" t="s">
        <v>26</v>
      </c>
      <c r="C16" s="18" t="s">
        <v>27</v>
      </c>
      <c r="D16" s="18" t="s">
        <v>28</v>
      </c>
      <c r="E16" s="18" t="s">
        <v>29</v>
      </c>
      <c r="F16" s="18" t="s">
        <v>30</v>
      </c>
      <c r="G16" s="19" t="s">
        <v>31</v>
      </c>
      <c r="H16" s="18" t="s">
        <v>32</v>
      </c>
      <c r="I16" s="18" t="s">
        <v>33</v>
      </c>
      <c r="J16" s="18" t="s">
        <v>34</v>
      </c>
      <c r="K16" s="20">
        <v>46030</v>
      </c>
      <c r="L16" s="20">
        <v>46387</v>
      </c>
      <c r="M16" s="20"/>
      <c r="N16" s="21" t="str">
        <f t="shared" ref="N16:N35" ca="1" si="0">IF(K16="","Im Bestand",IF(M16&lt;&gt;"","Zurückgegeben",IF(AND(L16&lt;&gt;"",L16&lt;TODAY()),"Überfällig","Ausgegeben")))</f>
        <v>Ausgegeben</v>
      </c>
      <c r="O16" s="22">
        <v>100</v>
      </c>
      <c r="P16" s="23" t="s">
        <v>35</v>
      </c>
    </row>
    <row r="17" spans="1:16" ht="21.75" customHeight="1" x14ac:dyDescent="0.25">
      <c r="A17" s="13"/>
      <c r="B17" s="24" t="s">
        <v>36</v>
      </c>
      <c r="C17" s="25" t="s">
        <v>37</v>
      </c>
      <c r="D17" s="25" t="s">
        <v>38</v>
      </c>
      <c r="E17" s="25" t="s">
        <v>29</v>
      </c>
      <c r="F17" s="25" t="s">
        <v>30</v>
      </c>
      <c r="G17" s="26" t="s">
        <v>31</v>
      </c>
      <c r="H17" s="25" t="s">
        <v>39</v>
      </c>
      <c r="I17" s="25" t="s">
        <v>40</v>
      </c>
      <c r="J17" s="25" t="s">
        <v>41</v>
      </c>
      <c r="K17" s="27">
        <v>46034</v>
      </c>
      <c r="L17" s="27">
        <v>46387</v>
      </c>
      <c r="M17" s="27"/>
      <c r="N17" s="28" t="str">
        <f t="shared" ca="1" si="0"/>
        <v>Ausgegeben</v>
      </c>
      <c r="O17" s="29">
        <v>50</v>
      </c>
      <c r="P17" s="30" t="s">
        <v>42</v>
      </c>
    </row>
    <row r="18" spans="1:16" ht="21.75" customHeight="1" x14ac:dyDescent="0.25">
      <c r="A18" s="13"/>
      <c r="B18" s="17" t="s">
        <v>43</v>
      </c>
      <c r="C18" s="18" t="s">
        <v>44</v>
      </c>
      <c r="D18" s="18" t="s">
        <v>45</v>
      </c>
      <c r="E18" s="18" t="s">
        <v>29</v>
      </c>
      <c r="F18" s="18" t="s">
        <v>30</v>
      </c>
      <c r="G18" s="19" t="s">
        <v>46</v>
      </c>
      <c r="H18" s="18" t="s">
        <v>47</v>
      </c>
      <c r="I18" s="18" t="s">
        <v>48</v>
      </c>
      <c r="J18" s="18" t="s">
        <v>49</v>
      </c>
      <c r="K18" s="20">
        <v>46056</v>
      </c>
      <c r="L18" s="20">
        <v>46084</v>
      </c>
      <c r="M18" s="20">
        <v>46083</v>
      </c>
      <c r="N18" s="21" t="str">
        <f t="shared" ca="1" si="0"/>
        <v>Zurückgegeben</v>
      </c>
      <c r="O18" s="22">
        <v>25</v>
      </c>
      <c r="P18" s="23" t="s">
        <v>50</v>
      </c>
    </row>
    <row r="19" spans="1:16" ht="21.75" customHeight="1" x14ac:dyDescent="0.25">
      <c r="A19" s="13"/>
      <c r="B19" s="24" t="s">
        <v>51</v>
      </c>
      <c r="C19" s="25" t="s">
        <v>52</v>
      </c>
      <c r="D19" s="25" t="s">
        <v>53</v>
      </c>
      <c r="E19" s="25" t="s">
        <v>29</v>
      </c>
      <c r="F19" s="25" t="s">
        <v>30</v>
      </c>
      <c r="G19" s="26" t="s">
        <v>46</v>
      </c>
      <c r="H19" s="25" t="s">
        <v>54</v>
      </c>
      <c r="I19" s="25" t="s">
        <v>55</v>
      </c>
      <c r="J19" s="25" t="s">
        <v>56</v>
      </c>
      <c r="K19" s="27">
        <v>46037</v>
      </c>
      <c r="L19" s="27">
        <v>46387</v>
      </c>
      <c r="M19" s="27"/>
      <c r="N19" s="28" t="str">
        <f t="shared" ca="1" si="0"/>
        <v>Ausgegeben</v>
      </c>
      <c r="O19" s="29">
        <v>50</v>
      </c>
      <c r="P19" s="30"/>
    </row>
    <row r="20" spans="1:16" ht="21.75" customHeight="1" x14ac:dyDescent="0.25">
      <c r="A20" s="13"/>
      <c r="B20" s="17" t="s">
        <v>57</v>
      </c>
      <c r="C20" s="18" t="s">
        <v>58</v>
      </c>
      <c r="D20" s="18" t="s">
        <v>45</v>
      </c>
      <c r="E20" s="18" t="s">
        <v>59</v>
      </c>
      <c r="F20" s="18" t="s">
        <v>30</v>
      </c>
      <c r="G20" s="19" t="s">
        <v>60</v>
      </c>
      <c r="H20" s="18" t="s">
        <v>61</v>
      </c>
      <c r="I20" s="18" t="s">
        <v>62</v>
      </c>
      <c r="J20" s="18" t="s">
        <v>63</v>
      </c>
      <c r="K20" s="20">
        <v>46032</v>
      </c>
      <c r="L20" s="20">
        <v>46387</v>
      </c>
      <c r="M20" s="20"/>
      <c r="N20" s="21" t="str">
        <f t="shared" ca="1" si="0"/>
        <v>Ausgegeben</v>
      </c>
      <c r="O20" s="22">
        <v>100</v>
      </c>
      <c r="P20" s="23" t="s">
        <v>64</v>
      </c>
    </row>
    <row r="21" spans="1:16" ht="21.75" customHeight="1" x14ac:dyDescent="0.25">
      <c r="A21" s="13"/>
      <c r="B21" s="24" t="s">
        <v>65</v>
      </c>
      <c r="C21" s="25" t="s">
        <v>66</v>
      </c>
      <c r="D21" s="25" t="s">
        <v>45</v>
      </c>
      <c r="E21" s="25" t="s">
        <v>59</v>
      </c>
      <c r="F21" s="25" t="s">
        <v>30</v>
      </c>
      <c r="G21" s="26" t="s">
        <v>60</v>
      </c>
      <c r="H21" s="25" t="s">
        <v>67</v>
      </c>
      <c r="I21" s="25" t="s">
        <v>68</v>
      </c>
      <c r="J21" s="25" t="s">
        <v>69</v>
      </c>
      <c r="K21" s="27">
        <v>46114</v>
      </c>
      <c r="L21" s="27">
        <v>46144</v>
      </c>
      <c r="M21" s="27"/>
      <c r="N21" s="28" t="str">
        <f t="shared" ca="1" si="0"/>
        <v>Überfällig</v>
      </c>
      <c r="O21" s="29">
        <v>25</v>
      </c>
      <c r="P21" s="30" t="s">
        <v>70</v>
      </c>
    </row>
    <row r="22" spans="1:16" ht="21.75" customHeight="1" x14ac:dyDescent="0.25">
      <c r="A22" s="13"/>
      <c r="B22" s="17" t="s">
        <v>71</v>
      </c>
      <c r="C22" s="18" t="s">
        <v>72</v>
      </c>
      <c r="D22" s="18" t="s">
        <v>45</v>
      </c>
      <c r="E22" s="18" t="s">
        <v>29</v>
      </c>
      <c r="F22" s="18" t="s">
        <v>30</v>
      </c>
      <c r="G22" s="19" t="s">
        <v>73</v>
      </c>
      <c r="H22" s="18" t="s">
        <v>74</v>
      </c>
      <c r="I22" s="18" t="s">
        <v>75</v>
      </c>
      <c r="J22" s="18" t="s">
        <v>69</v>
      </c>
      <c r="K22" s="20">
        <v>46042</v>
      </c>
      <c r="L22" s="20">
        <v>46387</v>
      </c>
      <c r="M22" s="20"/>
      <c r="N22" s="21" t="str">
        <f t="shared" ca="1" si="0"/>
        <v>Ausgegeben</v>
      </c>
      <c r="O22" s="22">
        <v>25</v>
      </c>
      <c r="P22" s="23"/>
    </row>
    <row r="23" spans="1:16" ht="21.75" customHeight="1" x14ac:dyDescent="0.25">
      <c r="A23" s="13"/>
      <c r="B23" s="24" t="s">
        <v>76</v>
      </c>
      <c r="C23" s="25" t="s">
        <v>77</v>
      </c>
      <c r="D23" s="25" t="s">
        <v>53</v>
      </c>
      <c r="E23" s="25" t="s">
        <v>78</v>
      </c>
      <c r="F23" s="25" t="s">
        <v>79</v>
      </c>
      <c r="G23" s="26" t="s">
        <v>31</v>
      </c>
      <c r="H23" s="25" t="s">
        <v>80</v>
      </c>
      <c r="I23" s="25" t="s">
        <v>81</v>
      </c>
      <c r="J23" s="25" t="s">
        <v>82</v>
      </c>
      <c r="K23" s="27">
        <v>46031</v>
      </c>
      <c r="L23" s="27">
        <v>46387</v>
      </c>
      <c r="M23" s="27"/>
      <c r="N23" s="28" t="str">
        <f t="shared" ca="1" si="0"/>
        <v>Ausgegeben</v>
      </c>
      <c r="O23" s="29">
        <v>50</v>
      </c>
      <c r="P23" s="30" t="s">
        <v>83</v>
      </c>
    </row>
    <row r="24" spans="1:16" ht="21.75" customHeight="1" x14ac:dyDescent="0.25">
      <c r="A24" s="13"/>
      <c r="B24" s="17" t="s">
        <v>84</v>
      </c>
      <c r="C24" s="18" t="s">
        <v>85</v>
      </c>
      <c r="D24" s="18" t="s">
        <v>53</v>
      </c>
      <c r="E24" s="18" t="s">
        <v>78</v>
      </c>
      <c r="F24" s="18" t="s">
        <v>79</v>
      </c>
      <c r="G24" s="19" t="s">
        <v>31</v>
      </c>
      <c r="H24" s="18" t="s">
        <v>86</v>
      </c>
      <c r="I24" s="18" t="s">
        <v>87</v>
      </c>
      <c r="J24" s="18" t="s">
        <v>82</v>
      </c>
      <c r="K24" s="20">
        <v>46096</v>
      </c>
      <c r="L24" s="20">
        <v>46127</v>
      </c>
      <c r="M24" s="20">
        <v>46126</v>
      </c>
      <c r="N24" s="21" t="str">
        <f t="shared" ca="1" si="0"/>
        <v>Zurückgegeben</v>
      </c>
      <c r="O24" s="22">
        <v>50</v>
      </c>
      <c r="P24" s="23"/>
    </row>
    <row r="25" spans="1:16" ht="21.75" customHeight="1" x14ac:dyDescent="0.25">
      <c r="A25" s="13"/>
      <c r="B25" s="24" t="s">
        <v>88</v>
      </c>
      <c r="C25" s="25" t="s">
        <v>89</v>
      </c>
      <c r="D25" s="25" t="s">
        <v>38</v>
      </c>
      <c r="E25" s="25" t="s">
        <v>59</v>
      </c>
      <c r="F25" s="25" t="s">
        <v>90</v>
      </c>
      <c r="G25" s="26" t="s">
        <v>31</v>
      </c>
      <c r="H25" s="25" t="s">
        <v>91</v>
      </c>
      <c r="I25" s="25" t="s">
        <v>92</v>
      </c>
      <c r="J25" s="25" t="s">
        <v>93</v>
      </c>
      <c r="K25" s="27">
        <v>46036</v>
      </c>
      <c r="L25" s="27">
        <v>46387</v>
      </c>
      <c r="M25" s="27"/>
      <c r="N25" s="28" t="str">
        <f t="shared" ca="1" si="0"/>
        <v>Ausgegeben</v>
      </c>
      <c r="O25" s="29">
        <v>75</v>
      </c>
      <c r="P25" s="30" t="s">
        <v>94</v>
      </c>
    </row>
    <row r="26" spans="1:16" ht="21.75" customHeight="1" x14ac:dyDescent="0.25">
      <c r="A26" s="13"/>
      <c r="B26" s="17" t="s">
        <v>95</v>
      </c>
      <c r="C26" s="18" t="s">
        <v>96</v>
      </c>
      <c r="D26" s="18" t="s">
        <v>45</v>
      </c>
      <c r="E26" s="18" t="s">
        <v>59</v>
      </c>
      <c r="F26" s="18" t="s">
        <v>90</v>
      </c>
      <c r="G26" s="19" t="s">
        <v>46</v>
      </c>
      <c r="H26" s="18" t="s">
        <v>97</v>
      </c>
      <c r="I26" s="18" t="s">
        <v>98</v>
      </c>
      <c r="J26" s="18" t="s">
        <v>93</v>
      </c>
      <c r="K26" s="20">
        <v>46071</v>
      </c>
      <c r="L26" s="20">
        <v>46387</v>
      </c>
      <c r="M26" s="20"/>
      <c r="N26" s="21" t="str">
        <f t="shared" ca="1" si="0"/>
        <v>Ausgegeben</v>
      </c>
      <c r="O26" s="22">
        <v>100</v>
      </c>
      <c r="P26" s="23" t="s">
        <v>99</v>
      </c>
    </row>
    <row r="27" spans="1:16" ht="21.75" customHeight="1" x14ac:dyDescent="0.25">
      <c r="A27" s="13"/>
      <c r="B27" s="24" t="s">
        <v>100</v>
      </c>
      <c r="C27" s="25" t="s">
        <v>101</v>
      </c>
      <c r="D27" s="25" t="s">
        <v>38</v>
      </c>
      <c r="E27" s="25" t="s">
        <v>29</v>
      </c>
      <c r="F27" s="25" t="s">
        <v>30</v>
      </c>
      <c r="G27" s="26" t="s">
        <v>31</v>
      </c>
      <c r="H27" s="25" t="s">
        <v>102</v>
      </c>
      <c r="I27" s="25" t="s">
        <v>103</v>
      </c>
      <c r="J27" s="25" t="s">
        <v>41</v>
      </c>
      <c r="K27" s="27">
        <v>46054</v>
      </c>
      <c r="L27" s="27">
        <v>46387</v>
      </c>
      <c r="M27" s="27"/>
      <c r="N27" s="28" t="str">
        <f t="shared" ca="1" si="0"/>
        <v>Ausgegeben</v>
      </c>
      <c r="O27" s="29">
        <v>25</v>
      </c>
      <c r="P27" s="30"/>
    </row>
    <row r="28" spans="1:16" ht="21.75" customHeight="1" x14ac:dyDescent="0.25">
      <c r="A28" s="13"/>
      <c r="B28" s="17" t="s">
        <v>104</v>
      </c>
      <c r="C28" s="18" t="s">
        <v>105</v>
      </c>
      <c r="D28" s="18" t="s">
        <v>45</v>
      </c>
      <c r="E28" s="18" t="s">
        <v>29</v>
      </c>
      <c r="F28" s="18" t="s">
        <v>30</v>
      </c>
      <c r="G28" s="19" t="s">
        <v>73</v>
      </c>
      <c r="H28" s="18" t="s">
        <v>106</v>
      </c>
      <c r="I28" s="18" t="s">
        <v>107</v>
      </c>
      <c r="J28" s="18" t="s">
        <v>108</v>
      </c>
      <c r="K28" s="20">
        <v>46044</v>
      </c>
      <c r="L28" s="20">
        <v>46387</v>
      </c>
      <c r="M28" s="20"/>
      <c r="N28" s="21" t="str">
        <f t="shared" ca="1" si="0"/>
        <v>Ausgegeben</v>
      </c>
      <c r="O28" s="22">
        <v>25</v>
      </c>
      <c r="P28" s="23"/>
    </row>
    <row r="29" spans="1:16" ht="21.75" customHeight="1" x14ac:dyDescent="0.25">
      <c r="A29" s="13"/>
      <c r="B29" s="24" t="s">
        <v>109</v>
      </c>
      <c r="C29" s="25" t="s">
        <v>110</v>
      </c>
      <c r="D29" s="25" t="s">
        <v>45</v>
      </c>
      <c r="E29" s="25" t="s">
        <v>78</v>
      </c>
      <c r="F29" s="25" t="s">
        <v>79</v>
      </c>
      <c r="G29" s="26" t="s">
        <v>31</v>
      </c>
      <c r="H29" s="25" t="s">
        <v>111</v>
      </c>
      <c r="I29" s="25" t="s">
        <v>112</v>
      </c>
      <c r="J29" s="25" t="s">
        <v>82</v>
      </c>
      <c r="K29" s="27">
        <v>46146</v>
      </c>
      <c r="L29" s="27">
        <v>46171</v>
      </c>
      <c r="M29" s="27"/>
      <c r="N29" s="28" t="str">
        <f t="shared" ca="1" si="0"/>
        <v>Überfällig</v>
      </c>
      <c r="O29" s="29">
        <v>25</v>
      </c>
      <c r="P29" s="30" t="s">
        <v>113</v>
      </c>
    </row>
    <row r="30" spans="1:16" ht="21.75" customHeight="1" x14ac:dyDescent="0.25">
      <c r="A30" s="13"/>
      <c r="B30" s="17" t="s">
        <v>114</v>
      </c>
      <c r="C30" s="18" t="s">
        <v>115</v>
      </c>
      <c r="D30" s="18" t="s">
        <v>53</v>
      </c>
      <c r="E30" s="18" t="s">
        <v>29</v>
      </c>
      <c r="F30" s="18" t="s">
        <v>30</v>
      </c>
      <c r="G30" s="19" t="s">
        <v>31</v>
      </c>
      <c r="H30" s="18" t="s">
        <v>116</v>
      </c>
      <c r="I30" s="18" t="s">
        <v>117</v>
      </c>
      <c r="J30" s="18" t="s">
        <v>69</v>
      </c>
      <c r="K30" s="20">
        <v>46030</v>
      </c>
      <c r="L30" s="20">
        <v>46387</v>
      </c>
      <c r="M30" s="20"/>
      <c r="N30" s="21" t="str">
        <f t="shared" ca="1" si="0"/>
        <v>Ausgegeben</v>
      </c>
      <c r="O30" s="22">
        <v>25</v>
      </c>
      <c r="P30" s="23"/>
    </row>
    <row r="31" spans="1:16" ht="21.75" customHeight="1" x14ac:dyDescent="0.25">
      <c r="A31" s="13"/>
      <c r="B31" s="24" t="s">
        <v>118</v>
      </c>
      <c r="C31" s="25" t="s">
        <v>119</v>
      </c>
      <c r="D31" s="25" t="s">
        <v>120</v>
      </c>
      <c r="E31" s="25" t="s">
        <v>121</v>
      </c>
      <c r="F31" s="25" t="s">
        <v>30</v>
      </c>
      <c r="G31" s="26" t="s">
        <v>31</v>
      </c>
      <c r="H31" s="25" t="s">
        <v>122</v>
      </c>
      <c r="I31" s="25" t="s">
        <v>123</v>
      </c>
      <c r="J31" s="25" t="s">
        <v>93</v>
      </c>
      <c r="K31" s="27">
        <v>46027</v>
      </c>
      <c r="L31" s="27">
        <v>46387</v>
      </c>
      <c r="M31" s="27"/>
      <c r="N31" s="28" t="str">
        <f t="shared" ca="1" si="0"/>
        <v>Ausgegeben</v>
      </c>
      <c r="O31" s="29">
        <v>50</v>
      </c>
      <c r="P31" s="30" t="s">
        <v>124</v>
      </c>
    </row>
    <row r="32" spans="1:16" ht="21.75" customHeight="1" x14ac:dyDescent="0.25">
      <c r="A32" s="13"/>
      <c r="B32" s="17" t="s">
        <v>125</v>
      </c>
      <c r="C32" s="18" t="s">
        <v>126</v>
      </c>
      <c r="D32" s="18" t="s">
        <v>45</v>
      </c>
      <c r="E32" s="18" t="s">
        <v>59</v>
      </c>
      <c r="F32" s="18" t="s">
        <v>30</v>
      </c>
      <c r="G32" s="19" t="s">
        <v>127</v>
      </c>
      <c r="H32" s="18" t="s">
        <v>128</v>
      </c>
      <c r="I32" s="18" t="s">
        <v>129</v>
      </c>
      <c r="J32" s="18" t="s">
        <v>93</v>
      </c>
      <c r="K32" s="20">
        <v>46091</v>
      </c>
      <c r="L32" s="20">
        <v>46122</v>
      </c>
      <c r="M32" s="20">
        <v>46120</v>
      </c>
      <c r="N32" s="21" t="str">
        <f t="shared" ca="1" si="0"/>
        <v>Zurückgegeben</v>
      </c>
      <c r="O32" s="22">
        <v>25</v>
      </c>
      <c r="P32" s="23" t="s">
        <v>130</v>
      </c>
    </row>
    <row r="33" spans="1:16" ht="21.75" customHeight="1" x14ac:dyDescent="0.25">
      <c r="A33" s="13"/>
      <c r="B33" s="24" t="s">
        <v>131</v>
      </c>
      <c r="C33" s="25" t="s">
        <v>132</v>
      </c>
      <c r="D33" s="25" t="s">
        <v>38</v>
      </c>
      <c r="E33" s="25" t="s">
        <v>133</v>
      </c>
      <c r="F33" s="25" t="s">
        <v>134</v>
      </c>
      <c r="G33" s="26" t="s">
        <v>60</v>
      </c>
      <c r="H33" s="25" t="s">
        <v>135</v>
      </c>
      <c r="I33" s="25" t="s">
        <v>136</v>
      </c>
      <c r="J33" s="25" t="s">
        <v>34</v>
      </c>
      <c r="K33" s="27">
        <v>46034</v>
      </c>
      <c r="L33" s="27">
        <v>46387</v>
      </c>
      <c r="M33" s="27"/>
      <c r="N33" s="28" t="str">
        <f t="shared" ca="1" si="0"/>
        <v>Ausgegeben</v>
      </c>
      <c r="O33" s="29">
        <v>75</v>
      </c>
      <c r="P33" s="30"/>
    </row>
    <row r="34" spans="1:16" ht="21.75" customHeight="1" x14ac:dyDescent="0.25">
      <c r="A34" s="13"/>
      <c r="B34" s="17" t="s">
        <v>137</v>
      </c>
      <c r="C34" s="18" t="s">
        <v>138</v>
      </c>
      <c r="D34" s="18" t="s">
        <v>45</v>
      </c>
      <c r="E34" s="18" t="s">
        <v>29</v>
      </c>
      <c r="F34" s="18" t="s">
        <v>30</v>
      </c>
      <c r="G34" s="19" t="s">
        <v>31</v>
      </c>
      <c r="H34" s="18" t="s">
        <v>39</v>
      </c>
      <c r="I34" s="18" t="s">
        <v>40</v>
      </c>
      <c r="J34" s="18" t="s">
        <v>41</v>
      </c>
      <c r="K34" s="20">
        <v>46034</v>
      </c>
      <c r="L34" s="20">
        <v>46387</v>
      </c>
      <c r="M34" s="20"/>
      <c r="N34" s="21" t="str">
        <f t="shared" ca="1" si="0"/>
        <v>Ausgegeben</v>
      </c>
      <c r="O34" s="22">
        <v>15</v>
      </c>
      <c r="P34" s="23" t="s">
        <v>139</v>
      </c>
    </row>
    <row r="35" spans="1:16" ht="21.75" customHeight="1" x14ac:dyDescent="0.25">
      <c r="A35" s="13"/>
      <c r="B35" s="24" t="s">
        <v>140</v>
      </c>
      <c r="C35" s="25" t="s">
        <v>141</v>
      </c>
      <c r="D35" s="25" t="s">
        <v>45</v>
      </c>
      <c r="E35" s="25" t="s">
        <v>29</v>
      </c>
      <c r="F35" s="25" t="s">
        <v>30</v>
      </c>
      <c r="G35" s="26" t="s">
        <v>46</v>
      </c>
      <c r="H35" s="25" t="s">
        <v>142</v>
      </c>
      <c r="I35" s="25"/>
      <c r="J35" s="25"/>
      <c r="K35" s="27"/>
      <c r="L35" s="27"/>
      <c r="M35" s="27"/>
      <c r="N35" s="28" t="str">
        <f t="shared" ca="1" si="0"/>
        <v>Im Bestand</v>
      </c>
      <c r="O35" s="29">
        <v>25</v>
      </c>
      <c r="P35" s="30" t="s">
        <v>143</v>
      </c>
    </row>
    <row r="36" spans="1:16" x14ac:dyDescent="0.25">
      <c r="A36" s="13"/>
    </row>
    <row r="37" spans="1:16" ht="21.75" customHeight="1" x14ac:dyDescent="0.25">
      <c r="A37" s="13"/>
      <c r="B37" s="2" t="s">
        <v>144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24" customHeight="1" x14ac:dyDescent="0.25">
      <c r="A38" s="13"/>
      <c r="B38" s="1" t="s">
        <v>145</v>
      </c>
      <c r="C38" s="1"/>
      <c r="D38" s="31" t="s">
        <v>146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1:16" ht="24" customHeight="1" x14ac:dyDescent="0.25">
      <c r="A39" s="13"/>
      <c r="B39" s="32" t="s">
        <v>147</v>
      </c>
      <c r="C39" s="32"/>
      <c r="D39" s="31" t="s">
        <v>148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16" ht="24" customHeight="1" x14ac:dyDescent="0.25">
      <c r="A40" s="13"/>
      <c r="B40" s="33" t="s">
        <v>149</v>
      </c>
      <c r="C40" s="33"/>
      <c r="D40" s="31" t="s">
        <v>150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  <row r="41" spans="1:16" ht="24" customHeight="1" x14ac:dyDescent="0.25">
      <c r="A41" s="13"/>
      <c r="B41" s="34" t="s">
        <v>151</v>
      </c>
      <c r="C41" s="34"/>
      <c r="D41" s="31" t="s">
        <v>152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42" spans="1:16" x14ac:dyDescent="0.25">
      <c r="A42" s="13"/>
    </row>
    <row r="43" spans="1:16" ht="18" customHeight="1" x14ac:dyDescent="0.25">
      <c r="A43" s="13"/>
      <c r="B43" s="10" t="s">
        <v>153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ht="16.5" customHeight="1" x14ac:dyDescent="0.25">
      <c r="A44" s="13"/>
      <c r="B44" s="31" t="s">
        <v>154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16" ht="16.5" customHeight="1" x14ac:dyDescent="0.25">
      <c r="A45" s="13"/>
      <c r="B45" s="31" t="s">
        <v>155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16" ht="16.5" customHeight="1" x14ac:dyDescent="0.25">
      <c r="A46" s="13"/>
      <c r="B46" s="31" t="s">
        <v>156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16.5" customHeight="1" x14ac:dyDescent="0.25">
      <c r="A47" s="13"/>
      <c r="B47" s="31" t="s">
        <v>157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ht="16.5" customHeight="1" x14ac:dyDescent="0.25">
      <c r="A48" s="13"/>
      <c r="B48" s="31" t="s">
        <v>158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</row>
    <row r="49" spans="1:1" x14ac:dyDescent="0.25">
      <c r="A49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13"/>
    </row>
    <row r="59" spans="1:1" x14ac:dyDescent="0.25">
      <c r="A59" s="13"/>
    </row>
    <row r="60" spans="1:1" x14ac:dyDescent="0.25">
      <c r="A60" s="13"/>
    </row>
    <row r="61" spans="1:1" x14ac:dyDescent="0.25">
      <c r="A61" s="13"/>
    </row>
    <row r="62" spans="1:1" x14ac:dyDescent="0.25">
      <c r="A62" s="13"/>
    </row>
    <row r="63" spans="1:1" x14ac:dyDescent="0.25">
      <c r="A63" s="13"/>
    </row>
    <row r="64" spans="1:1" x14ac:dyDescent="0.25">
      <c r="A64" s="13"/>
    </row>
  </sheetData>
  <mergeCells count="40">
    <mergeCell ref="B44:P44"/>
    <mergeCell ref="B45:P45"/>
    <mergeCell ref="B46:P46"/>
    <mergeCell ref="B47:P47"/>
    <mergeCell ref="B48:P48"/>
    <mergeCell ref="B40:C40"/>
    <mergeCell ref="D40:P40"/>
    <mergeCell ref="B41:C41"/>
    <mergeCell ref="D41:P41"/>
    <mergeCell ref="B43:P43"/>
    <mergeCell ref="B14:P14"/>
    <mergeCell ref="B37:P37"/>
    <mergeCell ref="B38:C38"/>
    <mergeCell ref="D38:P38"/>
    <mergeCell ref="B39:C39"/>
    <mergeCell ref="D39:P39"/>
    <mergeCell ref="B10:E10"/>
    <mergeCell ref="F10:H10"/>
    <mergeCell ref="I10:K10"/>
    <mergeCell ref="L10:P10"/>
    <mergeCell ref="B12:E12"/>
    <mergeCell ref="F12:H12"/>
    <mergeCell ref="I12:K12"/>
    <mergeCell ref="L12:P12"/>
    <mergeCell ref="B8:E8"/>
    <mergeCell ref="F8:H8"/>
    <mergeCell ref="I8:K8"/>
    <mergeCell ref="L8:P8"/>
    <mergeCell ref="B9:E9"/>
    <mergeCell ref="F9:H9"/>
    <mergeCell ref="I9:K9"/>
    <mergeCell ref="L9:P9"/>
    <mergeCell ref="B2:K2"/>
    <mergeCell ref="L2:P2"/>
    <mergeCell ref="B3:K3"/>
    <mergeCell ref="L3:P3"/>
    <mergeCell ref="B7:E7"/>
    <mergeCell ref="F7:H7"/>
    <mergeCell ref="I7:K7"/>
    <mergeCell ref="L7:P7"/>
  </mergeCells>
  <conditionalFormatting sqref="B16:P35">
    <cfRule type="expression" dxfId="4" priority="6">
      <formula>$N16="Überfällig"</formula>
    </cfRule>
  </conditionalFormatting>
  <conditionalFormatting sqref="N16:N35">
    <cfRule type="expression" dxfId="3" priority="2">
      <formula>$N16="Ausgegeben"</formula>
    </cfRule>
    <cfRule type="expression" dxfId="2" priority="3">
      <formula>$N16="Zurückgegeben"</formula>
    </cfRule>
    <cfRule type="expression" dxfId="1" priority="4">
      <formula>$N16="Überfällig"</formula>
    </cfRule>
    <cfRule type="expression" dxfId="0" priority="5">
      <formula>$N16="Im Bestand"</formula>
    </cfRule>
  </conditionalFormatting>
  <dataValidations count="6">
    <dataValidation type="list" allowBlank="1" errorTitle="Ungültiger Wert" error="Bitte einen gültigen Schlüsseltyp auswählen." sqref="D16:D35" xr:uid="{00000000-0002-0000-0000-000000000000}">
      <formula1>"Generalschlüssel,Hauptschlüssel,Gruppenschlüssel,Einzelschlüssel,Notschlüssel"</formula1>
      <formula2>0</formula2>
    </dataValidation>
    <dataValidation type="list" allowBlank="1" sqref="G16:G35" xr:uid="{00000000-0002-0000-0000-000001000000}">
      <formula1>"UG,EG,1. OG,2. OG,3. OG,Dach"</formula1>
      <formula2>0</formula2>
    </dataValidation>
    <dataValidation type="list" allowBlank="1" sqref="J16:J35" xr:uid="{00000000-0002-0000-0000-000002000000}">
      <formula1>"Geschäftsführung,Buchhaltung,Vertrieb,Marketing,Personal,IT,Empfang,Lager,Technik,Reinigung"</formula1>
      <formula2>0</formula2>
    </dataValidation>
    <dataValidation type="list" allowBlank="1" sqref="E16:E35" xr:uid="{00000000-0002-0000-0000-000003000000}">
      <formula1>"SA-Verwaltung,SA-Technik,SA-Lager,SA-Sicherheit,SA-Außen"</formula1>
      <formula2>0</formula2>
    </dataValidation>
    <dataValidation type="date" allowBlank="1" sqref="K16:M35" xr:uid="{00000000-0002-0000-0000-000004000000}">
      <formula1>0</formula1>
      <formula2>0</formula2>
    </dataValidation>
    <dataValidation type="decimal" operator="greaterThanOrEqual" allowBlank="1" sqref="O16:O35" xr:uid="{00000000-0002-0000-0000-000005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Schlüsselverwaltung 2026</vt:lpstr>
      <vt:lpstr>'Schlüsselverwaltung 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2026-06-17T10:14:19Z</dcterms:created>
  <dcterms:modified xsi:type="dcterms:W3CDTF">2026-06-17T16:03:19Z</dcterms:modified>
  <dc:language>en-US</dc:language>
</cp:coreProperties>
</file>