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ostenplanung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<sst xmlns="http://schemas.openxmlformats.org/spreadsheetml/2006/main" count="174" uniqueCount="97">
  <si>
    <t xml:space="preserve">BAUKOSTENPLANUNG</t>
  </si>
  <si>
    <t xml:space="preserve">Projektname</t>
  </si>
  <si>
    <t xml:space="preserve">Modernisierungsprojekt Gewerbebau</t>
  </si>
  <si>
    <t xml:space="preserve">Budget (geplant)</t>
  </si>
  <si>
    <t xml:space="preserve">Standort</t>
  </si>
  <si>
    <t xml:space="preserve">Frankfurt am Main</t>
  </si>
  <si>
    <t xml:space="preserve">Ausgegeben (Realität)</t>
  </si>
  <si>
    <t xml:space="preserve">Projektleiter</t>
  </si>
  <si>
    <t xml:space="preserve">Projektteam</t>
  </si>
  <si>
    <t xml:space="preserve">Verfügbarer Puffer</t>
  </si>
  <si>
    <t xml:space="preserve">Startdatum</t>
  </si>
  <si>
    <t xml:space="preserve">01.03.2026</t>
  </si>
  <si>
    <t xml:space="preserve">Geplantes Enddatum</t>
  </si>
  <si>
    <t xml:space="preserve">30.11.2026</t>
  </si>
  <si>
    <t xml:space="preserve">Pos</t>
  </si>
  <si>
    <t xml:space="preserve">Kategorie</t>
  </si>
  <si>
    <t xml:space="preserve">Beschreibung</t>
  </si>
  <si>
    <t xml:space="preserve">Menge</t>
  </si>
  <si>
    <t xml:space="preserve">Einheit</t>
  </si>
  <si>
    <t xml:space="preserve">Einzelpreis</t>
  </si>
  <si>
    <t xml:space="preserve">Gesamtpreis</t>
  </si>
  <si>
    <t xml:space="preserve">Status</t>
  </si>
  <si>
    <t xml:space="preserve">1</t>
  </si>
  <si>
    <t xml:space="preserve">Grundlagen</t>
  </si>
  <si>
    <t xml:space="preserve">Vermessung und Baugrunduntersuchung</t>
  </si>
  <si>
    <t xml:space="preserve">Lot</t>
  </si>
  <si>
    <t xml:space="preserve">Bezahlt</t>
  </si>
  <si>
    <t xml:space="preserve">2</t>
  </si>
  <si>
    <t xml:space="preserve">Bauantragsplanung und Genehmigungen</t>
  </si>
  <si>
    <t xml:space="preserve">Beauftragt</t>
  </si>
  <si>
    <t xml:space="preserve">3</t>
  </si>
  <si>
    <t xml:space="preserve">Erdarbeiten</t>
  </si>
  <si>
    <t xml:space="preserve">Aushub und Bodenabtrag (500 m³)</t>
  </si>
  <si>
    <t xml:space="preserve">m³</t>
  </si>
  <si>
    <t xml:space="preserve">4</t>
  </si>
  <si>
    <t xml:space="preserve">Baggerarbeiten und Verdichtung</t>
  </si>
  <si>
    <t xml:space="preserve">5</t>
  </si>
  <si>
    <t xml:space="preserve">Gründung</t>
  </si>
  <si>
    <t xml:space="preserve">Pfahlgründung mit Stahlrohrpfählen</t>
  </si>
  <si>
    <t xml:space="preserve">m</t>
  </si>
  <si>
    <t xml:space="preserve">Offen</t>
  </si>
  <si>
    <t xml:space="preserve">6</t>
  </si>
  <si>
    <t xml:space="preserve">Fundamentplatte und Drainagesystem</t>
  </si>
  <si>
    <t xml:space="preserve">m²</t>
  </si>
  <si>
    <t xml:space="preserve">7</t>
  </si>
  <si>
    <t xml:space="preserve">Rohbau</t>
  </si>
  <si>
    <t xml:space="preserve">Stahlbetonskelettbau</t>
  </si>
  <si>
    <t xml:space="preserve">8</t>
  </si>
  <si>
    <t xml:space="preserve">Außenfassade (Klinker und Wärmeschutz)</t>
  </si>
  <si>
    <t xml:space="preserve">9</t>
  </si>
  <si>
    <t xml:space="preserve">Dach</t>
  </si>
  <si>
    <t xml:space="preserve">Dachkonstruktion und Eindeckung</t>
  </si>
  <si>
    <t xml:space="preserve">10</t>
  </si>
  <si>
    <t xml:space="preserve">Dachrinnen, Fallrohre und Abdichtung</t>
  </si>
  <si>
    <t xml:space="preserve">11</t>
  </si>
  <si>
    <t xml:space="preserve">Fenster</t>
  </si>
  <si>
    <t xml:space="preserve">Fenster und Türrahmen (Holz-Aluminium)</t>
  </si>
  <si>
    <t xml:space="preserve">Stk</t>
  </si>
  <si>
    <t xml:space="preserve">12</t>
  </si>
  <si>
    <t xml:space="preserve">Außentüren mit Eingangsvorbau</t>
  </si>
  <si>
    <t xml:space="preserve">13</t>
  </si>
  <si>
    <t xml:space="preserve">Heizung</t>
  </si>
  <si>
    <t xml:space="preserve">Gas-Brennwertkessel und Rohrleitungssystem</t>
  </si>
  <si>
    <t xml:space="preserve">14</t>
  </si>
  <si>
    <t xml:space="preserve">Radiatoreninstallation und Armaturen</t>
  </si>
  <si>
    <t xml:space="preserve">15</t>
  </si>
  <si>
    <t xml:space="preserve">Wasser/Sanitär</t>
  </si>
  <si>
    <t xml:space="preserve">Trinkwasser- und Abwasserleitungen</t>
  </si>
  <si>
    <t xml:space="preserve">16</t>
  </si>
  <si>
    <t xml:space="preserve">Sanitärarmaturen und Installationen</t>
  </si>
  <si>
    <t xml:space="preserve">17</t>
  </si>
  <si>
    <t xml:space="preserve">Elektro</t>
  </si>
  <si>
    <t xml:space="preserve">Stromleitungsanlage und Verteiler</t>
  </si>
  <si>
    <t xml:space="preserve">18</t>
  </si>
  <si>
    <t xml:space="preserve">Leuchten, Schalter und Steckdosen</t>
  </si>
  <si>
    <t xml:space="preserve">19</t>
  </si>
  <si>
    <t xml:space="preserve">Innenausbau</t>
  </si>
  <si>
    <t xml:space="preserve">Trennwände und Deckenabhängungen</t>
  </si>
  <si>
    <t xml:space="preserve">20</t>
  </si>
  <si>
    <t xml:space="preserve">Bodenvorbereitung und Estrich</t>
  </si>
  <si>
    <t xml:space="preserve">21</t>
  </si>
  <si>
    <t xml:space="preserve">Bodenbeläge</t>
  </si>
  <si>
    <t xml:space="preserve">Parkett und Designbelag</t>
  </si>
  <si>
    <t xml:space="preserve">22</t>
  </si>
  <si>
    <t xml:space="preserve">Fliesen in Nassräumen</t>
  </si>
  <si>
    <t xml:space="preserve">23</t>
  </si>
  <si>
    <t xml:space="preserve">Wandverkleidung</t>
  </si>
  <si>
    <t xml:space="preserve">Verputz und Spachtelung</t>
  </si>
  <si>
    <t xml:space="preserve">24</t>
  </si>
  <si>
    <t xml:space="preserve">Malerarbeiten und Tapeten</t>
  </si>
  <si>
    <t xml:space="preserve">RESUMEN POR KATEGORÍA</t>
  </si>
  <si>
    <t xml:space="preserve">Gesamtkosten</t>
  </si>
  <si>
    <t xml:space="preserve">Planung</t>
  </si>
  <si>
    <t xml:space="preserve">GESAMTBERECHNUNG</t>
  </si>
  <si>
    <t xml:space="preserve">Summe Baukosten</t>
  </si>
  <si>
    <t xml:space="preserve">Rücklagen (10%)</t>
  </si>
  <si>
    <t xml:space="preserve">Gesamtbudget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</si>
</sst>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&quot; €&quot;"/>
    <numFmt numFmtId="166" formatCode="0.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FFFFFF"/>
      <name val="Calibri"/>
      <family val="0"/>
      <charset val="1"/>
    </font>
    <font>
      <b val="true"/>
      <sz val="10"/>
      <color rgb="FF1F4E78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sz val="10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0"/>
      <name val="Calibri"/>
      <family val="0"/>
      <charset val="1"/>
    </font>
    <font>
      <b val="true"/>
      <sz val="11"/>
      <name val="Calibri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1F4E78"/>
        <bgColor rgb="FF003366"/>
      </patternFill>
    </fill>
    <fill>
      <patternFill patternType="solid">
        <fgColor rgb="FFD9E1F2"/>
        <bgColor rgb="FFE2EFDA"/>
      </patternFill>
    </fill>
    <fill>
      <patternFill patternType="solid">
        <fgColor rgb="FF4472C4"/>
        <bgColor rgb="FF666699"/>
      </patternFill>
    </fill>
    <fill>
      <patternFill patternType="solid">
        <fgColor rgb="FFF2F2F2"/>
        <bgColor rgb="FFE2EFDA"/>
      </patternFill>
    </fill>
    <fill>
      <patternFill patternType="solid">
        <fgColor rgb="FF8FAADC"/>
        <bgColor rgb="FF969696"/>
      </patternFill>
    </fill>
    <fill>
      <patternFill patternType="solid">
        <fgColor rgb="FFE2EFDA"/>
        <bgColor rgb="FFF2F2F2"/>
      </patternFill>
    </fill>
    <fill>
      <patternFill patternType="solid">
        <fgColor rgb="FFFCE4D6"/>
        <bgColor rgb="FFF2F2F2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7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8FAADC"/>
      <rgbColor rgb="FF993366"/>
      <rgbColor rgb="FFF2F2F2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CE4D6"/>
      <rgbColor rgb="FF4472C4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8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18"/>
    <col collapsed="false" customWidth="true" hidden="false" outlineLevel="0" max="3" min="3" style="0" width="26"/>
    <col collapsed="false" customWidth="true" hidden="false" outlineLevel="0" max="4" min="4" style="0" width="10"/>
    <col collapsed="false" customWidth="true" hidden="false" outlineLevel="0" max="5" min="5" style="0" width="11"/>
    <col collapsed="false" customWidth="true" hidden="false" outlineLevel="0" max="8" min="6" style="0" width="13"/>
  </cols>
  <sheetData>
    <row r="1" customFormat="false" ht="24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3" customFormat="false" ht="15" hidden="false" customHeight="false" outlineLevel="0" collapsed="false">
      <c r="A3" s="2" t="s">
        <v>1</v>
      </c>
      <c r="B3" s="3" t="s">
        <v>2</v>
      </c>
      <c r="D3" s="2" t="s">
        <v>3</v>
      </c>
      <c r="E3" s="4" t="n">
        <f aca="false">SUM(G13:G52)</f>
        <v>1294330</v>
      </c>
    </row>
    <row r="4" customFormat="false" ht="15" hidden="false" customHeight="false" outlineLevel="0" collapsed="false">
      <c r="A4" s="2" t="s">
        <v>4</v>
      </c>
      <c r="B4" s="3" t="s">
        <v>5</v>
      </c>
      <c r="D4" s="2" t="s">
        <v>6</v>
      </c>
      <c r="E4" s="4" t="n">
        <f aca="false">SUMIF(H13:H52,"Bezahlt",G13:G52)</f>
        <v>26350</v>
      </c>
    </row>
    <row r="5" customFormat="false" ht="15" hidden="false" customHeight="false" outlineLevel="0" collapsed="false">
      <c r="A5" s="2" t="s">
        <v>7</v>
      </c>
      <c r="B5" s="3" t="s">
        <v>8</v>
      </c>
      <c r="D5" s="2" t="s">
        <v>9</v>
      </c>
      <c r="E5" s="4" t="n">
        <f aca="false">E3-E4</f>
        <v>1267980</v>
      </c>
    </row>
    <row r="6" customFormat="false" ht="15" hidden="false" customHeight="false" outlineLevel="0" collapsed="false">
      <c r="A6" s="2" t="s">
        <v>10</v>
      </c>
      <c r="B6" s="3" t="s">
        <v>11</v>
      </c>
    </row>
    <row r="7" customFormat="false" ht="15" hidden="false" customHeight="false" outlineLevel="0" collapsed="false">
      <c r="A7" s="2" t="s">
        <v>12</v>
      </c>
      <c r="B7" s="3" t="s">
        <v>13</v>
      </c>
    </row>
    <row r="10" customFormat="false" ht="19.5" hidden="false" customHeight="true" outlineLevel="0" collapsed="false">
      <c r="A10" s="5" t="s">
        <v>14</v>
      </c>
      <c r="B10" s="5" t="s">
        <v>15</v>
      </c>
      <c r="C10" s="5" t="s">
        <v>16</v>
      </c>
      <c r="D10" s="5" t="s">
        <v>17</v>
      </c>
      <c r="E10" s="5" t="s">
        <v>18</v>
      </c>
      <c r="F10" s="5" t="s">
        <v>19</v>
      </c>
      <c r="G10" s="5" t="s">
        <v>20</v>
      </c>
      <c r="H10" s="5" t="s">
        <v>21</v>
      </c>
    </row>
    <row r="13" customFormat="false" ht="15" hidden="false" customHeight="false" outlineLevel="0" collapsed="false">
      <c r="A13" s="6" t="s">
        <v>22</v>
      </c>
      <c r="B13" s="7" t="s">
        <v>23</v>
      </c>
      <c r="C13" s="7" t="s">
        <v>24</v>
      </c>
      <c r="D13" s="8" t="n">
        <v>1</v>
      </c>
      <c r="E13" s="6" t="s">
        <v>25</v>
      </c>
      <c r="F13" s="9" t="n">
        <v>3500</v>
      </c>
      <c r="G13" s="9" t="n">
        <f aca="false">D13*F13</f>
        <v>3500</v>
      </c>
      <c r="H13" s="6" t="s">
        <v>26</v>
      </c>
    </row>
    <row r="14" customFormat="false" ht="15" hidden="false" customHeight="false" outlineLevel="0" collapsed="false">
      <c r="A14" s="10" t="s">
        <v>27</v>
      </c>
      <c r="B14" s="11" t="s">
        <v>23</v>
      </c>
      <c r="C14" s="11" t="s">
        <v>28</v>
      </c>
      <c r="D14" s="12" t="n">
        <v>1</v>
      </c>
      <c r="E14" s="10" t="s">
        <v>25</v>
      </c>
      <c r="F14" s="13" t="n">
        <v>2800</v>
      </c>
      <c r="G14" s="13" t="n">
        <f aca="false">D14*F14</f>
        <v>2800</v>
      </c>
      <c r="H14" s="10" t="s">
        <v>29</v>
      </c>
    </row>
    <row r="15" customFormat="false" ht="15" hidden="false" customHeight="false" outlineLevel="0" collapsed="false">
      <c r="A15" s="6" t="s">
        <v>30</v>
      </c>
      <c r="B15" s="7" t="s">
        <v>31</v>
      </c>
      <c r="C15" s="7" t="s">
        <v>32</v>
      </c>
      <c r="D15" s="8" t="n">
        <v>500</v>
      </c>
      <c r="E15" s="6" t="s">
        <v>33</v>
      </c>
      <c r="F15" s="9" t="n">
        <v>8.5</v>
      </c>
      <c r="G15" s="9" t="n">
        <f aca="false">D15*F15</f>
        <v>4250</v>
      </c>
      <c r="H15" s="6" t="s">
        <v>26</v>
      </c>
    </row>
    <row r="16" customFormat="false" ht="15" hidden="false" customHeight="false" outlineLevel="0" collapsed="false">
      <c r="A16" s="10" t="s">
        <v>34</v>
      </c>
      <c r="B16" s="11" t="s">
        <v>31</v>
      </c>
      <c r="C16" s="11" t="s">
        <v>35</v>
      </c>
      <c r="D16" s="12" t="n">
        <v>1</v>
      </c>
      <c r="E16" s="10" t="s">
        <v>25</v>
      </c>
      <c r="F16" s="13" t="n">
        <v>6200</v>
      </c>
      <c r="G16" s="13" t="n">
        <f aca="false">D16*F16</f>
        <v>6200</v>
      </c>
      <c r="H16" s="10" t="s">
        <v>26</v>
      </c>
    </row>
    <row r="17" customFormat="false" ht="15" hidden="false" customHeight="false" outlineLevel="0" collapsed="false">
      <c r="A17" s="6" t="s">
        <v>36</v>
      </c>
      <c r="B17" s="7" t="s">
        <v>37</v>
      </c>
      <c r="C17" s="7" t="s">
        <v>38</v>
      </c>
      <c r="D17" s="8" t="n">
        <v>120</v>
      </c>
      <c r="E17" s="6" t="s">
        <v>39</v>
      </c>
      <c r="F17" s="9" t="n">
        <v>185</v>
      </c>
      <c r="G17" s="9" t="n">
        <f aca="false">D17*F17</f>
        <v>22200</v>
      </c>
      <c r="H17" s="6" t="s">
        <v>40</v>
      </c>
    </row>
    <row r="18" customFormat="false" ht="15" hidden="false" customHeight="false" outlineLevel="0" collapsed="false">
      <c r="A18" s="10" t="s">
        <v>41</v>
      </c>
      <c r="B18" s="11" t="s">
        <v>37</v>
      </c>
      <c r="C18" s="11" t="s">
        <v>42</v>
      </c>
      <c r="D18" s="12" t="n">
        <v>1200</v>
      </c>
      <c r="E18" s="10" t="s">
        <v>43</v>
      </c>
      <c r="F18" s="13" t="n">
        <v>125</v>
      </c>
      <c r="G18" s="13" t="n">
        <f aca="false">D18*F18</f>
        <v>150000</v>
      </c>
      <c r="H18" s="10" t="s">
        <v>29</v>
      </c>
    </row>
    <row r="19" customFormat="false" ht="15" hidden="false" customHeight="false" outlineLevel="0" collapsed="false">
      <c r="A19" s="6" t="s">
        <v>44</v>
      </c>
      <c r="B19" s="7" t="s">
        <v>45</v>
      </c>
      <c r="C19" s="7" t="s">
        <v>46</v>
      </c>
      <c r="D19" s="8" t="n">
        <v>1</v>
      </c>
      <c r="E19" s="6" t="s">
        <v>25</v>
      </c>
      <c r="F19" s="9" t="n">
        <v>78500</v>
      </c>
      <c r="G19" s="9" t="n">
        <f aca="false">D19*F19</f>
        <v>78500</v>
      </c>
      <c r="H19" s="6" t="s">
        <v>29</v>
      </c>
    </row>
    <row r="20" customFormat="false" ht="15" hidden="false" customHeight="false" outlineLevel="0" collapsed="false">
      <c r="A20" s="10" t="s">
        <v>47</v>
      </c>
      <c r="B20" s="11" t="s">
        <v>45</v>
      </c>
      <c r="C20" s="11" t="s">
        <v>48</v>
      </c>
      <c r="D20" s="12" t="n">
        <v>2400</v>
      </c>
      <c r="E20" s="10" t="s">
        <v>43</v>
      </c>
      <c r="F20" s="13" t="n">
        <v>165</v>
      </c>
      <c r="G20" s="13" t="n">
        <f aca="false">D20*F20</f>
        <v>396000</v>
      </c>
      <c r="H20" s="10" t="s">
        <v>40</v>
      </c>
    </row>
    <row r="21" customFormat="false" ht="15" hidden="false" customHeight="false" outlineLevel="0" collapsed="false">
      <c r="A21" s="6" t="s">
        <v>49</v>
      </c>
      <c r="B21" s="7" t="s">
        <v>50</v>
      </c>
      <c r="C21" s="7" t="s">
        <v>51</v>
      </c>
      <c r="D21" s="8" t="n">
        <v>1800</v>
      </c>
      <c r="E21" s="6" t="s">
        <v>43</v>
      </c>
      <c r="F21" s="9" t="n">
        <v>95</v>
      </c>
      <c r="G21" s="9" t="n">
        <f aca="false">D21*F21</f>
        <v>171000</v>
      </c>
      <c r="H21" s="6" t="s">
        <v>40</v>
      </c>
    </row>
    <row r="22" customFormat="false" ht="15" hidden="false" customHeight="false" outlineLevel="0" collapsed="false">
      <c r="A22" s="10" t="s">
        <v>52</v>
      </c>
      <c r="B22" s="11" t="s">
        <v>50</v>
      </c>
      <c r="C22" s="11" t="s">
        <v>53</v>
      </c>
      <c r="D22" s="12" t="n">
        <v>480</v>
      </c>
      <c r="E22" s="10" t="s">
        <v>39</v>
      </c>
      <c r="F22" s="13" t="n">
        <v>28.5</v>
      </c>
      <c r="G22" s="13" t="n">
        <f aca="false">D22*F22</f>
        <v>13680</v>
      </c>
      <c r="H22" s="10" t="s">
        <v>40</v>
      </c>
    </row>
    <row r="23" customFormat="false" ht="15" hidden="false" customHeight="false" outlineLevel="0" collapsed="false">
      <c r="A23" s="6" t="s">
        <v>54</v>
      </c>
      <c r="B23" s="7" t="s">
        <v>55</v>
      </c>
      <c r="C23" s="7" t="s">
        <v>56</v>
      </c>
      <c r="D23" s="8" t="n">
        <v>85</v>
      </c>
      <c r="E23" s="6" t="s">
        <v>57</v>
      </c>
      <c r="F23" s="9" t="n">
        <v>420</v>
      </c>
      <c r="G23" s="9" t="n">
        <f aca="false">D23*F23</f>
        <v>35700</v>
      </c>
      <c r="H23" s="6" t="s">
        <v>29</v>
      </c>
    </row>
    <row r="24" customFormat="false" ht="15" hidden="false" customHeight="false" outlineLevel="0" collapsed="false">
      <c r="A24" s="10" t="s">
        <v>58</v>
      </c>
      <c r="B24" s="11" t="s">
        <v>55</v>
      </c>
      <c r="C24" s="11" t="s">
        <v>59</v>
      </c>
      <c r="D24" s="12" t="n">
        <v>6</v>
      </c>
      <c r="E24" s="10" t="s">
        <v>57</v>
      </c>
      <c r="F24" s="13" t="n">
        <v>1850</v>
      </c>
      <c r="G24" s="13" t="n">
        <f aca="false">D24*F24</f>
        <v>11100</v>
      </c>
      <c r="H24" s="10" t="s">
        <v>40</v>
      </c>
    </row>
    <row r="25" customFormat="false" ht="15" hidden="false" customHeight="false" outlineLevel="0" collapsed="false">
      <c r="A25" s="6" t="s">
        <v>60</v>
      </c>
      <c r="B25" s="7" t="s">
        <v>61</v>
      </c>
      <c r="C25" s="7" t="s">
        <v>62</v>
      </c>
      <c r="D25" s="8" t="n">
        <v>1</v>
      </c>
      <c r="E25" s="6" t="s">
        <v>25</v>
      </c>
      <c r="F25" s="9" t="n">
        <v>12400</v>
      </c>
      <c r="G25" s="9" t="n">
        <f aca="false">D25*F25</f>
        <v>12400</v>
      </c>
      <c r="H25" s="6" t="s">
        <v>26</v>
      </c>
    </row>
    <row r="26" customFormat="false" ht="15" hidden="false" customHeight="false" outlineLevel="0" collapsed="false">
      <c r="A26" s="10" t="s">
        <v>63</v>
      </c>
      <c r="B26" s="11" t="s">
        <v>61</v>
      </c>
      <c r="C26" s="11" t="s">
        <v>64</v>
      </c>
      <c r="D26" s="12" t="n">
        <v>1</v>
      </c>
      <c r="E26" s="10" t="s">
        <v>25</v>
      </c>
      <c r="F26" s="13" t="n">
        <v>8900</v>
      </c>
      <c r="G26" s="13" t="n">
        <f aca="false">D26*F26</f>
        <v>8900</v>
      </c>
      <c r="H26" s="10" t="s">
        <v>29</v>
      </c>
    </row>
    <row r="27" customFormat="false" ht="15" hidden="false" customHeight="false" outlineLevel="0" collapsed="false">
      <c r="A27" s="6" t="s">
        <v>65</v>
      </c>
      <c r="B27" s="7" t="s">
        <v>66</v>
      </c>
      <c r="C27" s="7" t="s">
        <v>67</v>
      </c>
      <c r="D27" s="8" t="n">
        <v>1</v>
      </c>
      <c r="E27" s="6" t="s">
        <v>25</v>
      </c>
      <c r="F27" s="9" t="n">
        <v>15200</v>
      </c>
      <c r="G27" s="9" t="n">
        <f aca="false">D27*F27</f>
        <v>15200</v>
      </c>
      <c r="H27" s="6" t="s">
        <v>29</v>
      </c>
    </row>
    <row r="28" customFormat="false" ht="15" hidden="false" customHeight="false" outlineLevel="0" collapsed="false">
      <c r="A28" s="10" t="s">
        <v>68</v>
      </c>
      <c r="B28" s="11" t="s">
        <v>66</v>
      </c>
      <c r="C28" s="11" t="s">
        <v>69</v>
      </c>
      <c r="D28" s="12" t="n">
        <v>1</v>
      </c>
      <c r="E28" s="10" t="s">
        <v>25</v>
      </c>
      <c r="F28" s="13" t="n">
        <v>9800</v>
      </c>
      <c r="G28" s="13" t="n">
        <f aca="false">D28*F28</f>
        <v>9800</v>
      </c>
      <c r="H28" s="10" t="s">
        <v>40</v>
      </c>
    </row>
    <row r="29" customFormat="false" ht="15" hidden="false" customHeight="false" outlineLevel="0" collapsed="false">
      <c r="A29" s="6" t="s">
        <v>70</v>
      </c>
      <c r="B29" s="7" t="s">
        <v>71</v>
      </c>
      <c r="C29" s="7" t="s">
        <v>72</v>
      </c>
      <c r="D29" s="8" t="n">
        <v>1</v>
      </c>
      <c r="E29" s="6" t="s">
        <v>25</v>
      </c>
      <c r="F29" s="9" t="n">
        <v>22300</v>
      </c>
      <c r="G29" s="9" t="n">
        <f aca="false">D29*F29</f>
        <v>22300</v>
      </c>
      <c r="H29" s="6" t="s">
        <v>40</v>
      </c>
    </row>
    <row r="30" customFormat="false" ht="15" hidden="false" customHeight="false" outlineLevel="0" collapsed="false">
      <c r="A30" s="10" t="s">
        <v>73</v>
      </c>
      <c r="B30" s="11" t="s">
        <v>71</v>
      </c>
      <c r="C30" s="11" t="s">
        <v>74</v>
      </c>
      <c r="D30" s="12" t="n">
        <v>1</v>
      </c>
      <c r="E30" s="10" t="s">
        <v>25</v>
      </c>
      <c r="F30" s="13" t="n">
        <v>11500</v>
      </c>
      <c r="G30" s="13" t="n">
        <f aca="false">D30*F30</f>
        <v>11500</v>
      </c>
      <c r="H30" s="10" t="s">
        <v>40</v>
      </c>
    </row>
    <row r="31" customFormat="false" ht="15" hidden="false" customHeight="false" outlineLevel="0" collapsed="false">
      <c r="A31" s="6" t="s">
        <v>75</v>
      </c>
      <c r="B31" s="7" t="s">
        <v>76</v>
      </c>
      <c r="C31" s="7" t="s">
        <v>77</v>
      </c>
      <c r="D31" s="8" t="n">
        <v>1800</v>
      </c>
      <c r="E31" s="6" t="s">
        <v>43</v>
      </c>
      <c r="F31" s="9" t="n">
        <v>35</v>
      </c>
      <c r="G31" s="9" t="n">
        <f aca="false">D31*F31</f>
        <v>63000</v>
      </c>
      <c r="H31" s="6" t="s">
        <v>40</v>
      </c>
    </row>
    <row r="32" customFormat="false" ht="15" hidden="false" customHeight="false" outlineLevel="0" collapsed="false">
      <c r="A32" s="10" t="s">
        <v>78</v>
      </c>
      <c r="B32" s="11" t="s">
        <v>76</v>
      </c>
      <c r="C32" s="11" t="s">
        <v>79</v>
      </c>
      <c r="D32" s="12" t="n">
        <v>2000</v>
      </c>
      <c r="E32" s="10" t="s">
        <v>43</v>
      </c>
      <c r="F32" s="13" t="n">
        <v>28</v>
      </c>
      <c r="G32" s="13" t="n">
        <f aca="false">D32*F32</f>
        <v>56000</v>
      </c>
      <c r="H32" s="10" t="s">
        <v>40</v>
      </c>
    </row>
    <row r="33" customFormat="false" ht="15" hidden="false" customHeight="false" outlineLevel="0" collapsed="false">
      <c r="A33" s="6" t="s">
        <v>80</v>
      </c>
      <c r="B33" s="7" t="s">
        <v>81</v>
      </c>
      <c r="C33" s="7" t="s">
        <v>82</v>
      </c>
      <c r="D33" s="8" t="n">
        <v>1200</v>
      </c>
      <c r="E33" s="6" t="s">
        <v>43</v>
      </c>
      <c r="F33" s="9" t="n">
        <v>42</v>
      </c>
      <c r="G33" s="9" t="n">
        <f aca="false">D33*F33</f>
        <v>50400</v>
      </c>
      <c r="H33" s="6" t="s">
        <v>40</v>
      </c>
    </row>
    <row r="34" customFormat="false" ht="15" hidden="false" customHeight="false" outlineLevel="0" collapsed="false">
      <c r="A34" s="10" t="s">
        <v>83</v>
      </c>
      <c r="B34" s="11" t="s">
        <v>81</v>
      </c>
      <c r="C34" s="11" t="s">
        <v>84</v>
      </c>
      <c r="D34" s="12" t="n">
        <v>350</v>
      </c>
      <c r="E34" s="10" t="s">
        <v>43</v>
      </c>
      <c r="F34" s="13" t="n">
        <v>58</v>
      </c>
      <c r="G34" s="13" t="n">
        <f aca="false">D34*F34</f>
        <v>20300</v>
      </c>
      <c r="H34" s="10" t="s">
        <v>40</v>
      </c>
    </row>
    <row r="35" customFormat="false" ht="15" hidden="false" customHeight="false" outlineLevel="0" collapsed="false">
      <c r="A35" s="6" t="s">
        <v>85</v>
      </c>
      <c r="B35" s="7" t="s">
        <v>86</v>
      </c>
      <c r="C35" s="7" t="s">
        <v>87</v>
      </c>
      <c r="D35" s="8" t="n">
        <v>3200</v>
      </c>
      <c r="E35" s="6" t="s">
        <v>43</v>
      </c>
      <c r="F35" s="9" t="n">
        <v>22</v>
      </c>
      <c r="G35" s="9" t="n">
        <f aca="false">D35*F35</f>
        <v>70400</v>
      </c>
      <c r="H35" s="6" t="s">
        <v>40</v>
      </c>
    </row>
    <row r="36" customFormat="false" ht="15" hidden="false" customHeight="false" outlineLevel="0" collapsed="false">
      <c r="A36" s="10" t="s">
        <v>88</v>
      </c>
      <c r="B36" s="11" t="s">
        <v>86</v>
      </c>
      <c r="C36" s="11" t="s">
        <v>89</v>
      </c>
      <c r="D36" s="12" t="n">
        <v>3200</v>
      </c>
      <c r="E36" s="10" t="s">
        <v>43</v>
      </c>
      <c r="F36" s="13" t="n">
        <v>18.5</v>
      </c>
      <c r="G36" s="13" t="n">
        <f aca="false">D36*F36</f>
        <v>59200</v>
      </c>
      <c r="H36" s="10" t="s">
        <v>40</v>
      </c>
    </row>
    <row r="40" customFormat="false" ht="15" hidden="false" customHeight="false" outlineLevel="0" collapsed="false">
      <c r="A40" s="14" t="s">
        <v>90</v>
      </c>
      <c r="B40" s="14"/>
      <c r="C40" s="14"/>
    </row>
    <row r="41" customFormat="false" ht="15" hidden="false" customHeight="false" outlineLevel="0" collapsed="false">
      <c r="A41" s="15" t="s">
        <v>15</v>
      </c>
      <c r="B41" s="15" t="s">
        <v>91</v>
      </c>
      <c r="C41" s="15" t="s">
        <v>21</v>
      </c>
    </row>
    <row r="42" customFormat="false" ht="15" hidden="false" customHeight="false" outlineLevel="0" collapsed="false">
      <c r="A42" s="16" t="s">
        <v>23</v>
      </c>
      <c r="B42" s="4" t="n">
        <f aca="false">SUMIF($B$13:$B$36,A42,$G$13:$G$36)</f>
        <v>6300</v>
      </c>
      <c r="C42" s="3" t="s">
        <v>92</v>
      </c>
    </row>
    <row r="43" customFormat="false" ht="15" hidden="false" customHeight="false" outlineLevel="0" collapsed="false">
      <c r="A43" s="16" t="s">
        <v>31</v>
      </c>
      <c r="B43" s="4" t="n">
        <f aca="false">SUMIF($B$13:$B$36,A43,$G$13:$G$36)</f>
        <v>10450</v>
      </c>
      <c r="C43" s="3" t="s">
        <v>92</v>
      </c>
    </row>
    <row r="44" customFormat="false" ht="15" hidden="false" customHeight="false" outlineLevel="0" collapsed="false">
      <c r="A44" s="16" t="s">
        <v>37</v>
      </c>
      <c r="B44" s="4" t="n">
        <f aca="false">SUMIF($B$13:$B$36,A44,$G$13:$G$36)</f>
        <v>172200</v>
      </c>
      <c r="C44" s="3" t="s">
        <v>92</v>
      </c>
    </row>
    <row r="45" customFormat="false" ht="15" hidden="false" customHeight="false" outlineLevel="0" collapsed="false">
      <c r="A45" s="16" t="s">
        <v>45</v>
      </c>
      <c r="B45" s="4" t="n">
        <f aca="false">SUMIF($B$13:$B$36,A45,$G$13:$G$36)</f>
        <v>474500</v>
      </c>
      <c r="C45" s="3" t="s">
        <v>92</v>
      </c>
    </row>
    <row r="46" customFormat="false" ht="15" hidden="false" customHeight="false" outlineLevel="0" collapsed="false">
      <c r="A46" s="16" t="s">
        <v>50</v>
      </c>
      <c r="B46" s="4" t="n">
        <f aca="false">SUMIF($B$13:$B$36,A46,$G$13:$G$36)</f>
        <v>184680</v>
      </c>
      <c r="C46" s="3" t="s">
        <v>92</v>
      </c>
    </row>
    <row r="47" customFormat="false" ht="15" hidden="false" customHeight="false" outlineLevel="0" collapsed="false">
      <c r="A47" s="16" t="s">
        <v>55</v>
      </c>
      <c r="B47" s="4" t="n">
        <f aca="false">SUMIF($B$13:$B$36,A47,$G$13:$G$36)</f>
        <v>46800</v>
      </c>
      <c r="C47" s="3" t="s">
        <v>92</v>
      </c>
    </row>
    <row r="48" customFormat="false" ht="15" hidden="false" customHeight="false" outlineLevel="0" collapsed="false">
      <c r="A48" s="16" t="s">
        <v>61</v>
      </c>
      <c r="B48" s="4" t="n">
        <f aca="false">SUMIF($B$13:$B$36,A48,$G$13:$G$36)</f>
        <v>21300</v>
      </c>
      <c r="C48" s="3" t="s">
        <v>92</v>
      </c>
    </row>
    <row r="49" customFormat="false" ht="15" hidden="false" customHeight="false" outlineLevel="0" collapsed="false">
      <c r="A49" s="16" t="s">
        <v>66</v>
      </c>
      <c r="B49" s="4" t="n">
        <f aca="false">SUMIF($B$13:$B$36,A49,$G$13:$G$36)</f>
        <v>25000</v>
      </c>
      <c r="C49" s="3" t="s">
        <v>92</v>
      </c>
    </row>
    <row r="50" customFormat="false" ht="15" hidden="false" customHeight="false" outlineLevel="0" collapsed="false">
      <c r="A50" s="16" t="s">
        <v>71</v>
      </c>
      <c r="B50" s="4" t="n">
        <f aca="false">SUMIF($B$13:$B$36,A50,$G$13:$G$36)</f>
        <v>33800</v>
      </c>
      <c r="C50" s="3" t="s">
        <v>92</v>
      </c>
    </row>
    <row r="51" customFormat="false" ht="15" hidden="false" customHeight="false" outlineLevel="0" collapsed="false">
      <c r="A51" s="16" t="s">
        <v>76</v>
      </c>
      <c r="B51" s="4" t="n">
        <f aca="false">SUMIF($B$13:$B$36,A51,$G$13:$G$36)</f>
        <v>119000</v>
      </c>
      <c r="C51" s="3" t="s">
        <v>92</v>
      </c>
    </row>
    <row r="52" customFormat="false" ht="15" hidden="false" customHeight="false" outlineLevel="0" collapsed="false">
      <c r="A52" s="16" t="s">
        <v>81</v>
      </c>
      <c r="B52" s="4" t="n">
        <f aca="false">SUMIF($B$13:$B$36,A52,$G$13:$G$36)</f>
        <v>70700</v>
      </c>
      <c r="C52" s="3" t="s">
        <v>92</v>
      </c>
    </row>
    <row r="53" customFormat="false" ht="15" hidden="false" customHeight="false" outlineLevel="0" collapsed="false">
      <c r="A53" s="16" t="s">
        <v>86</v>
      </c>
      <c r="B53" s="4" t="n">
        <f aca="false">SUMIF($B$13:$B$36,A53,$G$13:$G$36)</f>
        <v>129600</v>
      </c>
      <c r="C53" s="3" t="s">
        <v>92</v>
      </c>
    </row>
    <row r="58" customFormat="false" ht="18" hidden="false" customHeight="true" outlineLevel="0" collapsed="false">
      <c r="A58" s="17" t="s">
        <v>93</v>
      </c>
      <c r="B58" s="17"/>
    </row>
    <row r="59" customFormat="false" ht="15" hidden="false" customHeight="false" outlineLevel="0" collapsed="false">
      <c r="A59" s="0" t="s">
        <v>94</v>
      </c>
      <c r="B59" s="18" t="n">
        <f aca="false">SUM(G13:G36)</f>
        <v>1294330</v>
      </c>
    </row>
    <row r="60" customFormat="false" ht="15" hidden="false" customHeight="false" outlineLevel="0" collapsed="false">
      <c r="A60" s="0" t="s">
        <v>95</v>
      </c>
      <c r="B60" s="19" t="n">
        <f aca="false">B59*0.1</f>
        <v>129433</v>
      </c>
    </row>
    <row r="61" customFormat="false" ht="15" hidden="false" customHeight="false" outlineLevel="0" collapsed="false">
      <c r="A61" s="0" t="s">
        <v>96</v>
      </c>
      <c r="B61" s="20" t="n">
        <f aca="false">B59+B60</f>
        <v>1423763</v>
      </c>
    </row>
  </sheetData>
  <mergeCells count="3">
    <mergeCell ref="A1:H1"/>
    <mergeCell ref="A40:C40"/>
    <mergeCell ref="A58:B5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2026-06-18T05:09:06Z</dcterms:created>
  <dc:creator>openpyxl</dc:creator>
  <dc:description/>
  <dc:language>en-US</dc:language>
  <cp:lastModifiedBy/>
  <dcterms:modified xsi:type="dcterms:W3CDTF">2026-06-18T05:09:06Z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