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8_{F92BD96E-AD2C-452F-AF7B-E3A4C783FA46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Cockpit" sheetId="1" r:id="rId1"/>
    <sheet name="Fahrzeuge" sheetId="2" r:id="rId2"/>
    <sheet name="Kosten" sheetId="3" r:id="rId3"/>
    <sheet name="Termine" sheetId="4" r:id="rId4"/>
    <sheet name="Fahrten" sheetId="5" r:id="rId5"/>
    <sheet name="Listen" sheetId="6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6" i="5" l="1"/>
  <c r="J206" i="5"/>
  <c r="M205" i="5"/>
  <c r="J205" i="5"/>
  <c r="M204" i="5"/>
  <c r="J204" i="5"/>
  <c r="M203" i="5"/>
  <c r="J203" i="5"/>
  <c r="M202" i="5"/>
  <c r="J202" i="5"/>
  <c r="M201" i="5"/>
  <c r="J201" i="5"/>
  <c r="M200" i="5"/>
  <c r="J200" i="5"/>
  <c r="M199" i="5"/>
  <c r="J199" i="5"/>
  <c r="M198" i="5"/>
  <c r="J198" i="5"/>
  <c r="M197" i="5"/>
  <c r="J197" i="5"/>
  <c r="M196" i="5"/>
  <c r="J196" i="5"/>
  <c r="M195" i="5"/>
  <c r="J195" i="5"/>
  <c r="M194" i="5"/>
  <c r="J194" i="5"/>
  <c r="M193" i="5"/>
  <c r="J193" i="5"/>
  <c r="M192" i="5"/>
  <c r="J192" i="5"/>
  <c r="M191" i="5"/>
  <c r="J191" i="5"/>
  <c r="M190" i="5"/>
  <c r="J190" i="5"/>
  <c r="M189" i="5"/>
  <c r="J189" i="5"/>
  <c r="M188" i="5"/>
  <c r="J188" i="5"/>
  <c r="M187" i="5"/>
  <c r="J187" i="5"/>
  <c r="M186" i="5"/>
  <c r="J186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175" i="5"/>
  <c r="J175" i="5"/>
  <c r="M174" i="5"/>
  <c r="J174" i="5"/>
  <c r="M173" i="5"/>
  <c r="J173" i="5"/>
  <c r="M172" i="5"/>
  <c r="J172" i="5"/>
  <c r="M171" i="5"/>
  <c r="J171" i="5"/>
  <c r="M170" i="5"/>
  <c r="J170" i="5"/>
  <c r="M169" i="5"/>
  <c r="J169" i="5"/>
  <c r="M168" i="5"/>
  <c r="J168" i="5"/>
  <c r="M167" i="5"/>
  <c r="J167" i="5"/>
  <c r="M166" i="5"/>
  <c r="J166" i="5"/>
  <c r="M165" i="5"/>
  <c r="J165" i="5"/>
  <c r="M164" i="5"/>
  <c r="J164" i="5"/>
  <c r="M163" i="5"/>
  <c r="J163" i="5"/>
  <c r="M162" i="5"/>
  <c r="J162" i="5"/>
  <c r="M161" i="5"/>
  <c r="J161" i="5"/>
  <c r="M160" i="5"/>
  <c r="J160" i="5"/>
  <c r="M159" i="5"/>
  <c r="J159" i="5"/>
  <c r="M158" i="5"/>
  <c r="J158" i="5"/>
  <c r="M157" i="5"/>
  <c r="J157" i="5"/>
  <c r="M156" i="5"/>
  <c r="J156" i="5"/>
  <c r="M155" i="5"/>
  <c r="J155" i="5"/>
  <c r="M154" i="5"/>
  <c r="J154" i="5"/>
  <c r="M153" i="5"/>
  <c r="J153" i="5"/>
  <c r="M152" i="5"/>
  <c r="J152" i="5"/>
  <c r="M151" i="5"/>
  <c r="J151" i="5"/>
  <c r="M150" i="5"/>
  <c r="J150" i="5"/>
  <c r="M149" i="5"/>
  <c r="J149" i="5"/>
  <c r="M148" i="5"/>
  <c r="J148" i="5"/>
  <c r="M147" i="5"/>
  <c r="J147" i="5"/>
  <c r="M146" i="5"/>
  <c r="J146" i="5"/>
  <c r="M145" i="5"/>
  <c r="J145" i="5"/>
  <c r="M144" i="5"/>
  <c r="J144" i="5"/>
  <c r="M143" i="5"/>
  <c r="J143" i="5"/>
  <c r="M142" i="5"/>
  <c r="J142" i="5"/>
  <c r="M141" i="5"/>
  <c r="J141" i="5"/>
  <c r="M140" i="5"/>
  <c r="J140" i="5"/>
  <c r="M139" i="5"/>
  <c r="J139" i="5"/>
  <c r="M138" i="5"/>
  <c r="J138" i="5"/>
  <c r="M137" i="5"/>
  <c r="J137" i="5"/>
  <c r="M136" i="5"/>
  <c r="J136" i="5"/>
  <c r="M135" i="5"/>
  <c r="J135" i="5"/>
  <c r="M134" i="5"/>
  <c r="J134" i="5"/>
  <c r="M133" i="5"/>
  <c r="J133" i="5"/>
  <c r="M132" i="5"/>
  <c r="J132" i="5"/>
  <c r="M131" i="5"/>
  <c r="J131" i="5"/>
  <c r="M130" i="5"/>
  <c r="J130" i="5"/>
  <c r="M129" i="5"/>
  <c r="J129" i="5"/>
  <c r="M128" i="5"/>
  <c r="J128" i="5"/>
  <c r="M127" i="5"/>
  <c r="J127" i="5"/>
  <c r="M126" i="5"/>
  <c r="J126" i="5"/>
  <c r="M125" i="5"/>
  <c r="J125" i="5"/>
  <c r="M124" i="5"/>
  <c r="J124" i="5"/>
  <c r="M123" i="5"/>
  <c r="J123" i="5"/>
  <c r="M122" i="5"/>
  <c r="J122" i="5"/>
  <c r="M121" i="5"/>
  <c r="J121" i="5"/>
  <c r="M120" i="5"/>
  <c r="J120" i="5"/>
  <c r="M119" i="5"/>
  <c r="J119" i="5"/>
  <c r="M118" i="5"/>
  <c r="J118" i="5"/>
  <c r="M117" i="5"/>
  <c r="J117" i="5"/>
  <c r="M116" i="5"/>
  <c r="J116" i="5"/>
  <c r="M115" i="5"/>
  <c r="J115" i="5"/>
  <c r="M114" i="5"/>
  <c r="J114" i="5"/>
  <c r="M113" i="5"/>
  <c r="J113" i="5"/>
  <c r="M112" i="5"/>
  <c r="J112" i="5"/>
  <c r="M111" i="5"/>
  <c r="J111" i="5"/>
  <c r="M110" i="5"/>
  <c r="J110" i="5"/>
  <c r="M109" i="5"/>
  <c r="J109" i="5"/>
  <c r="M108" i="5"/>
  <c r="J108" i="5"/>
  <c r="M107" i="5"/>
  <c r="J107" i="5"/>
  <c r="M106" i="5"/>
  <c r="J106" i="5"/>
  <c r="M105" i="5"/>
  <c r="J105" i="5"/>
  <c r="M104" i="5"/>
  <c r="J104" i="5"/>
  <c r="M103" i="5"/>
  <c r="J103" i="5"/>
  <c r="M102" i="5"/>
  <c r="J102" i="5"/>
  <c r="M101" i="5"/>
  <c r="J101" i="5"/>
  <c r="M100" i="5"/>
  <c r="J100" i="5"/>
  <c r="M99" i="5"/>
  <c r="J99" i="5"/>
  <c r="M98" i="5"/>
  <c r="J98" i="5"/>
  <c r="M97" i="5"/>
  <c r="J97" i="5"/>
  <c r="M96" i="5"/>
  <c r="J96" i="5"/>
  <c r="M95" i="5"/>
  <c r="J95" i="5"/>
  <c r="M94" i="5"/>
  <c r="J94" i="5"/>
  <c r="M93" i="5"/>
  <c r="J93" i="5"/>
  <c r="M92" i="5"/>
  <c r="J92" i="5"/>
  <c r="M91" i="5"/>
  <c r="J91" i="5"/>
  <c r="M90" i="5"/>
  <c r="J90" i="5"/>
  <c r="M89" i="5"/>
  <c r="J89" i="5"/>
  <c r="M88" i="5"/>
  <c r="J88" i="5"/>
  <c r="M87" i="5"/>
  <c r="J87" i="5"/>
  <c r="M86" i="5"/>
  <c r="J86" i="5"/>
  <c r="M85" i="5"/>
  <c r="J85" i="5"/>
  <c r="M84" i="5"/>
  <c r="J84" i="5"/>
  <c r="M83" i="5"/>
  <c r="J83" i="5"/>
  <c r="M82" i="5"/>
  <c r="J82" i="5"/>
  <c r="M81" i="5"/>
  <c r="J81" i="5"/>
  <c r="M80" i="5"/>
  <c r="J80" i="5"/>
  <c r="M79" i="5"/>
  <c r="J79" i="5"/>
  <c r="M78" i="5"/>
  <c r="J78" i="5"/>
  <c r="M77" i="5"/>
  <c r="J77" i="5"/>
  <c r="M76" i="5"/>
  <c r="J76" i="5"/>
  <c r="M75" i="5"/>
  <c r="J75" i="5"/>
  <c r="M74" i="5"/>
  <c r="J74" i="5"/>
  <c r="M73" i="5"/>
  <c r="J73" i="5"/>
  <c r="M72" i="5"/>
  <c r="J72" i="5"/>
  <c r="M71" i="5"/>
  <c r="J71" i="5"/>
  <c r="M70" i="5"/>
  <c r="J70" i="5"/>
  <c r="M69" i="5"/>
  <c r="J69" i="5"/>
  <c r="M68" i="5"/>
  <c r="J68" i="5"/>
  <c r="M67" i="5"/>
  <c r="J67" i="5"/>
  <c r="M66" i="5"/>
  <c r="J66" i="5"/>
  <c r="M65" i="5"/>
  <c r="J65" i="5"/>
  <c r="M64" i="5"/>
  <c r="J64" i="5"/>
  <c r="M63" i="5"/>
  <c r="J63" i="5"/>
  <c r="M62" i="5"/>
  <c r="J62" i="5"/>
  <c r="M61" i="5"/>
  <c r="J61" i="5"/>
  <c r="M60" i="5"/>
  <c r="J60" i="5"/>
  <c r="M59" i="5"/>
  <c r="J59" i="5"/>
  <c r="M58" i="5"/>
  <c r="J58" i="5"/>
  <c r="M57" i="5"/>
  <c r="J57" i="5"/>
  <c r="M56" i="5"/>
  <c r="J56" i="5"/>
  <c r="M55" i="5"/>
  <c r="J55" i="5"/>
  <c r="M54" i="5"/>
  <c r="J54" i="5"/>
  <c r="M53" i="5"/>
  <c r="J53" i="5"/>
  <c r="M52" i="5"/>
  <c r="J52" i="5"/>
  <c r="M51" i="5"/>
  <c r="J51" i="5"/>
  <c r="M50" i="5"/>
  <c r="J50" i="5"/>
  <c r="M49" i="5"/>
  <c r="J49" i="5"/>
  <c r="M48" i="5"/>
  <c r="J48" i="5"/>
  <c r="M47" i="5"/>
  <c r="J47" i="5"/>
  <c r="M46" i="5"/>
  <c r="J46" i="5"/>
  <c r="M45" i="5"/>
  <c r="J45" i="5"/>
  <c r="M44" i="5"/>
  <c r="J44" i="5"/>
  <c r="M43" i="5"/>
  <c r="J43" i="5"/>
  <c r="M42" i="5"/>
  <c r="J42" i="5"/>
  <c r="M41" i="5"/>
  <c r="J41" i="5"/>
  <c r="M40" i="5"/>
  <c r="J40" i="5"/>
  <c r="M39" i="5"/>
  <c r="J39" i="5"/>
  <c r="M38" i="5"/>
  <c r="J38" i="5"/>
  <c r="M37" i="5"/>
  <c r="J37" i="5"/>
  <c r="M36" i="5"/>
  <c r="J36" i="5"/>
  <c r="M35" i="5"/>
  <c r="J35" i="5"/>
  <c r="M34" i="5"/>
  <c r="J34" i="5"/>
  <c r="M33" i="5"/>
  <c r="J33" i="5"/>
  <c r="M32" i="5"/>
  <c r="J32" i="5"/>
  <c r="M31" i="5"/>
  <c r="J31" i="5"/>
  <c r="M30" i="5"/>
  <c r="J30" i="5"/>
  <c r="M29" i="5"/>
  <c r="J29" i="5"/>
  <c r="M28" i="5"/>
  <c r="J28" i="5"/>
  <c r="M27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J14" i="5"/>
  <c r="M14" i="5" s="1"/>
  <c r="M13" i="5"/>
  <c r="J13" i="5"/>
  <c r="J12" i="5"/>
  <c r="M12" i="5" s="1"/>
  <c r="M11" i="5"/>
  <c r="J11" i="5"/>
  <c r="M10" i="5"/>
  <c r="J10" i="5"/>
  <c r="J9" i="5"/>
  <c r="M9" i="5" s="1"/>
  <c r="J8" i="5"/>
  <c r="M8" i="5" s="1"/>
  <c r="J7" i="5"/>
  <c r="M7" i="5" s="1"/>
  <c r="J206" i="4"/>
  <c r="I206" i="4"/>
  <c r="C206" i="4"/>
  <c r="J205" i="4"/>
  <c r="I205" i="4"/>
  <c r="C205" i="4"/>
  <c r="J204" i="4"/>
  <c r="I204" i="4"/>
  <c r="C204" i="4"/>
  <c r="J203" i="4"/>
  <c r="I203" i="4"/>
  <c r="C203" i="4"/>
  <c r="J202" i="4"/>
  <c r="I202" i="4"/>
  <c r="C202" i="4"/>
  <c r="J201" i="4"/>
  <c r="I201" i="4"/>
  <c r="C201" i="4"/>
  <c r="J200" i="4"/>
  <c r="I200" i="4"/>
  <c r="C200" i="4"/>
  <c r="J199" i="4"/>
  <c r="I199" i="4"/>
  <c r="C199" i="4"/>
  <c r="J198" i="4"/>
  <c r="I198" i="4"/>
  <c r="C198" i="4"/>
  <c r="J197" i="4"/>
  <c r="I197" i="4"/>
  <c r="C197" i="4"/>
  <c r="J196" i="4"/>
  <c r="I196" i="4"/>
  <c r="C196" i="4"/>
  <c r="J195" i="4"/>
  <c r="I195" i="4"/>
  <c r="C195" i="4"/>
  <c r="J194" i="4"/>
  <c r="I194" i="4"/>
  <c r="C194" i="4"/>
  <c r="J193" i="4"/>
  <c r="I193" i="4"/>
  <c r="C193" i="4"/>
  <c r="J192" i="4"/>
  <c r="I192" i="4"/>
  <c r="C192" i="4"/>
  <c r="J191" i="4"/>
  <c r="I191" i="4"/>
  <c r="C191" i="4"/>
  <c r="J190" i="4"/>
  <c r="I190" i="4"/>
  <c r="C190" i="4"/>
  <c r="J189" i="4"/>
  <c r="I189" i="4"/>
  <c r="C189" i="4"/>
  <c r="J188" i="4"/>
  <c r="I188" i="4"/>
  <c r="C188" i="4"/>
  <c r="J187" i="4"/>
  <c r="I187" i="4"/>
  <c r="C187" i="4"/>
  <c r="J186" i="4"/>
  <c r="I186" i="4"/>
  <c r="C186" i="4"/>
  <c r="J185" i="4"/>
  <c r="I185" i="4"/>
  <c r="C185" i="4"/>
  <c r="J184" i="4"/>
  <c r="I184" i="4"/>
  <c r="C184" i="4"/>
  <c r="J183" i="4"/>
  <c r="I183" i="4"/>
  <c r="C183" i="4"/>
  <c r="J182" i="4"/>
  <c r="I182" i="4"/>
  <c r="C182" i="4"/>
  <c r="J181" i="4"/>
  <c r="I181" i="4"/>
  <c r="C181" i="4"/>
  <c r="J180" i="4"/>
  <c r="I180" i="4"/>
  <c r="C180" i="4"/>
  <c r="J179" i="4"/>
  <c r="I179" i="4"/>
  <c r="C179" i="4"/>
  <c r="J178" i="4"/>
  <c r="I178" i="4"/>
  <c r="C178" i="4"/>
  <c r="J177" i="4"/>
  <c r="I177" i="4"/>
  <c r="C177" i="4"/>
  <c r="J176" i="4"/>
  <c r="I176" i="4"/>
  <c r="C176" i="4"/>
  <c r="J175" i="4"/>
  <c r="I175" i="4"/>
  <c r="C175" i="4"/>
  <c r="J174" i="4"/>
  <c r="I174" i="4"/>
  <c r="C174" i="4"/>
  <c r="J173" i="4"/>
  <c r="I173" i="4"/>
  <c r="C173" i="4"/>
  <c r="J172" i="4"/>
  <c r="I172" i="4"/>
  <c r="C172" i="4"/>
  <c r="J171" i="4"/>
  <c r="I171" i="4"/>
  <c r="C171" i="4"/>
  <c r="J170" i="4"/>
  <c r="I170" i="4"/>
  <c r="C170" i="4"/>
  <c r="J169" i="4"/>
  <c r="I169" i="4"/>
  <c r="C169" i="4"/>
  <c r="J168" i="4"/>
  <c r="I168" i="4"/>
  <c r="C168" i="4"/>
  <c r="J167" i="4"/>
  <c r="I167" i="4"/>
  <c r="C167" i="4"/>
  <c r="J166" i="4"/>
  <c r="I166" i="4"/>
  <c r="C166" i="4"/>
  <c r="J165" i="4"/>
  <c r="I165" i="4"/>
  <c r="C165" i="4"/>
  <c r="J164" i="4"/>
  <c r="I164" i="4"/>
  <c r="C164" i="4"/>
  <c r="J163" i="4"/>
  <c r="I163" i="4"/>
  <c r="C163" i="4"/>
  <c r="J162" i="4"/>
  <c r="I162" i="4"/>
  <c r="C162" i="4"/>
  <c r="J161" i="4"/>
  <c r="I161" i="4"/>
  <c r="C161" i="4"/>
  <c r="J160" i="4"/>
  <c r="I160" i="4"/>
  <c r="C160" i="4"/>
  <c r="J159" i="4"/>
  <c r="I159" i="4"/>
  <c r="C159" i="4"/>
  <c r="J158" i="4"/>
  <c r="I158" i="4"/>
  <c r="C158" i="4"/>
  <c r="J157" i="4"/>
  <c r="I157" i="4"/>
  <c r="C157" i="4"/>
  <c r="J156" i="4"/>
  <c r="I156" i="4"/>
  <c r="C156" i="4"/>
  <c r="J155" i="4"/>
  <c r="I155" i="4"/>
  <c r="C155" i="4"/>
  <c r="J154" i="4"/>
  <c r="I154" i="4"/>
  <c r="C154" i="4"/>
  <c r="J153" i="4"/>
  <c r="I153" i="4"/>
  <c r="C153" i="4"/>
  <c r="J152" i="4"/>
  <c r="I152" i="4"/>
  <c r="C152" i="4"/>
  <c r="J151" i="4"/>
  <c r="I151" i="4"/>
  <c r="C151" i="4"/>
  <c r="J150" i="4"/>
  <c r="I150" i="4"/>
  <c r="C150" i="4"/>
  <c r="J149" i="4"/>
  <c r="I149" i="4"/>
  <c r="C149" i="4"/>
  <c r="J148" i="4"/>
  <c r="I148" i="4"/>
  <c r="C148" i="4"/>
  <c r="J147" i="4"/>
  <c r="I147" i="4"/>
  <c r="C147" i="4"/>
  <c r="J146" i="4"/>
  <c r="I146" i="4"/>
  <c r="C146" i="4"/>
  <c r="J145" i="4"/>
  <c r="I145" i="4"/>
  <c r="C145" i="4"/>
  <c r="J144" i="4"/>
  <c r="I144" i="4"/>
  <c r="C144" i="4"/>
  <c r="J143" i="4"/>
  <c r="I143" i="4"/>
  <c r="C143" i="4"/>
  <c r="J142" i="4"/>
  <c r="I142" i="4"/>
  <c r="C142" i="4"/>
  <c r="J141" i="4"/>
  <c r="I141" i="4"/>
  <c r="C141" i="4"/>
  <c r="J140" i="4"/>
  <c r="I140" i="4"/>
  <c r="C140" i="4"/>
  <c r="J139" i="4"/>
  <c r="I139" i="4"/>
  <c r="C139" i="4"/>
  <c r="J138" i="4"/>
  <c r="I138" i="4"/>
  <c r="C138" i="4"/>
  <c r="J137" i="4"/>
  <c r="I137" i="4"/>
  <c r="C137" i="4"/>
  <c r="J136" i="4"/>
  <c r="I136" i="4"/>
  <c r="C136" i="4"/>
  <c r="J135" i="4"/>
  <c r="I135" i="4"/>
  <c r="C135" i="4"/>
  <c r="J134" i="4"/>
  <c r="I134" i="4"/>
  <c r="C134" i="4"/>
  <c r="J133" i="4"/>
  <c r="I133" i="4"/>
  <c r="C133" i="4"/>
  <c r="J132" i="4"/>
  <c r="I132" i="4"/>
  <c r="C132" i="4"/>
  <c r="J131" i="4"/>
  <c r="I131" i="4"/>
  <c r="C131" i="4"/>
  <c r="J130" i="4"/>
  <c r="I130" i="4"/>
  <c r="C130" i="4"/>
  <c r="J129" i="4"/>
  <c r="I129" i="4"/>
  <c r="C129" i="4"/>
  <c r="J128" i="4"/>
  <c r="I128" i="4"/>
  <c r="C128" i="4"/>
  <c r="J127" i="4"/>
  <c r="I127" i="4"/>
  <c r="C127" i="4"/>
  <c r="J126" i="4"/>
  <c r="I126" i="4"/>
  <c r="C126" i="4"/>
  <c r="J125" i="4"/>
  <c r="I125" i="4"/>
  <c r="C125" i="4"/>
  <c r="J124" i="4"/>
  <c r="I124" i="4"/>
  <c r="C124" i="4"/>
  <c r="J123" i="4"/>
  <c r="I123" i="4"/>
  <c r="C123" i="4"/>
  <c r="J122" i="4"/>
  <c r="I122" i="4"/>
  <c r="C122" i="4"/>
  <c r="J121" i="4"/>
  <c r="I121" i="4"/>
  <c r="C121" i="4"/>
  <c r="J120" i="4"/>
  <c r="I120" i="4"/>
  <c r="C120" i="4"/>
  <c r="J119" i="4"/>
  <c r="I119" i="4"/>
  <c r="C119" i="4"/>
  <c r="J118" i="4"/>
  <c r="I118" i="4"/>
  <c r="C118" i="4"/>
  <c r="J117" i="4"/>
  <c r="I117" i="4"/>
  <c r="C117" i="4"/>
  <c r="J116" i="4"/>
  <c r="I116" i="4"/>
  <c r="C116" i="4"/>
  <c r="J115" i="4"/>
  <c r="I115" i="4"/>
  <c r="C115" i="4"/>
  <c r="J114" i="4"/>
  <c r="I114" i="4"/>
  <c r="C114" i="4"/>
  <c r="J113" i="4"/>
  <c r="I113" i="4"/>
  <c r="C113" i="4"/>
  <c r="J112" i="4"/>
  <c r="I112" i="4"/>
  <c r="C112" i="4"/>
  <c r="J111" i="4"/>
  <c r="I111" i="4"/>
  <c r="C111" i="4"/>
  <c r="J110" i="4"/>
  <c r="I110" i="4"/>
  <c r="C110" i="4"/>
  <c r="J109" i="4"/>
  <c r="I109" i="4"/>
  <c r="C109" i="4"/>
  <c r="J108" i="4"/>
  <c r="I108" i="4"/>
  <c r="C108" i="4"/>
  <c r="J107" i="4"/>
  <c r="I107" i="4"/>
  <c r="C107" i="4"/>
  <c r="J106" i="4"/>
  <c r="I106" i="4"/>
  <c r="C106" i="4"/>
  <c r="J105" i="4"/>
  <c r="I105" i="4"/>
  <c r="C105" i="4"/>
  <c r="J104" i="4"/>
  <c r="I104" i="4"/>
  <c r="C104" i="4"/>
  <c r="J103" i="4"/>
  <c r="I103" i="4"/>
  <c r="C103" i="4"/>
  <c r="J102" i="4"/>
  <c r="I102" i="4"/>
  <c r="C102" i="4"/>
  <c r="J101" i="4"/>
  <c r="I101" i="4"/>
  <c r="C101" i="4"/>
  <c r="J100" i="4"/>
  <c r="I100" i="4"/>
  <c r="C100" i="4"/>
  <c r="J99" i="4"/>
  <c r="I99" i="4"/>
  <c r="C99" i="4"/>
  <c r="J98" i="4"/>
  <c r="I98" i="4"/>
  <c r="C98" i="4"/>
  <c r="J97" i="4"/>
  <c r="I97" i="4"/>
  <c r="C97" i="4"/>
  <c r="J96" i="4"/>
  <c r="I96" i="4"/>
  <c r="C96" i="4"/>
  <c r="J95" i="4"/>
  <c r="I95" i="4"/>
  <c r="C95" i="4"/>
  <c r="J94" i="4"/>
  <c r="I94" i="4"/>
  <c r="C94" i="4"/>
  <c r="J93" i="4"/>
  <c r="I93" i="4"/>
  <c r="C93" i="4"/>
  <c r="J92" i="4"/>
  <c r="I92" i="4"/>
  <c r="C92" i="4"/>
  <c r="J91" i="4"/>
  <c r="I91" i="4"/>
  <c r="C91" i="4"/>
  <c r="J90" i="4"/>
  <c r="I90" i="4"/>
  <c r="C90" i="4"/>
  <c r="J89" i="4"/>
  <c r="I89" i="4"/>
  <c r="C89" i="4"/>
  <c r="J88" i="4"/>
  <c r="I88" i="4"/>
  <c r="C88" i="4"/>
  <c r="J87" i="4"/>
  <c r="I87" i="4"/>
  <c r="C87" i="4"/>
  <c r="J86" i="4"/>
  <c r="I86" i="4"/>
  <c r="C86" i="4"/>
  <c r="J85" i="4"/>
  <c r="I85" i="4"/>
  <c r="C85" i="4"/>
  <c r="J84" i="4"/>
  <c r="I84" i="4"/>
  <c r="C84" i="4"/>
  <c r="J83" i="4"/>
  <c r="I83" i="4"/>
  <c r="C83" i="4"/>
  <c r="J82" i="4"/>
  <c r="I82" i="4"/>
  <c r="C82" i="4"/>
  <c r="J81" i="4"/>
  <c r="I81" i="4"/>
  <c r="C81" i="4"/>
  <c r="J80" i="4"/>
  <c r="I80" i="4"/>
  <c r="C80" i="4"/>
  <c r="J79" i="4"/>
  <c r="I79" i="4"/>
  <c r="C79" i="4"/>
  <c r="J78" i="4"/>
  <c r="I78" i="4"/>
  <c r="C78" i="4"/>
  <c r="J77" i="4"/>
  <c r="I77" i="4"/>
  <c r="C77" i="4"/>
  <c r="J76" i="4"/>
  <c r="I76" i="4"/>
  <c r="C76" i="4"/>
  <c r="J75" i="4"/>
  <c r="I75" i="4"/>
  <c r="C75" i="4"/>
  <c r="J74" i="4"/>
  <c r="I74" i="4"/>
  <c r="C74" i="4"/>
  <c r="J73" i="4"/>
  <c r="I73" i="4"/>
  <c r="C73" i="4"/>
  <c r="J72" i="4"/>
  <c r="I72" i="4"/>
  <c r="C72" i="4"/>
  <c r="J71" i="4"/>
  <c r="I71" i="4"/>
  <c r="C71" i="4"/>
  <c r="J70" i="4"/>
  <c r="I70" i="4"/>
  <c r="C70" i="4"/>
  <c r="J69" i="4"/>
  <c r="I69" i="4"/>
  <c r="C69" i="4"/>
  <c r="J68" i="4"/>
  <c r="I68" i="4"/>
  <c r="C68" i="4"/>
  <c r="J67" i="4"/>
  <c r="I67" i="4"/>
  <c r="C67" i="4"/>
  <c r="J66" i="4"/>
  <c r="I66" i="4"/>
  <c r="C66" i="4"/>
  <c r="J65" i="4"/>
  <c r="I65" i="4"/>
  <c r="C65" i="4"/>
  <c r="J64" i="4"/>
  <c r="I64" i="4"/>
  <c r="C64" i="4"/>
  <c r="J63" i="4"/>
  <c r="I63" i="4"/>
  <c r="C63" i="4"/>
  <c r="J62" i="4"/>
  <c r="I62" i="4"/>
  <c r="C62" i="4"/>
  <c r="J61" i="4"/>
  <c r="I61" i="4"/>
  <c r="C61" i="4"/>
  <c r="J60" i="4"/>
  <c r="I60" i="4"/>
  <c r="C60" i="4"/>
  <c r="J59" i="4"/>
  <c r="I59" i="4"/>
  <c r="C59" i="4"/>
  <c r="J58" i="4"/>
  <c r="I58" i="4"/>
  <c r="C58" i="4"/>
  <c r="J57" i="4"/>
  <c r="I57" i="4"/>
  <c r="C57" i="4"/>
  <c r="J56" i="4"/>
  <c r="I56" i="4"/>
  <c r="C56" i="4"/>
  <c r="J55" i="4"/>
  <c r="I55" i="4"/>
  <c r="C55" i="4"/>
  <c r="J54" i="4"/>
  <c r="I54" i="4"/>
  <c r="C54" i="4"/>
  <c r="J53" i="4"/>
  <c r="I53" i="4"/>
  <c r="C53" i="4"/>
  <c r="J52" i="4"/>
  <c r="I52" i="4"/>
  <c r="C52" i="4"/>
  <c r="J51" i="4"/>
  <c r="I51" i="4"/>
  <c r="C51" i="4"/>
  <c r="J50" i="4"/>
  <c r="I50" i="4"/>
  <c r="C50" i="4"/>
  <c r="J49" i="4"/>
  <c r="I49" i="4"/>
  <c r="C49" i="4"/>
  <c r="J48" i="4"/>
  <c r="I48" i="4"/>
  <c r="C48" i="4"/>
  <c r="J47" i="4"/>
  <c r="I47" i="4"/>
  <c r="C47" i="4"/>
  <c r="J46" i="4"/>
  <c r="I46" i="4"/>
  <c r="C46" i="4"/>
  <c r="J45" i="4"/>
  <c r="I45" i="4"/>
  <c r="C45" i="4"/>
  <c r="J44" i="4"/>
  <c r="I44" i="4"/>
  <c r="C44" i="4"/>
  <c r="J43" i="4"/>
  <c r="I43" i="4"/>
  <c r="C43" i="4"/>
  <c r="J42" i="4"/>
  <c r="I42" i="4"/>
  <c r="C42" i="4"/>
  <c r="J41" i="4"/>
  <c r="I41" i="4"/>
  <c r="C41" i="4"/>
  <c r="J40" i="4"/>
  <c r="I40" i="4"/>
  <c r="C40" i="4"/>
  <c r="J39" i="4"/>
  <c r="I39" i="4"/>
  <c r="C39" i="4"/>
  <c r="J38" i="4"/>
  <c r="I38" i="4"/>
  <c r="C38" i="4"/>
  <c r="J37" i="4"/>
  <c r="I37" i="4"/>
  <c r="C37" i="4"/>
  <c r="J36" i="4"/>
  <c r="I36" i="4"/>
  <c r="C36" i="4"/>
  <c r="J35" i="4"/>
  <c r="I35" i="4"/>
  <c r="C35" i="4"/>
  <c r="J34" i="4"/>
  <c r="I34" i="4"/>
  <c r="C34" i="4"/>
  <c r="J33" i="4"/>
  <c r="I33" i="4"/>
  <c r="C33" i="4"/>
  <c r="J32" i="4"/>
  <c r="I32" i="4"/>
  <c r="C32" i="4"/>
  <c r="J31" i="4"/>
  <c r="I31" i="4"/>
  <c r="C31" i="4"/>
  <c r="J30" i="4"/>
  <c r="I30" i="4"/>
  <c r="C30" i="4"/>
  <c r="J29" i="4"/>
  <c r="I29" i="4"/>
  <c r="C29" i="4"/>
  <c r="J28" i="4"/>
  <c r="I28" i="4"/>
  <c r="C28" i="4"/>
  <c r="J27" i="4"/>
  <c r="I27" i="4"/>
  <c r="C27" i="4"/>
  <c r="J26" i="4"/>
  <c r="I26" i="4"/>
  <c r="C26" i="4"/>
  <c r="J25" i="4"/>
  <c r="I25" i="4"/>
  <c r="C25" i="4"/>
  <c r="J24" i="4"/>
  <c r="I24" i="4"/>
  <c r="C24" i="4"/>
  <c r="J23" i="4"/>
  <c r="I23" i="4"/>
  <c r="C23" i="4"/>
  <c r="J22" i="4"/>
  <c r="I22" i="4"/>
  <c r="C22" i="4"/>
  <c r="J21" i="4"/>
  <c r="I21" i="4"/>
  <c r="C21" i="4"/>
  <c r="J20" i="4"/>
  <c r="I20" i="4"/>
  <c r="C20" i="4"/>
  <c r="J19" i="4"/>
  <c r="I19" i="4"/>
  <c r="C19" i="4"/>
  <c r="J18" i="4"/>
  <c r="I18" i="4"/>
  <c r="C18" i="4"/>
  <c r="J17" i="4"/>
  <c r="I17" i="4"/>
  <c r="C17" i="4"/>
  <c r="J16" i="4"/>
  <c r="I16" i="4"/>
  <c r="C16" i="4"/>
  <c r="J15" i="4"/>
  <c r="I15" i="4"/>
  <c r="C15" i="4"/>
  <c r="J14" i="4"/>
  <c r="I14" i="4"/>
  <c r="C14" i="4"/>
  <c r="I13" i="4"/>
  <c r="J13" i="4" s="1"/>
  <c r="C13" i="4"/>
  <c r="J12" i="4"/>
  <c r="I12" i="4"/>
  <c r="C12" i="4"/>
  <c r="I11" i="4"/>
  <c r="J11" i="4" s="1"/>
  <c r="C11" i="4"/>
  <c r="I10" i="4"/>
  <c r="J10" i="4" s="1"/>
  <c r="C10" i="4"/>
  <c r="J9" i="4"/>
  <c r="I9" i="4"/>
  <c r="C9" i="4"/>
  <c r="I8" i="4"/>
  <c r="J8" i="4" s="1"/>
  <c r="C8" i="4"/>
  <c r="I7" i="4"/>
  <c r="J7" i="4" s="1"/>
  <c r="C7" i="4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B20" i="1" s="1"/>
  <c r="L15" i="3"/>
  <c r="L14" i="3"/>
  <c r="L13" i="3"/>
  <c r="L12" i="3"/>
  <c r="W11" i="2" s="1"/>
  <c r="L11" i="3"/>
  <c r="B18" i="1" s="1"/>
  <c r="L10" i="3"/>
  <c r="H5" i="1" s="1"/>
  <c r="L9" i="3"/>
  <c r="L8" i="3"/>
  <c r="W8" i="2" s="1"/>
  <c r="L7" i="3"/>
  <c r="B14" i="1" s="1"/>
  <c r="X106" i="2"/>
  <c r="W106" i="2"/>
  <c r="V106" i="2"/>
  <c r="U106" i="2"/>
  <c r="X105" i="2"/>
  <c r="W105" i="2"/>
  <c r="V105" i="2"/>
  <c r="U105" i="2"/>
  <c r="X104" i="2"/>
  <c r="W104" i="2"/>
  <c r="V104" i="2"/>
  <c r="U104" i="2"/>
  <c r="X103" i="2"/>
  <c r="W103" i="2"/>
  <c r="V103" i="2"/>
  <c r="U103" i="2"/>
  <c r="X102" i="2"/>
  <c r="W102" i="2"/>
  <c r="V102" i="2"/>
  <c r="U102" i="2"/>
  <c r="X101" i="2"/>
  <c r="W101" i="2"/>
  <c r="V101" i="2"/>
  <c r="U101" i="2"/>
  <c r="X100" i="2"/>
  <c r="W100" i="2"/>
  <c r="V100" i="2"/>
  <c r="U100" i="2"/>
  <c r="X99" i="2"/>
  <c r="W99" i="2"/>
  <c r="V99" i="2"/>
  <c r="U99" i="2"/>
  <c r="X98" i="2"/>
  <c r="W98" i="2"/>
  <c r="V98" i="2"/>
  <c r="U98" i="2"/>
  <c r="X97" i="2"/>
  <c r="W97" i="2"/>
  <c r="V97" i="2"/>
  <c r="U97" i="2"/>
  <c r="X96" i="2"/>
  <c r="W96" i="2"/>
  <c r="V96" i="2"/>
  <c r="U96" i="2"/>
  <c r="X95" i="2"/>
  <c r="W95" i="2"/>
  <c r="V95" i="2"/>
  <c r="U95" i="2"/>
  <c r="X94" i="2"/>
  <c r="W94" i="2"/>
  <c r="V94" i="2"/>
  <c r="U94" i="2"/>
  <c r="X93" i="2"/>
  <c r="W93" i="2"/>
  <c r="V93" i="2"/>
  <c r="U93" i="2"/>
  <c r="X92" i="2"/>
  <c r="W92" i="2"/>
  <c r="V92" i="2"/>
  <c r="U92" i="2"/>
  <c r="X91" i="2"/>
  <c r="W91" i="2"/>
  <c r="V91" i="2"/>
  <c r="U91" i="2"/>
  <c r="X90" i="2"/>
  <c r="W90" i="2"/>
  <c r="V90" i="2"/>
  <c r="U90" i="2"/>
  <c r="X89" i="2"/>
  <c r="W89" i="2"/>
  <c r="V89" i="2"/>
  <c r="U89" i="2"/>
  <c r="X88" i="2"/>
  <c r="W88" i="2"/>
  <c r="V88" i="2"/>
  <c r="U88" i="2"/>
  <c r="X87" i="2"/>
  <c r="W87" i="2"/>
  <c r="V87" i="2"/>
  <c r="U87" i="2"/>
  <c r="X86" i="2"/>
  <c r="W86" i="2"/>
  <c r="V86" i="2"/>
  <c r="U86" i="2"/>
  <c r="X85" i="2"/>
  <c r="W85" i="2"/>
  <c r="V85" i="2"/>
  <c r="U85" i="2"/>
  <c r="X84" i="2"/>
  <c r="W84" i="2"/>
  <c r="V84" i="2"/>
  <c r="U84" i="2"/>
  <c r="X83" i="2"/>
  <c r="W83" i="2"/>
  <c r="V83" i="2"/>
  <c r="U83" i="2"/>
  <c r="X82" i="2"/>
  <c r="W82" i="2"/>
  <c r="V82" i="2"/>
  <c r="U82" i="2"/>
  <c r="X81" i="2"/>
  <c r="W81" i="2"/>
  <c r="V81" i="2"/>
  <c r="U81" i="2"/>
  <c r="X80" i="2"/>
  <c r="W80" i="2"/>
  <c r="V80" i="2"/>
  <c r="U80" i="2"/>
  <c r="X79" i="2"/>
  <c r="W79" i="2"/>
  <c r="V79" i="2"/>
  <c r="U79" i="2"/>
  <c r="X78" i="2"/>
  <c r="W78" i="2"/>
  <c r="V78" i="2"/>
  <c r="U78" i="2"/>
  <c r="X77" i="2"/>
  <c r="W77" i="2"/>
  <c r="V77" i="2"/>
  <c r="U77" i="2"/>
  <c r="X76" i="2"/>
  <c r="W76" i="2"/>
  <c r="V76" i="2"/>
  <c r="U76" i="2"/>
  <c r="X75" i="2"/>
  <c r="W75" i="2"/>
  <c r="V75" i="2"/>
  <c r="U75" i="2"/>
  <c r="X74" i="2"/>
  <c r="W74" i="2"/>
  <c r="V74" i="2"/>
  <c r="U74" i="2"/>
  <c r="X73" i="2"/>
  <c r="W73" i="2"/>
  <c r="V73" i="2"/>
  <c r="U73" i="2"/>
  <c r="X72" i="2"/>
  <c r="W72" i="2"/>
  <c r="V72" i="2"/>
  <c r="U72" i="2"/>
  <c r="X71" i="2"/>
  <c r="W71" i="2"/>
  <c r="V71" i="2"/>
  <c r="U71" i="2"/>
  <c r="X70" i="2"/>
  <c r="W70" i="2"/>
  <c r="V70" i="2"/>
  <c r="U70" i="2"/>
  <c r="X69" i="2"/>
  <c r="W69" i="2"/>
  <c r="V69" i="2"/>
  <c r="U69" i="2"/>
  <c r="X68" i="2"/>
  <c r="W68" i="2"/>
  <c r="V68" i="2"/>
  <c r="U68" i="2"/>
  <c r="X67" i="2"/>
  <c r="W67" i="2"/>
  <c r="V67" i="2"/>
  <c r="U67" i="2"/>
  <c r="X66" i="2"/>
  <c r="W66" i="2"/>
  <c r="V66" i="2"/>
  <c r="U66" i="2"/>
  <c r="X65" i="2"/>
  <c r="W65" i="2"/>
  <c r="V65" i="2"/>
  <c r="U65" i="2"/>
  <c r="X64" i="2"/>
  <c r="W64" i="2"/>
  <c r="V64" i="2"/>
  <c r="U64" i="2"/>
  <c r="X63" i="2"/>
  <c r="W63" i="2"/>
  <c r="V63" i="2"/>
  <c r="U63" i="2"/>
  <c r="X62" i="2"/>
  <c r="W62" i="2"/>
  <c r="V62" i="2"/>
  <c r="U62" i="2"/>
  <c r="X61" i="2"/>
  <c r="W61" i="2"/>
  <c r="V61" i="2"/>
  <c r="U61" i="2"/>
  <c r="X60" i="2"/>
  <c r="W60" i="2"/>
  <c r="V60" i="2"/>
  <c r="U60" i="2"/>
  <c r="X59" i="2"/>
  <c r="W59" i="2"/>
  <c r="V59" i="2"/>
  <c r="U59" i="2"/>
  <c r="X58" i="2"/>
  <c r="W58" i="2"/>
  <c r="V58" i="2"/>
  <c r="U58" i="2"/>
  <c r="X57" i="2"/>
  <c r="W57" i="2"/>
  <c r="V57" i="2"/>
  <c r="U57" i="2"/>
  <c r="X56" i="2"/>
  <c r="W56" i="2"/>
  <c r="V56" i="2"/>
  <c r="U56" i="2"/>
  <c r="X55" i="2"/>
  <c r="W55" i="2"/>
  <c r="V55" i="2"/>
  <c r="U55" i="2"/>
  <c r="X54" i="2"/>
  <c r="W54" i="2"/>
  <c r="V54" i="2"/>
  <c r="U54" i="2"/>
  <c r="X53" i="2"/>
  <c r="W53" i="2"/>
  <c r="V53" i="2"/>
  <c r="U53" i="2"/>
  <c r="X52" i="2"/>
  <c r="W52" i="2"/>
  <c r="V52" i="2"/>
  <c r="U52" i="2"/>
  <c r="X51" i="2"/>
  <c r="W51" i="2"/>
  <c r="V51" i="2"/>
  <c r="U51" i="2"/>
  <c r="X50" i="2"/>
  <c r="W50" i="2"/>
  <c r="V50" i="2"/>
  <c r="U50" i="2"/>
  <c r="X49" i="2"/>
  <c r="W49" i="2"/>
  <c r="V49" i="2"/>
  <c r="U49" i="2"/>
  <c r="X48" i="2"/>
  <c r="W48" i="2"/>
  <c r="V48" i="2"/>
  <c r="U48" i="2"/>
  <c r="X47" i="2"/>
  <c r="W47" i="2"/>
  <c r="V47" i="2"/>
  <c r="U47" i="2"/>
  <c r="X46" i="2"/>
  <c r="W46" i="2"/>
  <c r="V46" i="2"/>
  <c r="U46" i="2"/>
  <c r="X45" i="2"/>
  <c r="W45" i="2"/>
  <c r="V45" i="2"/>
  <c r="U45" i="2"/>
  <c r="X44" i="2"/>
  <c r="W44" i="2"/>
  <c r="V44" i="2"/>
  <c r="U44" i="2"/>
  <c r="X43" i="2"/>
  <c r="W43" i="2"/>
  <c r="V43" i="2"/>
  <c r="U43" i="2"/>
  <c r="X42" i="2"/>
  <c r="W42" i="2"/>
  <c r="V42" i="2"/>
  <c r="U42" i="2"/>
  <c r="X41" i="2"/>
  <c r="W41" i="2"/>
  <c r="V41" i="2"/>
  <c r="U41" i="2"/>
  <c r="X40" i="2"/>
  <c r="W40" i="2"/>
  <c r="V40" i="2"/>
  <c r="U40" i="2"/>
  <c r="X39" i="2"/>
  <c r="W39" i="2"/>
  <c r="V39" i="2"/>
  <c r="U39" i="2"/>
  <c r="X38" i="2"/>
  <c r="W38" i="2"/>
  <c r="V38" i="2"/>
  <c r="U38" i="2"/>
  <c r="X37" i="2"/>
  <c r="W37" i="2"/>
  <c r="V37" i="2"/>
  <c r="U37" i="2"/>
  <c r="X36" i="2"/>
  <c r="W36" i="2"/>
  <c r="V36" i="2"/>
  <c r="U36" i="2"/>
  <c r="X35" i="2"/>
  <c r="W35" i="2"/>
  <c r="V35" i="2"/>
  <c r="U35" i="2"/>
  <c r="X34" i="2"/>
  <c r="W34" i="2"/>
  <c r="V34" i="2"/>
  <c r="U34" i="2"/>
  <c r="X33" i="2"/>
  <c r="W33" i="2"/>
  <c r="V33" i="2"/>
  <c r="U33" i="2"/>
  <c r="X32" i="2"/>
  <c r="W32" i="2"/>
  <c r="V32" i="2"/>
  <c r="U32" i="2"/>
  <c r="X31" i="2"/>
  <c r="W31" i="2"/>
  <c r="V31" i="2"/>
  <c r="U31" i="2"/>
  <c r="X30" i="2"/>
  <c r="W30" i="2"/>
  <c r="V30" i="2"/>
  <c r="U30" i="2"/>
  <c r="X29" i="2"/>
  <c r="W29" i="2"/>
  <c r="V29" i="2"/>
  <c r="U29" i="2"/>
  <c r="X28" i="2"/>
  <c r="W28" i="2"/>
  <c r="V28" i="2"/>
  <c r="U28" i="2"/>
  <c r="X27" i="2"/>
  <c r="W27" i="2"/>
  <c r="V27" i="2"/>
  <c r="U27" i="2"/>
  <c r="X26" i="2"/>
  <c r="W26" i="2"/>
  <c r="V26" i="2"/>
  <c r="U26" i="2"/>
  <c r="X25" i="2"/>
  <c r="W25" i="2"/>
  <c r="V25" i="2"/>
  <c r="U25" i="2"/>
  <c r="X24" i="2"/>
  <c r="W24" i="2"/>
  <c r="V24" i="2"/>
  <c r="U24" i="2"/>
  <c r="X23" i="2"/>
  <c r="W23" i="2"/>
  <c r="V23" i="2"/>
  <c r="U23" i="2"/>
  <c r="X22" i="2"/>
  <c r="W22" i="2"/>
  <c r="V22" i="2"/>
  <c r="U22" i="2"/>
  <c r="X21" i="2"/>
  <c r="W21" i="2"/>
  <c r="V21" i="2"/>
  <c r="U21" i="2"/>
  <c r="X20" i="2"/>
  <c r="W20" i="2"/>
  <c r="V20" i="2"/>
  <c r="U20" i="2"/>
  <c r="X19" i="2"/>
  <c r="W19" i="2"/>
  <c r="V19" i="2"/>
  <c r="U19" i="2"/>
  <c r="X18" i="2"/>
  <c r="W18" i="2"/>
  <c r="V18" i="2"/>
  <c r="U18" i="2"/>
  <c r="X17" i="2"/>
  <c r="W17" i="2"/>
  <c r="V17" i="2"/>
  <c r="U17" i="2"/>
  <c r="X16" i="2"/>
  <c r="W16" i="2"/>
  <c r="V16" i="2"/>
  <c r="U16" i="2"/>
  <c r="X15" i="2"/>
  <c r="W15" i="2"/>
  <c r="V15" i="2"/>
  <c r="U15" i="2"/>
  <c r="X14" i="2"/>
  <c r="W14" i="2"/>
  <c r="V14" i="2"/>
  <c r="U14" i="2"/>
  <c r="V13" i="2"/>
  <c r="U13" i="2"/>
  <c r="X13" i="2" s="1"/>
  <c r="X12" i="2"/>
  <c r="V12" i="2"/>
  <c r="U12" i="2"/>
  <c r="X11" i="2"/>
  <c r="V11" i="2"/>
  <c r="U11" i="2"/>
  <c r="X10" i="2"/>
  <c r="W10" i="2"/>
  <c r="V10" i="2"/>
  <c r="U10" i="2"/>
  <c r="X9" i="2"/>
  <c r="W9" i="2"/>
  <c r="V9" i="2"/>
  <c r="U9" i="2"/>
  <c r="V8" i="2"/>
  <c r="U8" i="2"/>
  <c r="X8" i="2" s="1"/>
  <c r="X7" i="2"/>
  <c r="V7" i="2"/>
  <c r="U7" i="2"/>
  <c r="B24" i="1"/>
  <c r="B23" i="1"/>
  <c r="D23" i="1" s="1"/>
  <c r="B22" i="1"/>
  <c r="D22" i="1" s="1"/>
  <c r="B19" i="1"/>
  <c r="L18" i="1"/>
  <c r="M18" i="1" s="1"/>
  <c r="I18" i="1"/>
  <c r="L17" i="1"/>
  <c r="M17" i="1" s="1"/>
  <c r="I17" i="1"/>
  <c r="H17" i="1"/>
  <c r="L16" i="1"/>
  <c r="M16" i="1" s="1"/>
  <c r="I16" i="1"/>
  <c r="B16" i="1"/>
  <c r="D16" i="1" s="1"/>
  <c r="L15" i="1"/>
  <c r="I15" i="1"/>
  <c r="D15" i="1"/>
  <c r="B15" i="1"/>
  <c r="L14" i="1"/>
  <c r="M14" i="1" s="1"/>
  <c r="I14" i="1"/>
  <c r="H9" i="1"/>
  <c r="E5" i="1"/>
  <c r="C33" i="1" s="1"/>
  <c r="D14" i="1" l="1"/>
  <c r="G14" i="1"/>
  <c r="H14" i="1" s="1"/>
  <c r="G18" i="1"/>
  <c r="H18" i="1" s="1"/>
  <c r="G16" i="1"/>
  <c r="H16" i="1" s="1"/>
  <c r="E9" i="1"/>
  <c r="G15" i="1"/>
  <c r="H15" i="1" s="1"/>
  <c r="G17" i="1"/>
  <c r="D20" i="1"/>
  <c r="D18" i="1"/>
  <c r="M15" i="1"/>
  <c r="B21" i="1"/>
  <c r="W7" i="2"/>
  <c r="W12" i="2"/>
  <c r="C22" i="1"/>
  <c r="W13" i="2"/>
  <c r="D24" i="1"/>
  <c r="K9" i="1"/>
  <c r="D19" i="1"/>
  <c r="K5" i="1"/>
  <c r="B17" i="1"/>
  <c r="C20" i="1" s="1"/>
  <c r="B33" i="1"/>
  <c r="C24" i="1" l="1"/>
  <c r="D21" i="1"/>
  <c r="C21" i="1"/>
  <c r="C19" i="1"/>
  <c r="C18" i="1"/>
  <c r="C17" i="1"/>
  <c r="D17" i="1"/>
  <c r="C15" i="1"/>
  <c r="C31" i="1"/>
  <c r="B31" i="1"/>
  <c r="C16" i="1"/>
  <c r="C23" i="1"/>
  <c r="C14" i="1"/>
  <c r="C32" i="1"/>
  <c r="B32" i="1"/>
  <c r="C30" i="1"/>
  <c r="B30" i="1"/>
</calcChain>
</file>

<file path=xl/sharedStrings.xml><?xml version="1.0" encoding="utf-8"?>
<sst xmlns="http://schemas.openxmlformats.org/spreadsheetml/2006/main" count="469" uniqueCount="290">
  <si>
    <t>Cockpit für Fahrzeuge, Kosten, Fristen und Fahrten – generische Excel-Vorlage mit Beispieldaten</t>
  </si>
  <si>
    <t>Einstellungen</t>
  </si>
  <si>
    <t>Aktive Fahrzeuge</t>
  </si>
  <si>
    <t>Kosten 2026</t>
  </si>
  <si>
    <t>Kosten je km</t>
  </si>
  <si>
    <t>Stichtag</t>
  </si>
  <si>
    <t>17.06.2026</t>
  </si>
  <si>
    <t>Warnfrist Termine</t>
  </si>
  <si>
    <t>Tage</t>
  </si>
  <si>
    <t>Fahrzeuge im Betrieb</t>
  </si>
  <si>
    <t>brutto gesamt</t>
  </si>
  <si>
    <t>alle erfassten Fahrten</t>
  </si>
  <si>
    <t>MwSt. Standard</t>
  </si>
  <si>
    <t>Jahresbudget 2026</t>
  </si>
  <si>
    <t>Fällige Termine</t>
  </si>
  <si>
    <t>Ø km pro Fahrt</t>
  </si>
  <si>
    <t>Budgetauslastung</t>
  </si>
  <si>
    <t>Grenze Kosten/km</t>
  </si>
  <si>
    <t>Warnfrist/überfällig</t>
  </si>
  <si>
    <t>aus Fahrtenblatt</t>
  </si>
  <si>
    <t>gegen Jahresbudget</t>
  </si>
  <si>
    <t>Kosten nach Kostenart</t>
  </si>
  <si>
    <t>Termine und Fristen</t>
  </si>
  <si>
    <t>Fahrzeuge nach Status</t>
  </si>
  <si>
    <t>Kostenart</t>
  </si>
  <si>
    <t>Anteil</t>
  </si>
  <si>
    <t>Hinweis</t>
  </si>
  <si>
    <t>Status</t>
  </si>
  <si>
    <t>Anzahl</t>
  </si>
  <si>
    <t>Kurzfristig</t>
  </si>
  <si>
    <t>Aktion</t>
  </si>
  <si>
    <t>Kraftstoff</t>
  </si>
  <si>
    <t>Überfällig</t>
  </si>
  <si>
    <t>Aktiv</t>
  </si>
  <si>
    <t>Ladestrom</t>
  </si>
  <si>
    <t>Fällig</t>
  </si>
  <si>
    <t>Reserve</t>
  </si>
  <si>
    <t>Wartung</t>
  </si>
  <si>
    <t>Geplant</t>
  </si>
  <si>
    <t>In Wartung</t>
  </si>
  <si>
    <t>Reparatur</t>
  </si>
  <si>
    <t>OK</t>
  </si>
  <si>
    <t>Ausgemustert</t>
  </si>
  <si>
    <t>Versicherung</t>
  </si>
  <si>
    <t>Erledigt</t>
  </si>
  <si>
    <t>Bestellt</t>
  </si>
  <si>
    <t>Steuer</t>
  </si>
  <si>
    <t>Leasing</t>
  </si>
  <si>
    <t>Reifen</t>
  </si>
  <si>
    <t>Reinigung</t>
  </si>
  <si>
    <t>Parken/Maut</t>
  </si>
  <si>
    <t>Sonstiges</t>
  </si>
  <si>
    <t>Visuelle Kurzbewertung</t>
  </si>
  <si>
    <t>Kennzahl</t>
  </si>
  <si>
    <t>Wert</t>
  </si>
  <si>
    <t>Bewertung</t>
  </si>
  <si>
    <t>Fahrzeugstammdaten</t>
  </si>
  <si>
    <t>Ein Fahrzeug pro Zeile. Fahrzeug-ID verbindet Stammdaten, Kosten, Termine und Fahrten.</t>
  </si>
  <si>
    <t>Legende</t>
  </si>
  <si>
    <t>Blau = Eingabe</t>
  </si>
  <si>
    <t>Grün = berechnet</t>
  </si>
  <si>
    <t>Rot = prüfen</t>
  </si>
  <si>
    <t>Fahrzeug-ID</t>
  </si>
  <si>
    <t>Kennzeichen</t>
  </si>
  <si>
    <t>Fahrzeugart</t>
  </si>
  <si>
    <t>Antrieb</t>
  </si>
  <si>
    <t>Hersteller/Modell</t>
  </si>
  <si>
    <t>Erstzulassung</t>
  </si>
  <si>
    <t>Fahrer/Verantwortlich</t>
  </si>
  <si>
    <t>Kostenstelle</t>
  </si>
  <si>
    <t>Leasing/Kauf</t>
  </si>
  <si>
    <t>Vertragsbeginn</t>
  </si>
  <si>
    <t>Vertragsende</t>
  </si>
  <si>
    <t>km-Stand aktuell</t>
  </si>
  <si>
    <t>Anschaffungswert</t>
  </si>
  <si>
    <t>Restwert</t>
  </si>
  <si>
    <t>Monatsrate</t>
  </si>
  <si>
    <t>Versicherung €/Monat</t>
  </si>
  <si>
    <t>Steuer €/Jahr</t>
  </si>
  <si>
    <t>HU/AU nächste</t>
  </si>
  <si>
    <t>UVV nächste</t>
  </si>
  <si>
    <t>Leasing-Resttage</t>
  </si>
  <si>
    <t>Laufzeit Monate</t>
  </si>
  <si>
    <t>Ø Kosten/Monat 2026</t>
  </si>
  <si>
    <t>FZ-001</t>
  </si>
  <si>
    <t>B-FP 102</t>
  </si>
  <si>
    <t>Kombi</t>
  </si>
  <si>
    <t>Hybrid</t>
  </si>
  <si>
    <t>Modell Kombi 1.8</t>
  </si>
  <si>
    <t>L. Beispiel</t>
  </si>
  <si>
    <t>Vertrieb</t>
  </si>
  <si>
    <t>FZ-002</t>
  </si>
  <si>
    <t>B-FP 204</t>
  </si>
  <si>
    <t>Transporter</t>
  </si>
  <si>
    <t>Diesel</t>
  </si>
  <si>
    <t>Transporter L2</t>
  </si>
  <si>
    <t>M. Neumann</t>
  </si>
  <si>
    <t>Service</t>
  </si>
  <si>
    <t>Kauf</t>
  </si>
  <si>
    <t>FZ-003</t>
  </si>
  <si>
    <t>B-FP 318</t>
  </si>
  <si>
    <t>Pkw</t>
  </si>
  <si>
    <t>Benzin</t>
  </si>
  <si>
    <t>Kompaktwagen</t>
  </si>
  <si>
    <t>A. Weber</t>
  </si>
  <si>
    <t>Verwaltung</t>
  </si>
  <si>
    <t>FZ-004</t>
  </si>
  <si>
    <t>B-FP 411</t>
  </si>
  <si>
    <t>Kleintransporter</t>
  </si>
  <si>
    <t>Elektro</t>
  </si>
  <si>
    <t>E-Transporter City</t>
  </si>
  <si>
    <t>S. Klein</t>
  </si>
  <si>
    <t>Logistik</t>
  </si>
  <si>
    <t>FZ-005</t>
  </si>
  <si>
    <t>B-FP 515</t>
  </si>
  <si>
    <t>Servicefahrzeug</t>
  </si>
  <si>
    <t>Service-Van</t>
  </si>
  <si>
    <t>T. Kramer</t>
  </si>
  <si>
    <t>FZ-006</t>
  </si>
  <si>
    <t>B-FP 606</t>
  </si>
  <si>
    <t>E-Kombi</t>
  </si>
  <si>
    <t>J. Vogt</t>
  </si>
  <si>
    <t>Projekt</t>
  </si>
  <si>
    <t>FZ-007</t>
  </si>
  <si>
    <t>B-FP 707</t>
  </si>
  <si>
    <t>Lkw</t>
  </si>
  <si>
    <t>Leichter Lkw 7,5t</t>
  </si>
  <si>
    <t>R. Schulz</t>
  </si>
  <si>
    <t>FZ-008</t>
  </si>
  <si>
    <t>B-FP 808</t>
  </si>
  <si>
    <t>Poolfahrzeug</t>
  </si>
  <si>
    <t>Pool-Pkw</t>
  </si>
  <si>
    <t>Fuhrpark</t>
  </si>
  <si>
    <t>Pool</t>
  </si>
  <si>
    <t>Kostenbuchungen 2026</t>
  </si>
  <si>
    <t>Laufende Fuhrparkkosten mit automatischer Bruttoberechnung.</t>
  </si>
  <si>
    <t>Beleg-Nr.</t>
  </si>
  <si>
    <t>Datum</t>
  </si>
  <si>
    <t>Beschreibung</t>
  </si>
  <si>
    <t>km-Stand</t>
  </si>
  <si>
    <t>Menge</t>
  </si>
  <si>
    <t>Einheit</t>
  </si>
  <si>
    <t>Preis je Einheit</t>
  </si>
  <si>
    <t>Netto</t>
  </si>
  <si>
    <t>MwSt.</t>
  </si>
  <si>
    <t>Brutto</t>
  </si>
  <si>
    <t>Zahlungsstatus</t>
  </si>
  <si>
    <t>Lieferant/Werkstatt</t>
  </si>
  <si>
    <t>Kommentar</t>
  </si>
  <si>
    <t>KB-2026-001</t>
  </si>
  <si>
    <t>Monatsabrechnung Januar</t>
  </si>
  <si>
    <t>Liter</t>
  </si>
  <si>
    <t>Geprüft</t>
  </si>
  <si>
    <t>Tankkarte Muster</t>
  </si>
  <si>
    <t>KB-2026-002</t>
  </si>
  <si>
    <t>Ölwechsel und Sichtprüfung</t>
  </si>
  <si>
    <t>Pauschal</t>
  </si>
  <si>
    <t>Bezahlt</t>
  </si>
  <si>
    <t>Werkstatt Nord</t>
  </si>
  <si>
    <t>KB-2026-003</t>
  </si>
  <si>
    <t>Ladekosten Februar</t>
  </si>
  <si>
    <t>kWh</t>
  </si>
  <si>
    <t>Ladekarte Muster</t>
  </si>
  <si>
    <t>KB-2026-004</t>
  </si>
  <si>
    <t>Reifenwechsel Achse 1</t>
  </si>
  <si>
    <t>Reifenservice Mitte</t>
  </si>
  <si>
    <t>KB-2026-005</t>
  </si>
  <si>
    <t>Quartalsrate Versicherung</t>
  </si>
  <si>
    <t>Quartal</t>
  </si>
  <si>
    <t>Versicherung Muster</t>
  </si>
  <si>
    <t>KB-2026-006</t>
  </si>
  <si>
    <t>Bremsanlage prüfen und erneuern</t>
  </si>
  <si>
    <t>Rückfrage</t>
  </si>
  <si>
    <t>Werkstatt Süd</t>
  </si>
  <si>
    <t>Freigabe offen</t>
  </si>
  <si>
    <t>KB-2026-007</t>
  </si>
  <si>
    <t>Innen-/Außenreinigung</t>
  </si>
  <si>
    <t>Reinigung Mobil</t>
  </si>
  <si>
    <t>KB-2026-008</t>
  </si>
  <si>
    <t>Monatsabrechnung Mai</t>
  </si>
  <si>
    <t>KB-2026-009</t>
  </si>
  <si>
    <t>Maut und Parkkosten</t>
  </si>
  <si>
    <t>Monat</t>
  </si>
  <si>
    <t>Offen</t>
  </si>
  <si>
    <t>Abrechnung Portal</t>
  </si>
  <si>
    <t>KB-2026-010</t>
  </si>
  <si>
    <t>Leasingrate Juni</t>
  </si>
  <si>
    <t>Leasing Muster</t>
  </si>
  <si>
    <t>KB-2026-011</t>
  </si>
  <si>
    <t>Kfz-Steuer Jahresbetrag</t>
  </si>
  <si>
    <t>Jahr</t>
  </si>
  <si>
    <t>Finanzamt</t>
  </si>
  <si>
    <t>KB-2026-012</t>
  </si>
  <si>
    <t>Ladekosten Juni</t>
  </si>
  <si>
    <t>Termin- und Fristenmanagement</t>
  </si>
  <si>
    <t>HU/AU, UVV, Inspektion, Leasingende und weitere Fuhrparktermine mit Ampellogik.</t>
  </si>
  <si>
    <t>Termin-ID</t>
  </si>
  <si>
    <t>Terminart</t>
  </si>
  <si>
    <t>Fällig am</t>
  </si>
  <si>
    <t>km-Fällig</t>
  </si>
  <si>
    <t>Intervall Monate</t>
  </si>
  <si>
    <t>Verantwortlich</t>
  </si>
  <si>
    <t>Tage bis Fälligkeit</t>
  </si>
  <si>
    <t>Ampelstatus</t>
  </si>
  <si>
    <t>Maßnahme</t>
  </si>
  <si>
    <t>Erledigt am</t>
  </si>
  <si>
    <t>Nachweis/Kommentar</t>
  </si>
  <si>
    <t>T-001</t>
  </si>
  <si>
    <t>UVV-Prüfung</t>
  </si>
  <si>
    <t>Prüftermin einplanen</t>
  </si>
  <si>
    <t>T-002</t>
  </si>
  <si>
    <t>HU/AU</t>
  </si>
  <si>
    <t>Termin bestätigen</t>
  </si>
  <si>
    <t>T-003</t>
  </si>
  <si>
    <t>Inspektion</t>
  </si>
  <si>
    <t>Teamleitung</t>
  </si>
  <si>
    <t>Werkstattauftrag prüfen</t>
  </si>
  <si>
    <t>Fahrzeug steht bereits in Wartung</t>
  </si>
  <si>
    <t>T-004</t>
  </si>
  <si>
    <t>Unterlagen vorbereiten</t>
  </si>
  <si>
    <t>T-005</t>
  </si>
  <si>
    <t>Leasingende</t>
  </si>
  <si>
    <t>Buchhaltung</t>
  </si>
  <si>
    <t>Rückgabeplanung starten</t>
  </si>
  <si>
    <t>T-006</t>
  </si>
  <si>
    <t>Führerscheinkontrolle</t>
  </si>
  <si>
    <t>Kontrolle dokumentieren</t>
  </si>
  <si>
    <t>T-007</t>
  </si>
  <si>
    <t>Reifenwechsel</t>
  </si>
  <si>
    <t>Fahrer</t>
  </si>
  <si>
    <t>Saisonwechsel planen</t>
  </si>
  <si>
    <t>T-008</t>
  </si>
  <si>
    <t>Ausmusterung prüfen</t>
  </si>
  <si>
    <t>Fahrten und Kilometer</t>
  </si>
  <si>
    <t>Einfaches Fahrtenprotokoll für Kilometerleistung, Nutzung und Kosten je Fahrt.</t>
  </si>
  <si>
    <t>Fahrt-ID</t>
  </si>
  <si>
    <t>Startort</t>
  </si>
  <si>
    <t>Zielort</t>
  </si>
  <si>
    <t>Zweck</t>
  </si>
  <si>
    <t>km Start</t>
  </si>
  <si>
    <t>km Ende</t>
  </si>
  <si>
    <t>Gefahrene km</t>
  </si>
  <si>
    <t>Nutzung</t>
  </si>
  <si>
    <t>Direkte Kosten</t>
  </si>
  <si>
    <t>Kosten/km</t>
  </si>
  <si>
    <t>F-2026-001</t>
  </si>
  <si>
    <t>Standort Nord</t>
  </si>
  <si>
    <t>Kunde A</t>
  </si>
  <si>
    <t>Kundentermin</t>
  </si>
  <si>
    <t>Dienstlich</t>
  </si>
  <si>
    <t>F-2026-002</t>
  </si>
  <si>
    <t>Lager</t>
  </si>
  <si>
    <t>Baustelle West</t>
  </si>
  <si>
    <t>Materialtransport</t>
  </si>
  <si>
    <t>F-2026-003</t>
  </si>
  <si>
    <t>Standort Süd</t>
  </si>
  <si>
    <t>Innenstadt</t>
  </si>
  <si>
    <t>Servicefahrt</t>
  </si>
  <si>
    <t>F-2026-004</t>
  </si>
  <si>
    <t>Depot</t>
  </si>
  <si>
    <t>Verteilzentrum</t>
  </si>
  <si>
    <t>Logistikfahrt</t>
  </si>
  <si>
    <t>F-2026-005</t>
  </si>
  <si>
    <t>Büro</t>
  </si>
  <si>
    <t>Projektstandort</t>
  </si>
  <si>
    <t>Projektbesuch</t>
  </si>
  <si>
    <t>F-2026-006</t>
  </si>
  <si>
    <t>Standort</t>
  </si>
  <si>
    <t>Werkstatt</t>
  </si>
  <si>
    <t>Werkstattfahrt</t>
  </si>
  <si>
    <t>F-2026-007</t>
  </si>
  <si>
    <t>Kunde B</t>
  </si>
  <si>
    <t>Auslieferung</t>
  </si>
  <si>
    <t>F-2026-008</t>
  </si>
  <si>
    <t>Kunde C</t>
  </si>
  <si>
    <t>Beratung</t>
  </si>
  <si>
    <t>Stammdaten und Parameter</t>
  </si>
  <si>
    <t>Dropdown-Listen und zentrale Annahmen für die Vorlage</t>
  </si>
  <si>
    <t>Parameter</t>
  </si>
  <si>
    <t>Privat</t>
  </si>
  <si>
    <t>Warnfrist Termine (Tage)</t>
  </si>
  <si>
    <t>Gemischt</t>
  </si>
  <si>
    <t>CNG</t>
  </si>
  <si>
    <t>Erstattet</t>
  </si>
  <si>
    <t>Überführung</t>
  </si>
  <si>
    <t>LPG</t>
  </si>
  <si>
    <t>Beispieldaten frei erfunden</t>
  </si>
  <si>
    <t>Anhänger</t>
  </si>
  <si>
    <t>Sicherheitsprüfung</t>
  </si>
  <si>
    <t>Fuhrparkverwaltung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</si>
</sst>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\ \€"/>
    <numFmt numFmtId="166" formatCode="0.00\ \€"/>
    <numFmt numFmtId="167" formatCode="#,##0.00\ \€"/>
  </numFmts>
  <fonts count="11" x14ac:knownFonts="1">
    <font>
      <sz val="11"/>
      <name val="Carlito"/>
    </font>
    <font>
      <b/>
      <sz val="18"/>
      <color rgb="FFFFFFFF"/>
      <name val="Calibri"/>
    </font>
    <font>
      <sz val="10"/>
      <color rgb="FFD1D5DB"/>
      <name val="Calibri"/>
    </font>
    <font>
      <b/>
      <sz val="11"/>
      <color rgb="FFFFFFFF"/>
      <name val="Calibri"/>
    </font>
    <font>
      <sz val="11"/>
      <color rgb="FF111827"/>
      <name val="Calibri"/>
    </font>
    <font>
      <b/>
      <sz val="11"/>
      <color rgb="FF111827"/>
      <name val="Calibri"/>
    </font>
    <font>
      <b/>
      <sz val="16"/>
      <color rgb="FF111827"/>
      <name val="Calibri"/>
    </font>
    <font>
      <sz val="9"/>
      <color rgb="FF6B7280"/>
      <name val="Calibri"/>
    </font>
    <font>
      <sz val="11"/>
      <name val="Carlito"/>
    </font>
    <font>
      <b/>
      <sz val="22"/>
      <color rgb="FFFFFFFF"/>
      <name val="Calibri"/>
      <family val="2"/>
    </font>
    <font>
      <sz val="22"/>
      <name val="Carlito"/>
      <family val="2"/>
    </font>
  </fonts>
  <fills count="15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1F2937"/>
      </patternFill>
    </fill>
    <fill>
      <patternFill patternType="solid">
        <fgColor rgb="FF2563EB"/>
      </patternFill>
    </fill>
    <fill>
      <patternFill patternType="solid">
        <fgColor rgb="FFF8FAFC"/>
      </patternFill>
    </fill>
    <fill>
      <patternFill patternType="solid">
        <fgColor rgb="FFDBEAFE"/>
      </patternFill>
    </fill>
    <fill>
      <patternFill patternType="solid">
        <fgColor rgb="FFDCFCE7"/>
      </patternFill>
    </fill>
    <fill>
      <patternFill patternType="solid">
        <fgColor rgb="FFFFF7ED"/>
      </patternFill>
    </fill>
    <fill>
      <patternFill patternType="solid">
        <fgColor rgb="FFEFF6FF"/>
      </patternFill>
    </fill>
    <fill>
      <patternFill patternType="solid">
        <fgColor rgb="FF16A34A"/>
      </patternFill>
    </fill>
    <fill>
      <patternFill patternType="solid">
        <fgColor rgb="FFFFFFFF"/>
      </patternFill>
    </fill>
    <fill>
      <patternFill patternType="solid">
        <fgColor rgb="FFF97316"/>
      </patternFill>
    </fill>
    <fill>
      <patternFill patternType="solid">
        <fgColor rgb="FFDC2626"/>
      </patternFill>
    </fill>
    <fill>
      <patternFill patternType="solid">
        <fgColor rgb="FFF59E0B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89">
    <xf numFmtId="0" fontId="0" fillId="0" borderId="0" xfId="0"/>
    <xf numFmtId="0" fontId="3" fillId="4" borderId="0" xfId="1" applyFont="1" applyFill="1" applyAlignment="1">
      <alignment horizontal="center"/>
    </xf>
    <xf numFmtId="0" fontId="4" fillId="5" borderId="1" xfId="1" applyFont="1" applyFill="1" applyBorder="1"/>
    <xf numFmtId="0" fontId="4" fillId="5" borderId="2" xfId="1" applyFont="1" applyFill="1" applyBorder="1"/>
    <xf numFmtId="0" fontId="4" fillId="5" borderId="3" xfId="1" applyFont="1" applyFill="1" applyBorder="1"/>
    <xf numFmtId="164" fontId="0" fillId="0" borderId="0" xfId="1" applyNumberFormat="1" applyFont="1"/>
    <xf numFmtId="9" fontId="0" fillId="0" borderId="0" xfId="1" applyNumberFormat="1" applyFont="1"/>
    <xf numFmtId="165" fontId="0" fillId="0" borderId="0" xfId="1" applyNumberFormat="1" applyFont="1"/>
    <xf numFmtId="166" fontId="0" fillId="0" borderId="0" xfId="1" applyNumberFormat="1" applyFont="1"/>
    <xf numFmtId="0" fontId="5" fillId="6" borderId="0" xfId="1" applyFont="1" applyFill="1"/>
    <xf numFmtId="0" fontId="3" fillId="3" borderId="0" xfId="1" applyFont="1" applyFill="1" applyAlignment="1">
      <alignment horizontal="center" wrapText="1"/>
    </xf>
    <xf numFmtId="0" fontId="4" fillId="6" borderId="1" xfId="1" applyFont="1" applyFill="1" applyBorder="1" applyAlignment="1">
      <alignment wrapText="1"/>
    </xf>
    <xf numFmtId="0" fontId="4" fillId="6" borderId="2" xfId="1" applyFont="1" applyFill="1" applyBorder="1" applyAlignment="1">
      <alignment wrapText="1"/>
    </xf>
    <xf numFmtId="0" fontId="4" fillId="6" borderId="3" xfId="1" applyFont="1" applyFill="1" applyBorder="1" applyAlignment="1">
      <alignment wrapText="1"/>
    </xf>
    <xf numFmtId="0" fontId="4" fillId="7" borderId="1" xfId="1" applyFont="1" applyFill="1" applyBorder="1"/>
    <xf numFmtId="0" fontId="4" fillId="7" borderId="2" xfId="1" applyFont="1" applyFill="1" applyBorder="1"/>
    <xf numFmtId="0" fontId="4" fillId="7" borderId="3" xfId="1" applyFont="1" applyFill="1" applyBorder="1"/>
    <xf numFmtId="0" fontId="4" fillId="7" borderId="1" xfId="1" applyFont="1" applyFill="1" applyBorder="1" applyAlignment="1">
      <alignment wrapText="1"/>
    </xf>
    <xf numFmtId="0" fontId="4" fillId="7" borderId="2" xfId="1" applyFont="1" applyFill="1" applyBorder="1" applyAlignment="1">
      <alignment wrapText="1"/>
    </xf>
    <xf numFmtId="0" fontId="4" fillId="7" borderId="3" xfId="1" applyFont="1" applyFill="1" applyBorder="1" applyAlignment="1">
      <alignment wrapText="1"/>
    </xf>
    <xf numFmtId="164" fontId="4" fillId="6" borderId="1" xfId="1" applyNumberFormat="1" applyFont="1" applyFill="1" applyBorder="1" applyAlignment="1">
      <alignment wrapText="1"/>
    </xf>
    <xf numFmtId="164" fontId="4" fillId="6" borderId="2" xfId="1" applyNumberFormat="1" applyFont="1" applyFill="1" applyBorder="1" applyAlignment="1">
      <alignment wrapText="1"/>
    </xf>
    <xf numFmtId="164" fontId="4" fillId="6" borderId="3" xfId="1" applyNumberFormat="1" applyFont="1" applyFill="1" applyBorder="1" applyAlignment="1">
      <alignment wrapText="1"/>
    </xf>
    <xf numFmtId="165" fontId="4" fillId="6" borderId="1" xfId="1" applyNumberFormat="1" applyFont="1" applyFill="1" applyBorder="1" applyAlignment="1">
      <alignment wrapText="1"/>
    </xf>
    <xf numFmtId="165" fontId="4" fillId="6" borderId="2" xfId="1" applyNumberFormat="1" applyFont="1" applyFill="1" applyBorder="1" applyAlignment="1">
      <alignment wrapText="1"/>
    </xf>
    <xf numFmtId="165" fontId="4" fillId="6" borderId="3" xfId="1" applyNumberFormat="1" applyFont="1" applyFill="1" applyBorder="1" applyAlignment="1">
      <alignment wrapText="1"/>
    </xf>
    <xf numFmtId="165" fontId="4" fillId="7" borderId="1" xfId="1" applyNumberFormat="1" applyFont="1" applyFill="1" applyBorder="1" applyAlignment="1">
      <alignment wrapText="1"/>
    </xf>
    <xf numFmtId="165" fontId="4" fillId="7" borderId="2" xfId="1" applyNumberFormat="1" applyFont="1" applyFill="1" applyBorder="1" applyAlignment="1">
      <alignment wrapText="1"/>
    </xf>
    <xf numFmtId="165" fontId="4" fillId="7" borderId="3" xfId="1" applyNumberFormat="1" applyFont="1" applyFill="1" applyBorder="1" applyAlignment="1">
      <alignment wrapText="1"/>
    </xf>
    <xf numFmtId="0" fontId="4" fillId="8" borderId="1" xfId="1" applyFont="1" applyFill="1" applyBorder="1" applyAlignment="1">
      <alignment wrapText="1"/>
    </xf>
    <xf numFmtId="0" fontId="4" fillId="8" borderId="2" xfId="1" applyFont="1" applyFill="1" applyBorder="1" applyAlignment="1">
      <alignment wrapText="1"/>
    </xf>
    <xf numFmtId="0" fontId="4" fillId="8" borderId="3" xfId="1" applyFont="1" applyFill="1" applyBorder="1" applyAlignment="1">
      <alignment wrapText="1"/>
    </xf>
    <xf numFmtId="164" fontId="4" fillId="8" borderId="1" xfId="1" applyNumberFormat="1" applyFont="1" applyFill="1" applyBorder="1" applyAlignment="1">
      <alignment wrapText="1"/>
    </xf>
    <xf numFmtId="164" fontId="4" fillId="8" borderId="2" xfId="1" applyNumberFormat="1" applyFont="1" applyFill="1" applyBorder="1" applyAlignment="1">
      <alignment wrapText="1"/>
    </xf>
    <xf numFmtId="164" fontId="4" fillId="8" borderId="3" xfId="1" applyNumberFormat="1" applyFont="1" applyFill="1" applyBorder="1" applyAlignment="1">
      <alignment wrapText="1"/>
    </xf>
    <xf numFmtId="2" fontId="4" fillId="8" borderId="1" xfId="1" applyNumberFormat="1" applyFont="1" applyFill="1" applyBorder="1" applyAlignment="1">
      <alignment wrapText="1"/>
    </xf>
    <xf numFmtId="2" fontId="4" fillId="8" borderId="2" xfId="1" applyNumberFormat="1" applyFont="1" applyFill="1" applyBorder="1" applyAlignment="1">
      <alignment wrapText="1"/>
    </xf>
    <xf numFmtId="2" fontId="4" fillId="8" borderId="3" xfId="1" applyNumberFormat="1" applyFont="1" applyFill="1" applyBorder="1" applyAlignment="1">
      <alignment wrapText="1"/>
    </xf>
    <xf numFmtId="167" fontId="4" fillId="8" borderId="1" xfId="1" applyNumberFormat="1" applyFont="1" applyFill="1" applyBorder="1" applyAlignment="1">
      <alignment wrapText="1"/>
    </xf>
    <xf numFmtId="167" fontId="4" fillId="8" borderId="2" xfId="1" applyNumberFormat="1" applyFont="1" applyFill="1" applyBorder="1" applyAlignment="1">
      <alignment wrapText="1"/>
    </xf>
    <xf numFmtId="167" fontId="4" fillId="8" borderId="3" xfId="1" applyNumberFormat="1" applyFont="1" applyFill="1" applyBorder="1" applyAlignment="1">
      <alignment wrapText="1"/>
    </xf>
    <xf numFmtId="9" fontId="4" fillId="8" borderId="1" xfId="1" applyNumberFormat="1" applyFont="1" applyFill="1" applyBorder="1" applyAlignment="1">
      <alignment wrapText="1"/>
    </xf>
    <xf numFmtId="9" fontId="4" fillId="8" borderId="2" xfId="1" applyNumberFormat="1" applyFont="1" applyFill="1" applyBorder="1" applyAlignment="1">
      <alignment wrapText="1"/>
    </xf>
    <xf numFmtId="9" fontId="4" fillId="8" borderId="3" xfId="1" applyNumberFormat="1" applyFont="1" applyFill="1" applyBorder="1" applyAlignment="1">
      <alignment wrapText="1"/>
    </xf>
    <xf numFmtId="167" fontId="4" fillId="7" borderId="1" xfId="1" applyNumberFormat="1" applyFont="1" applyFill="1" applyBorder="1"/>
    <xf numFmtId="167" fontId="4" fillId="7" borderId="2" xfId="1" applyNumberFormat="1" applyFont="1" applyFill="1" applyBorder="1"/>
    <xf numFmtId="167" fontId="4" fillId="7" borderId="3" xfId="1" applyNumberFormat="1" applyFont="1" applyFill="1" applyBorder="1"/>
    <xf numFmtId="0" fontId="4" fillId="9" borderId="1" xfId="1" applyFont="1" applyFill="1" applyBorder="1" applyAlignment="1">
      <alignment wrapText="1"/>
    </xf>
    <xf numFmtId="0" fontId="4" fillId="9" borderId="2" xfId="1" applyFont="1" applyFill="1" applyBorder="1" applyAlignment="1">
      <alignment wrapText="1"/>
    </xf>
    <xf numFmtId="0" fontId="4" fillId="9" borderId="3" xfId="1" applyFont="1" applyFill="1" applyBorder="1" applyAlignment="1">
      <alignment wrapText="1"/>
    </xf>
    <xf numFmtId="164" fontId="4" fillId="9" borderId="1" xfId="1" applyNumberFormat="1" applyFont="1" applyFill="1" applyBorder="1" applyAlignment="1">
      <alignment wrapText="1"/>
    </xf>
    <xf numFmtId="164" fontId="4" fillId="9" borderId="2" xfId="1" applyNumberFormat="1" applyFont="1" applyFill="1" applyBorder="1" applyAlignment="1">
      <alignment wrapText="1"/>
    </xf>
    <xf numFmtId="164" fontId="4" fillId="9" borderId="3" xfId="1" applyNumberFormat="1" applyFont="1" applyFill="1" applyBorder="1" applyAlignment="1">
      <alignment wrapText="1"/>
    </xf>
    <xf numFmtId="167" fontId="4" fillId="9" borderId="1" xfId="1" applyNumberFormat="1" applyFont="1" applyFill="1" applyBorder="1" applyAlignment="1">
      <alignment wrapText="1"/>
    </xf>
    <xf numFmtId="167" fontId="4" fillId="9" borderId="2" xfId="1" applyNumberFormat="1" applyFont="1" applyFill="1" applyBorder="1" applyAlignment="1">
      <alignment wrapText="1"/>
    </xf>
    <xf numFmtId="167" fontId="4" fillId="9" borderId="3" xfId="1" applyNumberFormat="1" applyFont="1" applyFill="1" applyBorder="1" applyAlignment="1">
      <alignment wrapText="1"/>
    </xf>
    <xf numFmtId="0" fontId="5" fillId="5" borderId="1" xfId="1" applyFont="1" applyFill="1" applyBorder="1"/>
    <xf numFmtId="0" fontId="5" fillId="5" borderId="2" xfId="1" applyFont="1" applyFill="1" applyBorder="1"/>
    <xf numFmtId="0" fontId="5" fillId="5" borderId="3" xfId="1" applyFont="1" applyFill="1" applyBorder="1"/>
    <xf numFmtId="9" fontId="4" fillId="5" borderId="2" xfId="1" applyNumberFormat="1" applyFont="1" applyFill="1" applyBorder="1"/>
    <xf numFmtId="165" fontId="4" fillId="5" borderId="2" xfId="1" applyNumberFormat="1" applyFont="1" applyFill="1" applyBorder="1"/>
    <xf numFmtId="166" fontId="4" fillId="5" borderId="3" xfId="1" applyNumberFormat="1" applyFont="1" applyFill="1" applyBorder="1"/>
    <xf numFmtId="0" fontId="4" fillId="11" borderId="1" xfId="1" applyFont="1" applyFill="1" applyBorder="1"/>
    <xf numFmtId="0" fontId="4" fillId="11" borderId="2" xfId="1" applyFont="1" applyFill="1" applyBorder="1"/>
    <xf numFmtId="0" fontId="4" fillId="11" borderId="3" xfId="1" applyFont="1" applyFill="1" applyBorder="1"/>
    <xf numFmtId="165" fontId="4" fillId="11" borderId="1" xfId="1" applyNumberFormat="1" applyFont="1" applyFill="1" applyBorder="1"/>
    <xf numFmtId="165" fontId="4" fillId="11" borderId="2" xfId="1" applyNumberFormat="1" applyFont="1" applyFill="1" applyBorder="1"/>
    <xf numFmtId="165" fontId="4" fillId="11" borderId="3" xfId="1" applyNumberFormat="1" applyFont="1" applyFill="1" applyBorder="1"/>
    <xf numFmtId="9" fontId="4" fillId="11" borderId="1" xfId="1" applyNumberFormat="1" applyFont="1" applyFill="1" applyBorder="1"/>
    <xf numFmtId="9" fontId="4" fillId="11" borderId="2" xfId="1" applyNumberFormat="1" applyFont="1" applyFill="1" applyBorder="1"/>
    <xf numFmtId="9" fontId="4" fillId="11" borderId="3" xfId="1" applyNumberFormat="1" applyFont="1" applyFill="1" applyBorder="1"/>
    <xf numFmtId="166" fontId="4" fillId="11" borderId="2" xfId="1" applyNumberFormat="1" applyFont="1" applyFill="1" applyBorder="1"/>
    <xf numFmtId="0" fontId="1" fillId="2" borderId="0" xfId="1" applyFont="1" applyFill="1"/>
    <xf numFmtId="0" fontId="0" fillId="0" borderId="0" xfId="0"/>
    <xf numFmtId="0" fontId="2" fillId="3" borderId="0" xfId="1" applyFont="1" applyFill="1"/>
    <xf numFmtId="0" fontId="3" fillId="4" borderId="0" xfId="1" applyFont="1" applyFill="1" applyAlignment="1">
      <alignment horizontal="center"/>
    </xf>
    <xf numFmtId="0" fontId="3" fillId="10" borderId="0" xfId="1" applyFont="1" applyFill="1" applyAlignment="1">
      <alignment horizontal="center"/>
    </xf>
    <xf numFmtId="1" fontId="6" fillId="11" borderId="0" xfId="1" applyNumberFormat="1" applyFont="1" applyFill="1" applyAlignment="1">
      <alignment horizontal="center"/>
    </xf>
    <xf numFmtId="0" fontId="7" fillId="11" borderId="0" xfId="1" applyFont="1" applyFill="1" applyAlignment="1">
      <alignment horizontal="center"/>
    </xf>
    <xf numFmtId="165" fontId="6" fillId="11" borderId="0" xfId="1" applyNumberFormat="1" applyFont="1" applyFill="1" applyAlignment="1">
      <alignment horizontal="center"/>
    </xf>
    <xf numFmtId="0" fontId="3" fillId="12" borderId="0" xfId="1" applyFont="1" applyFill="1" applyAlignment="1">
      <alignment horizontal="center"/>
    </xf>
    <xf numFmtId="166" fontId="6" fillId="11" borderId="0" xfId="1" applyNumberFormat="1" applyFont="1" applyFill="1" applyAlignment="1">
      <alignment horizontal="center"/>
    </xf>
    <xf numFmtId="0" fontId="3" fillId="13" borderId="0" xfId="1" applyFont="1" applyFill="1" applyAlignment="1">
      <alignment horizontal="center"/>
    </xf>
    <xf numFmtId="0" fontId="3" fillId="14" borderId="0" xfId="1" applyFont="1" applyFill="1" applyAlignment="1">
      <alignment horizontal="center"/>
    </xf>
    <xf numFmtId="0" fontId="6" fillId="11" borderId="0" xfId="1" applyFont="1" applyFill="1" applyAlignment="1">
      <alignment horizontal="center"/>
    </xf>
    <xf numFmtId="9" fontId="6" fillId="11" borderId="0" xfId="1" applyNumberFormat="1" applyFont="1" applyFill="1" applyAlignment="1">
      <alignment horizontal="center"/>
    </xf>
    <xf numFmtId="0" fontId="3" fillId="3" borderId="0" xfId="1" applyFont="1" applyFill="1"/>
    <xf numFmtId="0" fontId="9" fillId="2" borderId="0" xfId="1" applyFont="1" applyFill="1"/>
    <xf numFmtId="0" fontId="10" fillId="0" borderId="0" xfId="0" applyFont="1"/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selection activeCell="N25" sqref="N25"/>
    </sheetView>
  </sheetViews>
  <sheetFormatPr baseColWidth="10" defaultColWidth="9" defaultRowHeight="15" x14ac:dyDescent="0.25"/>
  <cols>
    <col min="1" max="2" width="18" customWidth="1"/>
    <col min="3" max="3" width="12" customWidth="1"/>
    <col min="4" max="4" width="18" customWidth="1"/>
    <col min="5" max="6" width="15" customWidth="1"/>
    <col min="7" max="7" width="10" customWidth="1"/>
    <col min="8" max="9" width="15" customWidth="1"/>
    <col min="10" max="10" width="4" customWidth="1"/>
    <col min="11" max="12" width="15" customWidth="1"/>
    <col min="13" max="13" width="12" customWidth="1"/>
    <col min="14" max="14" width="10" customWidth="1"/>
  </cols>
  <sheetData>
    <row r="1" spans="1:14" ht="30" customHeight="1" x14ac:dyDescent="0.45">
      <c r="A1" s="87" t="s">
        <v>289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20.100000000000001" customHeight="1" x14ac:dyDescent="0.25">
      <c r="A2" s="74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4" spans="1:14" x14ac:dyDescent="0.25">
      <c r="A4" s="75" t="s">
        <v>1</v>
      </c>
      <c r="B4" s="73"/>
      <c r="C4" s="73"/>
      <c r="E4" s="76" t="s">
        <v>2</v>
      </c>
      <c r="F4" s="73"/>
      <c r="H4" s="75" t="s">
        <v>3</v>
      </c>
      <c r="I4" s="73"/>
      <c r="K4" s="80" t="s">
        <v>4</v>
      </c>
      <c r="L4" s="73"/>
    </row>
    <row r="5" spans="1:14" ht="21" x14ac:dyDescent="0.35">
      <c r="A5" s="56" t="s">
        <v>5</v>
      </c>
      <c r="B5" s="2" t="s">
        <v>6</v>
      </c>
      <c r="C5" s="2"/>
      <c r="E5" s="77">
        <f>COUNTIF(Fahrzeuge!$M$7:$M$106,"Aktiv")</f>
        <v>5</v>
      </c>
      <c r="F5" s="73"/>
      <c r="H5" s="79">
        <f>SUM(Kosten!$L$7:$L$206)</f>
        <v>4538.3835999999992</v>
      </c>
      <c r="I5" s="73"/>
      <c r="K5" s="81">
        <f>IFERROR(SUM(Kosten!$L$7:$L$206)/SUM(Fahrten!$J$7:$J$206),0)</f>
        <v>9.2620073469387734</v>
      </c>
      <c r="L5" s="73"/>
    </row>
    <row r="6" spans="1:14" x14ac:dyDescent="0.25">
      <c r="A6" s="57" t="s">
        <v>7</v>
      </c>
      <c r="B6" s="3">
        <v>30</v>
      </c>
      <c r="C6" s="3" t="s">
        <v>8</v>
      </c>
      <c r="E6" s="78" t="s">
        <v>9</v>
      </c>
      <c r="F6" s="73"/>
      <c r="H6" s="78" t="s">
        <v>10</v>
      </c>
      <c r="I6" s="73"/>
      <c r="K6" s="78" t="s">
        <v>11</v>
      </c>
      <c r="L6" s="73"/>
    </row>
    <row r="7" spans="1:14" x14ac:dyDescent="0.25">
      <c r="A7" s="57" t="s">
        <v>12</v>
      </c>
      <c r="B7" s="59">
        <v>0.19</v>
      </c>
      <c r="C7" s="3"/>
    </row>
    <row r="8" spans="1:14" x14ac:dyDescent="0.25">
      <c r="A8" s="57" t="s">
        <v>13</v>
      </c>
      <c r="B8" s="60">
        <v>85000</v>
      </c>
      <c r="C8" s="3"/>
      <c r="E8" s="82" t="s">
        <v>14</v>
      </c>
      <c r="F8" s="73"/>
      <c r="H8" s="83" t="s">
        <v>15</v>
      </c>
      <c r="I8" s="73"/>
      <c r="K8" s="75" t="s">
        <v>16</v>
      </c>
      <c r="L8" s="73"/>
    </row>
    <row r="9" spans="1:14" ht="21" x14ac:dyDescent="0.35">
      <c r="A9" s="58" t="s">
        <v>17</v>
      </c>
      <c r="B9" s="61">
        <v>0.65</v>
      </c>
      <c r="C9" s="4"/>
      <c r="E9" s="77">
        <f>COUNTIF(Termine!$J$7:$J$206,"Fällig")+COUNTIF(Termine!$J$7:$J$206,"Überfällig")</f>
        <v>5</v>
      </c>
      <c r="F9" s="73"/>
      <c r="H9" s="84">
        <f>IFERROR(AVERAGE(Fahrten!$J$7:$J$206),0)</f>
        <v>61.25</v>
      </c>
      <c r="I9" s="73"/>
      <c r="K9" s="85">
        <f>IFERROR(SUM(Kosten!$L$7:$L$206)/Cockpit!$B$8,0)</f>
        <v>5.3392748235294107E-2</v>
      </c>
      <c r="L9" s="73"/>
    </row>
    <row r="10" spans="1:14" x14ac:dyDescent="0.25">
      <c r="E10" s="78" t="s">
        <v>18</v>
      </c>
      <c r="F10" s="73"/>
      <c r="H10" s="78" t="s">
        <v>19</v>
      </c>
      <c r="I10" s="73"/>
      <c r="K10" s="78" t="s">
        <v>20</v>
      </c>
      <c r="L10" s="73"/>
    </row>
    <row r="12" spans="1:14" x14ac:dyDescent="0.25">
      <c r="A12" s="86" t="s">
        <v>21</v>
      </c>
      <c r="B12" s="73"/>
      <c r="C12" s="73"/>
      <c r="D12" s="73"/>
      <c r="F12" s="86" t="s">
        <v>22</v>
      </c>
      <c r="G12" s="73"/>
      <c r="H12" s="73"/>
      <c r="I12" s="73"/>
      <c r="K12" s="86" t="s">
        <v>23</v>
      </c>
      <c r="L12" s="73"/>
      <c r="M12" s="73"/>
    </row>
    <row r="13" spans="1:14" x14ac:dyDescent="0.25">
      <c r="A13" s="1" t="s">
        <v>24</v>
      </c>
      <c r="B13" s="1" t="s">
        <v>3</v>
      </c>
      <c r="C13" s="1" t="s">
        <v>25</v>
      </c>
      <c r="D13" s="1" t="s">
        <v>26</v>
      </c>
      <c r="F13" s="1" t="s">
        <v>27</v>
      </c>
      <c r="G13" s="1" t="s">
        <v>28</v>
      </c>
      <c r="H13" s="1" t="s">
        <v>29</v>
      </c>
      <c r="I13" s="1" t="s">
        <v>30</v>
      </c>
      <c r="K13" s="1" t="s">
        <v>27</v>
      </c>
      <c r="L13" s="1" t="s">
        <v>28</v>
      </c>
      <c r="M13" s="1" t="s">
        <v>25</v>
      </c>
    </row>
    <row r="14" spans="1:14" x14ac:dyDescent="0.25">
      <c r="A14" s="62" t="s">
        <v>31</v>
      </c>
      <c r="B14" s="65">
        <f>SUMIF(Kosten!$D$7:$D$206,A14,Kosten!$L$7:$L$206)</f>
        <v>249.82859999999999</v>
      </c>
      <c r="C14" s="68">
        <f t="shared" ref="C14:C24" si="0">IFERROR(B14/SUM($B$14:$B$24),0)</f>
        <v>5.5047924992501732E-2</v>
      </c>
      <c r="D14" s="62" t="str">
        <f t="shared" ref="D14:D24" si="1">IF(B14=0,"Keine Buchung","Erfasst")</f>
        <v>Erfasst</v>
      </c>
      <c r="F14" s="62" t="s">
        <v>32</v>
      </c>
      <c r="G14" s="62">
        <f>COUNTIF(Termine!$J$7:$J$206,F14)</f>
        <v>2</v>
      </c>
      <c r="H14" s="62" t="str">
        <f>IF(F14="OK","-",IF(G14&gt;0,"Prüfen",""))</f>
        <v>Prüfen</v>
      </c>
      <c r="I14" s="62" t="str">
        <f>IF(OR(F14="Überfällig",F14="Fällig"),"Termin priorisieren","")</f>
        <v>Termin priorisieren</v>
      </c>
      <c r="K14" s="62" t="s">
        <v>33</v>
      </c>
      <c r="L14" s="62">
        <f>COUNTIF(Fahrzeuge!$M$7:$M$106,K14)</f>
        <v>5</v>
      </c>
      <c r="M14" s="68">
        <f>IFERROR(L14/SUM($L$14:$L$18),0)</f>
        <v>0.625</v>
      </c>
    </row>
    <row r="15" spans="1:14" x14ac:dyDescent="0.25">
      <c r="A15" s="63" t="s">
        <v>34</v>
      </c>
      <c r="B15" s="66">
        <f>SUMIF(Kosten!$D$7:$D$206,A15,Kosten!$L$7:$L$206)</f>
        <v>307.37699999999995</v>
      </c>
      <c r="C15" s="69">
        <f t="shared" si="0"/>
        <v>6.7728298683258054E-2</v>
      </c>
      <c r="D15" s="63" t="str">
        <f t="shared" si="1"/>
        <v>Erfasst</v>
      </c>
      <c r="F15" s="63" t="s">
        <v>35</v>
      </c>
      <c r="G15" s="63">
        <f>COUNTIF(Termine!$J$7:$J$206,F15)</f>
        <v>3</v>
      </c>
      <c r="H15" s="63" t="str">
        <f>IF(F15="OK","-",IF(G15&gt;0,"Prüfen",""))</f>
        <v>Prüfen</v>
      </c>
      <c r="I15" s="63" t="str">
        <f>IF(OR(F15="Überfällig",F15="Fällig"),"Termin priorisieren","")</f>
        <v>Termin priorisieren</v>
      </c>
      <c r="K15" s="63" t="s">
        <v>36</v>
      </c>
      <c r="L15" s="63">
        <f>COUNTIF(Fahrzeuge!$M$7:$M$106,K15)</f>
        <v>1</v>
      </c>
      <c r="M15" s="69">
        <f>IFERROR(L15/SUM($L$14:$L$18),0)</f>
        <v>0.125</v>
      </c>
    </row>
    <row r="16" spans="1:14" x14ac:dyDescent="0.25">
      <c r="A16" s="63" t="s">
        <v>37</v>
      </c>
      <c r="B16" s="66">
        <f>SUMIF(Kosten!$D$7:$D$206,A16,Kosten!$L$7:$L$206)</f>
        <v>220.14999999999998</v>
      </c>
      <c r="C16" s="69">
        <f t="shared" si="0"/>
        <v>4.8508460148674951E-2</v>
      </c>
      <c r="D16" s="63" t="str">
        <f t="shared" si="1"/>
        <v>Erfasst</v>
      </c>
      <c r="F16" s="63" t="s">
        <v>38</v>
      </c>
      <c r="G16" s="63">
        <f>COUNTIF(Termine!$J$7:$J$206,F16)</f>
        <v>1</v>
      </c>
      <c r="H16" s="63" t="str">
        <f>IF(F16="OK","-",IF(G16&gt;0,"Prüfen",""))</f>
        <v>Prüfen</v>
      </c>
      <c r="I16" s="63" t="str">
        <f>IF(OR(F16="Überfällig",F16="Fällig"),"Termin priorisieren","")</f>
        <v/>
      </c>
      <c r="K16" s="63" t="s">
        <v>39</v>
      </c>
      <c r="L16" s="63">
        <f>COUNTIF(Fahrzeuge!$M$7:$M$106,K16)</f>
        <v>1</v>
      </c>
      <c r="M16" s="69">
        <f>IFERROR(L16/SUM($L$14:$L$18),0)</f>
        <v>0.125</v>
      </c>
    </row>
    <row r="17" spans="1:13" x14ac:dyDescent="0.25">
      <c r="A17" s="63" t="s">
        <v>40</v>
      </c>
      <c r="B17" s="66">
        <f>SUMIF(Kosten!$D$7:$D$206,A17,Kosten!$L$7:$L$206)</f>
        <v>1368.5</v>
      </c>
      <c r="C17" s="69">
        <f t="shared" si="0"/>
        <v>0.30153907659987139</v>
      </c>
      <c r="D17" s="63" t="str">
        <f t="shared" si="1"/>
        <v>Erfasst</v>
      </c>
      <c r="F17" s="63" t="s">
        <v>41</v>
      </c>
      <c r="G17" s="63">
        <f>COUNTIF(Termine!$J$7:$J$206,F17)</f>
        <v>2</v>
      </c>
      <c r="H17" s="63" t="str">
        <f>IF(F17="OK","-",IF(G17&gt;0,"Prüfen",""))</f>
        <v>-</v>
      </c>
      <c r="I17" s="63" t="str">
        <f>IF(OR(F17="Überfällig",F17="Fällig"),"Termin priorisieren","")</f>
        <v/>
      </c>
      <c r="K17" s="63" t="s">
        <v>42</v>
      </c>
      <c r="L17" s="63">
        <f>COUNTIF(Fahrzeuge!$M$7:$M$106,K17)</f>
        <v>1</v>
      </c>
      <c r="M17" s="69">
        <f>IFERROR(L17/SUM($L$14:$L$18),0)</f>
        <v>0.125</v>
      </c>
    </row>
    <row r="18" spans="1:13" x14ac:dyDescent="0.25">
      <c r="A18" s="63" t="s">
        <v>43</v>
      </c>
      <c r="B18" s="66">
        <f>SUMIF(Kosten!$D$7:$D$206,A18,Kosten!$L$7:$L$206)</f>
        <v>314.15999999999997</v>
      </c>
      <c r="C18" s="69">
        <f t="shared" si="0"/>
        <v>6.9222883671622631E-2</v>
      </c>
      <c r="D18" s="63" t="str">
        <f t="shared" si="1"/>
        <v>Erfasst</v>
      </c>
      <c r="F18" s="64" t="s">
        <v>44</v>
      </c>
      <c r="G18" s="64">
        <f>COUNTIF(Termine!$J$7:$J$206,F18)</f>
        <v>0</v>
      </c>
      <c r="H18" s="64" t="str">
        <f>IF(F18="OK","-",IF(G18&gt;0,"Prüfen",""))</f>
        <v/>
      </c>
      <c r="I18" s="64" t="str">
        <f>IF(OR(F18="Überfällig",F18="Fällig"),"Termin priorisieren","")</f>
        <v/>
      </c>
      <c r="K18" s="64" t="s">
        <v>45</v>
      </c>
      <c r="L18" s="64">
        <f>COUNTIF(Fahrzeuge!$M$7:$M$106,K18)</f>
        <v>0</v>
      </c>
      <c r="M18" s="70">
        <f>IFERROR(L18/SUM($L$14:$L$18),0)</f>
        <v>0</v>
      </c>
    </row>
    <row r="19" spans="1:13" x14ac:dyDescent="0.25">
      <c r="A19" s="63" t="s">
        <v>46</v>
      </c>
      <c r="B19" s="66">
        <f>SUMIF(Kosten!$D$7:$D$206,A19,Kosten!$L$7:$L$206)</f>
        <v>142</v>
      </c>
      <c r="C19" s="69">
        <f t="shared" si="0"/>
        <v>3.1288672909888002E-2</v>
      </c>
      <c r="D19" s="63" t="str">
        <f t="shared" si="1"/>
        <v>Erfasst</v>
      </c>
    </row>
    <row r="20" spans="1:13" x14ac:dyDescent="0.25">
      <c r="A20" s="63" t="s">
        <v>47</v>
      </c>
      <c r="B20" s="66">
        <f>SUMIF(Kosten!$D$7:$D$206,A20,Kosten!$L$7:$L$206)</f>
        <v>999.59999999999991</v>
      </c>
      <c r="C20" s="69">
        <f t="shared" si="0"/>
        <v>0.22025462986425384</v>
      </c>
      <c r="D20" s="63" t="str">
        <f t="shared" si="1"/>
        <v>Erfasst</v>
      </c>
    </row>
    <row r="21" spans="1:13" x14ac:dyDescent="0.25">
      <c r="A21" s="63" t="s">
        <v>48</v>
      </c>
      <c r="B21" s="66">
        <f>SUMIF(Kosten!$D$7:$D$206,A21,Kosten!$L$7:$L$206)</f>
        <v>809.19999999999993</v>
      </c>
      <c r="C21" s="69">
        <f t="shared" si="0"/>
        <v>0.17830136703296739</v>
      </c>
      <c r="D21" s="63" t="str">
        <f t="shared" si="1"/>
        <v>Erfasst</v>
      </c>
    </row>
    <row r="22" spans="1:13" x14ac:dyDescent="0.25">
      <c r="A22" s="63" t="s">
        <v>49</v>
      </c>
      <c r="B22" s="66">
        <f>SUMIF(Kosten!$D$7:$D$206,A22,Kosten!$L$7:$L$206)</f>
        <v>58.309999999999995</v>
      </c>
      <c r="C22" s="69">
        <f t="shared" si="0"/>
        <v>1.2848186742081474E-2</v>
      </c>
      <c r="D22" s="63" t="str">
        <f t="shared" si="1"/>
        <v>Erfasst</v>
      </c>
    </row>
    <row r="23" spans="1:13" x14ac:dyDescent="0.25">
      <c r="A23" s="63" t="s">
        <v>50</v>
      </c>
      <c r="B23" s="66">
        <f>SUMIF(Kosten!$D$7:$D$206,A23,Kosten!$L$7:$L$206)</f>
        <v>69.257999999999996</v>
      </c>
      <c r="C23" s="69">
        <f t="shared" si="0"/>
        <v>1.5260499354880445E-2</v>
      </c>
      <c r="D23" s="63" t="str">
        <f t="shared" si="1"/>
        <v>Erfasst</v>
      </c>
    </row>
    <row r="24" spans="1:13" x14ac:dyDescent="0.25">
      <c r="A24" s="64" t="s">
        <v>51</v>
      </c>
      <c r="B24" s="67">
        <f>SUMIF(Kosten!$D$7:$D$206,A24,Kosten!$L$7:$L$206)</f>
        <v>0</v>
      </c>
      <c r="C24" s="70">
        <f t="shared" si="0"/>
        <v>0</v>
      </c>
      <c r="D24" s="64" t="str">
        <f t="shared" si="1"/>
        <v>Keine Buchung</v>
      </c>
    </row>
    <row r="27" spans="1:13" x14ac:dyDescent="0.25">
      <c r="A27" s="86" t="s">
        <v>52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9" spans="1:13" x14ac:dyDescent="0.25">
      <c r="A29" s="1" t="s">
        <v>53</v>
      </c>
      <c r="B29" s="1" t="s">
        <v>54</v>
      </c>
      <c r="C29" s="1" t="s">
        <v>55</v>
      </c>
    </row>
    <row r="30" spans="1:13" x14ac:dyDescent="0.25">
      <c r="A30" s="62" t="s">
        <v>16</v>
      </c>
      <c r="B30" s="68">
        <f>K9</f>
        <v>5.3392748235294107E-2</v>
      </c>
      <c r="C30" s="62" t="str">
        <f>IF(K9&lt;0.75,"OK",IF(K9&lt;1,"Beobachten","Budget prüfen"))</f>
        <v>OK</v>
      </c>
    </row>
    <row r="31" spans="1:13" x14ac:dyDescent="0.25">
      <c r="A31" s="63" t="s">
        <v>4</v>
      </c>
      <c r="B31" s="71">
        <f>K5</f>
        <v>9.2620073469387734</v>
      </c>
      <c r="C31" s="63" t="str">
        <f>IF(K5&lt;=B9,"OK","Kosten prüfen")</f>
        <v>Kosten prüfen</v>
      </c>
    </row>
    <row r="32" spans="1:13" x14ac:dyDescent="0.25">
      <c r="A32" s="63" t="s">
        <v>14</v>
      </c>
      <c r="B32" s="63">
        <f>E9</f>
        <v>5</v>
      </c>
      <c r="C32" s="63" t="str">
        <f>IF(E9=0,"OK",IF(E9&lt;3,"Prüfen","Priorisieren"))</f>
        <v>Priorisieren</v>
      </c>
    </row>
    <row r="33" spans="1:3" x14ac:dyDescent="0.25">
      <c r="A33" s="64" t="s">
        <v>2</v>
      </c>
      <c r="B33" s="64">
        <f>E5</f>
        <v>5</v>
      </c>
      <c r="C33" s="64" t="str">
        <f>IF(E5&gt;0,"OK","Keine aktiven Fahrzeuge")</f>
        <v>OK</v>
      </c>
    </row>
  </sheetData>
  <mergeCells count="25">
    <mergeCell ref="A27:M27"/>
    <mergeCell ref="K8:L8"/>
    <mergeCell ref="K9:L9"/>
    <mergeCell ref="K10:L10"/>
    <mergeCell ref="A12:D12"/>
    <mergeCell ref="F12:I12"/>
    <mergeCell ref="K12:M12"/>
    <mergeCell ref="E8:F8"/>
    <mergeCell ref="E9:F9"/>
    <mergeCell ref="E10:F10"/>
    <mergeCell ref="H8:I8"/>
    <mergeCell ref="H9:I9"/>
    <mergeCell ref="H10:I10"/>
    <mergeCell ref="E6:F6"/>
    <mergeCell ref="H4:I4"/>
    <mergeCell ref="H5:I5"/>
    <mergeCell ref="H6:I6"/>
    <mergeCell ref="K4:L4"/>
    <mergeCell ref="K5:L5"/>
    <mergeCell ref="K6:L6"/>
    <mergeCell ref="A1:N1"/>
    <mergeCell ref="A2:N2"/>
    <mergeCell ref="A4:C4"/>
    <mergeCell ref="E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6"/>
  <sheetViews>
    <sheetView workbookViewId="0">
      <selection sqref="A1:X1"/>
    </sheetView>
  </sheetViews>
  <sheetFormatPr baseColWidth="10" defaultColWidth="9" defaultRowHeight="15" x14ac:dyDescent="0.25"/>
  <cols>
    <col min="1" max="2" width="12" customWidth="1"/>
    <col min="3" max="3" width="16" customWidth="1"/>
    <col min="4" max="4" width="12" customWidth="1"/>
    <col min="5" max="5" width="22" customWidth="1"/>
    <col min="6" max="6" width="14" customWidth="1"/>
    <col min="7" max="7" width="20" customWidth="1"/>
    <col min="8" max="8" width="14" customWidth="1"/>
    <col min="9" max="9" width="12" customWidth="1"/>
    <col min="10" max="13" width="14" customWidth="1"/>
    <col min="14" max="14" width="16" customWidth="1"/>
    <col min="15" max="16" width="14" customWidth="1"/>
    <col min="17" max="17" width="18" customWidth="1"/>
    <col min="18" max="22" width="14" customWidth="1"/>
    <col min="23" max="23" width="18" customWidth="1"/>
    <col min="24" max="24" width="22" customWidth="1"/>
  </cols>
  <sheetData>
    <row r="1" spans="1:24" ht="30" customHeight="1" x14ac:dyDescent="0.35">
      <c r="A1" s="72" t="s">
        <v>56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1:24" ht="20.100000000000001" customHeight="1" x14ac:dyDescent="0.25">
      <c r="A2" s="74" t="s">
        <v>57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</row>
    <row r="4" spans="1:24" x14ac:dyDescent="0.25">
      <c r="A4" s="9" t="s">
        <v>58</v>
      </c>
      <c r="B4" s="9" t="s">
        <v>59</v>
      </c>
      <c r="C4" s="9" t="s">
        <v>60</v>
      </c>
      <c r="D4" s="9" t="s">
        <v>61</v>
      </c>
    </row>
    <row r="6" spans="1:24" ht="36" customHeight="1" x14ac:dyDescent="0.25">
      <c r="A6" s="10" t="s">
        <v>62</v>
      </c>
      <c r="B6" s="10" t="s">
        <v>63</v>
      </c>
      <c r="C6" s="10" t="s">
        <v>64</v>
      </c>
      <c r="D6" s="10" t="s">
        <v>65</v>
      </c>
      <c r="E6" s="10" t="s">
        <v>66</v>
      </c>
      <c r="F6" s="10" t="s">
        <v>67</v>
      </c>
      <c r="G6" s="10" t="s">
        <v>68</v>
      </c>
      <c r="H6" s="10" t="s">
        <v>69</v>
      </c>
      <c r="I6" s="10" t="s">
        <v>70</v>
      </c>
      <c r="J6" s="10" t="s">
        <v>71</v>
      </c>
      <c r="K6" s="10" t="s">
        <v>72</v>
      </c>
      <c r="L6" s="10" t="s">
        <v>73</v>
      </c>
      <c r="M6" s="10" t="s">
        <v>27</v>
      </c>
      <c r="N6" s="10" t="s">
        <v>74</v>
      </c>
      <c r="O6" s="10" t="s">
        <v>75</v>
      </c>
      <c r="P6" s="10" t="s">
        <v>76</v>
      </c>
      <c r="Q6" s="10" t="s">
        <v>77</v>
      </c>
      <c r="R6" s="10" t="s">
        <v>78</v>
      </c>
      <c r="S6" s="10" t="s">
        <v>79</v>
      </c>
      <c r="T6" s="10" t="s">
        <v>80</v>
      </c>
      <c r="U6" s="10" t="s">
        <v>81</v>
      </c>
      <c r="V6" s="10" t="s">
        <v>82</v>
      </c>
      <c r="W6" s="10" t="s">
        <v>83</v>
      </c>
      <c r="X6" s="10" t="s">
        <v>26</v>
      </c>
    </row>
    <row r="7" spans="1:24" x14ac:dyDescent="0.25">
      <c r="A7" s="11" t="s">
        <v>84</v>
      </c>
      <c r="B7" s="11" t="s">
        <v>85</v>
      </c>
      <c r="C7" s="11" t="s">
        <v>86</v>
      </c>
      <c r="D7" s="11" t="s">
        <v>87</v>
      </c>
      <c r="E7" s="11" t="s">
        <v>88</v>
      </c>
      <c r="F7" s="20">
        <v>44267</v>
      </c>
      <c r="G7" s="11" t="s">
        <v>89</v>
      </c>
      <c r="H7" s="11" t="s">
        <v>90</v>
      </c>
      <c r="I7" s="11" t="s">
        <v>47</v>
      </c>
      <c r="J7" s="20">
        <v>45292</v>
      </c>
      <c r="K7" s="20">
        <v>46752</v>
      </c>
      <c r="L7" s="11">
        <v>48200</v>
      </c>
      <c r="M7" s="11" t="s">
        <v>33</v>
      </c>
      <c r="N7" s="23">
        <v>32000</v>
      </c>
      <c r="O7" s="23">
        <v>14500</v>
      </c>
      <c r="P7" s="23">
        <v>420</v>
      </c>
      <c r="Q7" s="23">
        <v>78</v>
      </c>
      <c r="R7" s="23">
        <v>142</v>
      </c>
      <c r="S7" s="20">
        <v>46295</v>
      </c>
      <c r="T7" s="20">
        <v>46218</v>
      </c>
      <c r="U7" s="17">
        <f>IF(K7="","",K7-Listen!$K$5)</f>
        <v>562</v>
      </c>
      <c r="V7" s="17">
        <f t="shared" ref="V7:V38" si="0">IF(OR(J7="",K7=""),"",((YEAR(K7)-YEAR(J7))*12)+(MONTH(K7)-MONTH(J7)))</f>
        <v>47</v>
      </c>
      <c r="W7" s="26">
        <f>IF(A7="","",SUMIF(Kosten!$B$7:$B$206,A7,Kosten!$L$7:$L$206)/12)</f>
        <v>20.225808333333333</v>
      </c>
      <c r="X7" s="17" t="str">
        <f>IF(A7="","",IF(M7&lt;&gt;"Aktiv","Status prüfen",IF(OR(AND(S7&lt;&gt;"",S7-Listen!$K$5&lt;=Cockpit!$B$6),AND(T7&lt;&gt;"",T7-Listen!$K$5&lt;=Cockpit!$B$6),AND(U7&lt;&gt;"",U7&lt;60)),"Handlungsbedarf","OK")))</f>
        <v>Handlungsbedarf</v>
      </c>
    </row>
    <row r="8" spans="1:24" x14ac:dyDescent="0.25">
      <c r="A8" s="12" t="s">
        <v>91</v>
      </c>
      <c r="B8" s="12" t="s">
        <v>92</v>
      </c>
      <c r="C8" s="12" t="s">
        <v>93</v>
      </c>
      <c r="D8" s="12" t="s">
        <v>94</v>
      </c>
      <c r="E8" s="12" t="s">
        <v>95</v>
      </c>
      <c r="F8" s="21">
        <v>44032</v>
      </c>
      <c r="G8" s="12" t="s">
        <v>96</v>
      </c>
      <c r="H8" s="12" t="s">
        <v>97</v>
      </c>
      <c r="I8" s="12" t="s">
        <v>98</v>
      </c>
      <c r="J8" s="21">
        <v>44032</v>
      </c>
      <c r="K8" s="21"/>
      <c r="L8" s="12">
        <v>91800</v>
      </c>
      <c r="M8" s="12" t="s">
        <v>33</v>
      </c>
      <c r="N8" s="24">
        <v>38500</v>
      </c>
      <c r="O8" s="24">
        <v>9000</v>
      </c>
      <c r="P8" s="24">
        <v>0</v>
      </c>
      <c r="Q8" s="24">
        <v>96</v>
      </c>
      <c r="R8" s="24">
        <v>210</v>
      </c>
      <c r="S8" s="21">
        <v>46201</v>
      </c>
      <c r="T8" s="21">
        <v>46183</v>
      </c>
      <c r="U8" s="18" t="str">
        <f>IF(K8="","",K8-Listen!$K$5)</f>
        <v/>
      </c>
      <c r="V8" s="18" t="str">
        <f t="shared" si="0"/>
        <v/>
      </c>
      <c r="W8" s="27">
        <f>IF(A8="","",SUMIF(Kosten!$B$7:$B$206,A8,Kosten!$L$7:$L$206)/12)</f>
        <v>30.772408333333331</v>
      </c>
      <c r="X8" s="18" t="str">
        <f>IF(A8="","",IF(M8&lt;&gt;"Aktiv","Status prüfen",IF(OR(AND(S8&lt;&gt;"",S8-Listen!$K$5&lt;=Cockpit!$B$6),AND(T8&lt;&gt;"",T8-Listen!$K$5&lt;=Cockpit!$B$6),AND(U8&lt;&gt;"",U8&lt;60)),"Handlungsbedarf","OK")))</f>
        <v>Handlungsbedarf</v>
      </c>
    </row>
    <row r="9" spans="1:24" x14ac:dyDescent="0.25">
      <c r="A9" s="12" t="s">
        <v>99</v>
      </c>
      <c r="B9" s="12" t="s">
        <v>100</v>
      </c>
      <c r="C9" s="12" t="s">
        <v>101</v>
      </c>
      <c r="D9" s="12" t="s">
        <v>102</v>
      </c>
      <c r="E9" s="12" t="s">
        <v>103</v>
      </c>
      <c r="F9" s="21">
        <v>44870</v>
      </c>
      <c r="G9" s="12" t="s">
        <v>104</v>
      </c>
      <c r="H9" s="12" t="s">
        <v>105</v>
      </c>
      <c r="I9" s="12" t="s">
        <v>47</v>
      </c>
      <c r="J9" s="21">
        <v>44958</v>
      </c>
      <c r="K9" s="21">
        <v>46356</v>
      </c>
      <c r="L9" s="12">
        <v>36550</v>
      </c>
      <c r="M9" s="12" t="s">
        <v>36</v>
      </c>
      <c r="N9" s="24">
        <v>24500</v>
      </c>
      <c r="O9" s="24">
        <v>11800</v>
      </c>
      <c r="P9" s="24">
        <v>310</v>
      </c>
      <c r="Q9" s="24">
        <v>64</v>
      </c>
      <c r="R9" s="24">
        <v>108</v>
      </c>
      <c r="S9" s="21">
        <v>46407</v>
      </c>
      <c r="T9" s="21">
        <v>46297</v>
      </c>
      <c r="U9" s="18">
        <f>IF(K9="","",K9-Listen!$K$5)</f>
        <v>166</v>
      </c>
      <c r="V9" s="18">
        <f t="shared" si="0"/>
        <v>45</v>
      </c>
      <c r="W9" s="27">
        <f>IF(A9="","",SUMIF(Kosten!$B$7:$B$206,A9,Kosten!$L$7:$L$206)/12)</f>
        <v>4.859166666666666</v>
      </c>
      <c r="X9" s="18" t="str">
        <f>IF(A9="","",IF(M9&lt;&gt;"Aktiv","Status prüfen",IF(OR(AND(S9&lt;&gt;"",S9-Listen!$K$5&lt;=Cockpit!$B$6),AND(T9&lt;&gt;"",T9-Listen!$K$5&lt;=Cockpit!$B$6),AND(U9&lt;&gt;"",U9&lt;60)),"Handlungsbedarf","OK")))</f>
        <v>Status prüfen</v>
      </c>
    </row>
    <row r="10" spans="1:24" x14ac:dyDescent="0.25">
      <c r="A10" s="12" t="s">
        <v>106</v>
      </c>
      <c r="B10" s="12" t="s">
        <v>107</v>
      </c>
      <c r="C10" s="12" t="s">
        <v>108</v>
      </c>
      <c r="D10" s="12" t="s">
        <v>109</v>
      </c>
      <c r="E10" s="12" t="s">
        <v>110</v>
      </c>
      <c r="F10" s="21">
        <v>45095</v>
      </c>
      <c r="G10" s="12" t="s">
        <v>111</v>
      </c>
      <c r="H10" s="12" t="s">
        <v>112</v>
      </c>
      <c r="I10" s="12" t="s">
        <v>47</v>
      </c>
      <c r="J10" s="21">
        <v>45108</v>
      </c>
      <c r="K10" s="21">
        <v>46568</v>
      </c>
      <c r="L10" s="12">
        <v>28700</v>
      </c>
      <c r="M10" s="12" t="s">
        <v>33</v>
      </c>
      <c r="N10" s="24">
        <v>46500</v>
      </c>
      <c r="O10" s="24">
        <v>22000</v>
      </c>
      <c r="P10" s="24">
        <v>520</v>
      </c>
      <c r="Q10" s="24">
        <v>82</v>
      </c>
      <c r="R10" s="24">
        <v>0</v>
      </c>
      <c r="S10" s="21">
        <v>46368</v>
      </c>
      <c r="T10" s="21">
        <v>46264</v>
      </c>
      <c r="U10" s="18">
        <f>IF(K10="","",K10-Listen!$K$5)</f>
        <v>378</v>
      </c>
      <c r="V10" s="18">
        <f t="shared" si="0"/>
        <v>47</v>
      </c>
      <c r="W10" s="27">
        <f>IF(A10="","",SUMIF(Kosten!$B$7:$B$206,A10,Kosten!$L$7:$L$206)/12)</f>
        <v>20.765499999999999</v>
      </c>
      <c r="X10" s="18" t="str">
        <f>IF(A10="","",IF(M10&lt;&gt;"Aktiv","Status prüfen",IF(OR(AND(S10&lt;&gt;"",S10-Listen!$K$5&lt;=Cockpit!$B$6),AND(T10&lt;&gt;"",T10-Listen!$K$5&lt;=Cockpit!$B$6),AND(U10&lt;&gt;"",U10&lt;60)),"Handlungsbedarf","OK")))</f>
        <v>OK</v>
      </c>
    </row>
    <row r="11" spans="1:24" x14ac:dyDescent="0.25">
      <c r="A11" s="12" t="s">
        <v>113</v>
      </c>
      <c r="B11" s="12" t="s">
        <v>114</v>
      </c>
      <c r="C11" s="12" t="s">
        <v>115</v>
      </c>
      <c r="D11" s="12" t="s">
        <v>94</v>
      </c>
      <c r="E11" s="12" t="s">
        <v>116</v>
      </c>
      <c r="F11" s="21">
        <v>43504</v>
      </c>
      <c r="G11" s="12" t="s">
        <v>117</v>
      </c>
      <c r="H11" s="12" t="s">
        <v>97</v>
      </c>
      <c r="I11" s="12" t="s">
        <v>98</v>
      </c>
      <c r="J11" s="21">
        <v>43504</v>
      </c>
      <c r="K11" s="21"/>
      <c r="L11" s="12">
        <v>128400</v>
      </c>
      <c r="M11" s="12" t="s">
        <v>39</v>
      </c>
      <c r="N11" s="24">
        <v>29500</v>
      </c>
      <c r="O11" s="24">
        <v>5500</v>
      </c>
      <c r="P11" s="24">
        <v>0</v>
      </c>
      <c r="Q11" s="24">
        <v>103</v>
      </c>
      <c r="R11" s="24">
        <v>225</v>
      </c>
      <c r="S11" s="21">
        <v>46164</v>
      </c>
      <c r="T11" s="21">
        <v>46166</v>
      </c>
      <c r="U11" s="18" t="str">
        <f>IF(K11="","",K11-Listen!$K$5)</f>
        <v/>
      </c>
      <c r="V11" s="18" t="str">
        <f t="shared" si="0"/>
        <v/>
      </c>
      <c r="W11" s="27">
        <f>IF(A11="","",SUMIF(Kosten!$B$7:$B$206,A11,Kosten!$L$7:$L$206)/12)</f>
        <v>114.04166666666667</v>
      </c>
      <c r="X11" s="18" t="str">
        <f>IF(A11="","",IF(M11&lt;&gt;"Aktiv","Status prüfen",IF(OR(AND(S11&lt;&gt;"",S11-Listen!$K$5&lt;=Cockpit!$B$6),AND(T11&lt;&gt;"",T11-Listen!$K$5&lt;=Cockpit!$B$6),AND(U11&lt;&gt;"",U11&lt;60)),"Handlungsbedarf","OK")))</f>
        <v>Status prüfen</v>
      </c>
    </row>
    <row r="12" spans="1:24" x14ac:dyDescent="0.25">
      <c r="A12" s="12" t="s">
        <v>118</v>
      </c>
      <c r="B12" s="12" t="s">
        <v>119</v>
      </c>
      <c r="C12" s="12" t="s">
        <v>101</v>
      </c>
      <c r="D12" s="12" t="s">
        <v>109</v>
      </c>
      <c r="E12" s="12" t="s">
        <v>120</v>
      </c>
      <c r="F12" s="21">
        <v>45385</v>
      </c>
      <c r="G12" s="12" t="s">
        <v>121</v>
      </c>
      <c r="H12" s="12" t="s">
        <v>122</v>
      </c>
      <c r="I12" s="12" t="s">
        <v>47</v>
      </c>
      <c r="J12" s="21">
        <v>45413</v>
      </c>
      <c r="K12" s="21">
        <v>46873</v>
      </c>
      <c r="L12" s="12">
        <v>19620</v>
      </c>
      <c r="M12" s="12" t="s">
        <v>33</v>
      </c>
      <c r="N12" s="24">
        <v>52000</v>
      </c>
      <c r="O12" s="24">
        <v>24500</v>
      </c>
      <c r="P12" s="24">
        <v>610</v>
      </c>
      <c r="Q12" s="24">
        <v>88</v>
      </c>
      <c r="R12" s="24">
        <v>0</v>
      </c>
      <c r="S12" s="21">
        <v>46480</v>
      </c>
      <c r="T12" s="21">
        <v>46351</v>
      </c>
      <c r="U12" s="18">
        <f>IF(K12="","",K12-Listen!$K$5)</f>
        <v>683</v>
      </c>
      <c r="V12" s="18">
        <f t="shared" si="0"/>
        <v>47</v>
      </c>
      <c r="W12" s="27">
        <f>IF(A12="","",SUMIF(Kosten!$B$7:$B$206,A12,Kosten!$L$7:$L$206)/12)</f>
        <v>36.800749999999994</v>
      </c>
      <c r="X12" s="18" t="str">
        <f>IF(A12="","",IF(M12&lt;&gt;"Aktiv","Status prüfen",IF(OR(AND(S12&lt;&gt;"",S12-Listen!$K$5&lt;=Cockpit!$B$6),AND(T12&lt;&gt;"",T12-Listen!$K$5&lt;=Cockpit!$B$6),AND(U12&lt;&gt;"",U12&lt;60)),"Handlungsbedarf","OK")))</f>
        <v>OK</v>
      </c>
    </row>
    <row r="13" spans="1:24" x14ac:dyDescent="0.25">
      <c r="A13" s="12" t="s">
        <v>123</v>
      </c>
      <c r="B13" s="12" t="s">
        <v>124</v>
      </c>
      <c r="C13" s="12" t="s">
        <v>125</v>
      </c>
      <c r="D13" s="12" t="s">
        <v>94</v>
      </c>
      <c r="E13" s="12" t="s">
        <v>126</v>
      </c>
      <c r="F13" s="21">
        <v>44453</v>
      </c>
      <c r="G13" s="12" t="s">
        <v>127</v>
      </c>
      <c r="H13" s="12" t="s">
        <v>112</v>
      </c>
      <c r="I13" s="12" t="s">
        <v>47</v>
      </c>
      <c r="J13" s="21">
        <v>44470</v>
      </c>
      <c r="K13" s="21">
        <v>46295</v>
      </c>
      <c r="L13" s="12">
        <v>76400</v>
      </c>
      <c r="M13" s="12" t="s">
        <v>33</v>
      </c>
      <c r="N13" s="24">
        <v>68500</v>
      </c>
      <c r="O13" s="24">
        <v>28500</v>
      </c>
      <c r="P13" s="24">
        <v>840</v>
      </c>
      <c r="Q13" s="24">
        <v>132</v>
      </c>
      <c r="R13" s="24">
        <v>380</v>
      </c>
      <c r="S13" s="21">
        <v>46252</v>
      </c>
      <c r="T13" s="21">
        <v>46205</v>
      </c>
      <c r="U13" s="18">
        <f>IF(K13="","",K13-Listen!$K$5)</f>
        <v>105</v>
      </c>
      <c r="V13" s="18">
        <f t="shared" si="0"/>
        <v>59</v>
      </c>
      <c r="W13" s="27">
        <f>IF(A13="","",SUMIF(Kosten!$B$7:$B$206,A13,Kosten!$L$7:$L$206)/12)</f>
        <v>150.73333333333332</v>
      </c>
      <c r="X13" s="18" t="str">
        <f>IF(A13="","",IF(M13&lt;&gt;"Aktiv","Status prüfen",IF(OR(AND(S13&lt;&gt;"",S13-Listen!$K$5&lt;=Cockpit!$B$6),AND(T13&lt;&gt;"",T13-Listen!$K$5&lt;=Cockpit!$B$6),AND(U13&lt;&gt;"",U13&lt;60)),"Handlungsbedarf","OK")))</f>
        <v>Handlungsbedarf</v>
      </c>
    </row>
    <row r="14" spans="1:24" x14ac:dyDescent="0.25">
      <c r="A14" s="12" t="s">
        <v>128</v>
      </c>
      <c r="B14" s="12" t="s">
        <v>129</v>
      </c>
      <c r="C14" s="12" t="s">
        <v>130</v>
      </c>
      <c r="D14" s="12" t="s">
        <v>102</v>
      </c>
      <c r="E14" s="12" t="s">
        <v>131</v>
      </c>
      <c r="F14" s="21">
        <v>43444</v>
      </c>
      <c r="G14" s="12" t="s">
        <v>132</v>
      </c>
      <c r="H14" s="12" t="s">
        <v>133</v>
      </c>
      <c r="I14" s="12" t="s">
        <v>98</v>
      </c>
      <c r="J14" s="21">
        <v>43444</v>
      </c>
      <c r="K14" s="21"/>
      <c r="L14" s="12">
        <v>142300</v>
      </c>
      <c r="M14" s="12" t="s">
        <v>42</v>
      </c>
      <c r="N14" s="24">
        <v>22500</v>
      </c>
      <c r="O14" s="24">
        <v>2500</v>
      </c>
      <c r="P14" s="24">
        <v>0</v>
      </c>
      <c r="Q14" s="24">
        <v>58</v>
      </c>
      <c r="R14" s="24">
        <v>95</v>
      </c>
      <c r="S14" s="21">
        <v>46082</v>
      </c>
      <c r="T14" s="21">
        <v>46082</v>
      </c>
      <c r="U14" s="18" t="str">
        <f>IF(K14="","",K14-Listen!$K$5)</f>
        <v/>
      </c>
      <c r="V14" s="18" t="str">
        <f t="shared" si="0"/>
        <v/>
      </c>
      <c r="W14" s="27">
        <f>IF(A14="","",SUMIF(Kosten!$B$7:$B$206,A14,Kosten!$L$7:$L$206)/12)</f>
        <v>0</v>
      </c>
      <c r="X14" s="18" t="str">
        <f>IF(A14="","",IF(M14&lt;&gt;"Aktiv","Status prüfen",IF(OR(AND(S14&lt;&gt;"",S14-Listen!$K$5&lt;=Cockpit!$B$6),AND(T14&lt;&gt;"",T14-Listen!$K$5&lt;=Cockpit!$B$6),AND(U14&lt;&gt;"",U14&lt;60)),"Handlungsbedarf","OK")))</f>
        <v>Status prüfen</v>
      </c>
    </row>
    <row r="15" spans="1:24" x14ac:dyDescent="0.25">
      <c r="A15" s="12"/>
      <c r="B15" s="12"/>
      <c r="C15" s="12"/>
      <c r="D15" s="12"/>
      <c r="E15" s="12"/>
      <c r="F15" s="21"/>
      <c r="G15" s="12"/>
      <c r="H15" s="12"/>
      <c r="I15" s="12"/>
      <c r="J15" s="21"/>
      <c r="K15" s="21"/>
      <c r="L15" s="12"/>
      <c r="M15" s="12"/>
      <c r="N15" s="24"/>
      <c r="O15" s="24"/>
      <c r="P15" s="24"/>
      <c r="Q15" s="24"/>
      <c r="R15" s="24"/>
      <c r="S15" s="21"/>
      <c r="T15" s="21"/>
      <c r="U15" s="18" t="str">
        <f>IF(K15="","",K15-Listen!$K$5)</f>
        <v/>
      </c>
      <c r="V15" s="18" t="str">
        <f t="shared" si="0"/>
        <v/>
      </c>
      <c r="W15" s="27" t="str">
        <f>IF(A15="","",SUMIF(Kosten!$B$7:$B$206,A15,Kosten!$L$7:$L$206)/12)</f>
        <v/>
      </c>
      <c r="X15" s="18" t="str">
        <f>IF(A15="","",IF(M15&lt;&gt;"Aktiv","Status prüfen",IF(OR(AND(S15&lt;&gt;"",S15-Listen!$K$5&lt;=Cockpit!$B$6),AND(T15&lt;&gt;"",T15-Listen!$K$5&lt;=Cockpit!$B$6),AND(U15&lt;&gt;"",U15&lt;60)),"Handlungsbedarf","OK")))</f>
        <v/>
      </c>
    </row>
    <row r="16" spans="1:24" x14ac:dyDescent="0.25">
      <c r="A16" s="12"/>
      <c r="B16" s="12"/>
      <c r="C16" s="12"/>
      <c r="D16" s="12"/>
      <c r="E16" s="12"/>
      <c r="F16" s="21"/>
      <c r="G16" s="12"/>
      <c r="H16" s="12"/>
      <c r="I16" s="12"/>
      <c r="J16" s="21"/>
      <c r="K16" s="21"/>
      <c r="L16" s="12"/>
      <c r="M16" s="12"/>
      <c r="N16" s="24"/>
      <c r="O16" s="24"/>
      <c r="P16" s="24"/>
      <c r="Q16" s="24"/>
      <c r="R16" s="24"/>
      <c r="S16" s="21"/>
      <c r="T16" s="21"/>
      <c r="U16" s="18" t="str">
        <f>IF(K16="","",K16-Listen!$K$5)</f>
        <v/>
      </c>
      <c r="V16" s="18" t="str">
        <f t="shared" si="0"/>
        <v/>
      </c>
      <c r="W16" s="27" t="str">
        <f>IF(A16="","",SUMIF(Kosten!$B$7:$B$206,A16,Kosten!$L$7:$L$206)/12)</f>
        <v/>
      </c>
      <c r="X16" s="18" t="str">
        <f>IF(A16="","",IF(M16&lt;&gt;"Aktiv","Status prüfen",IF(OR(AND(S16&lt;&gt;"",S16-Listen!$K$5&lt;=Cockpit!$B$6),AND(T16&lt;&gt;"",T16-Listen!$K$5&lt;=Cockpit!$B$6),AND(U16&lt;&gt;"",U16&lt;60)),"Handlungsbedarf","OK")))</f>
        <v/>
      </c>
    </row>
    <row r="17" spans="1:24" x14ac:dyDescent="0.25">
      <c r="A17" s="12"/>
      <c r="B17" s="12"/>
      <c r="C17" s="12"/>
      <c r="D17" s="12"/>
      <c r="E17" s="12"/>
      <c r="F17" s="21"/>
      <c r="G17" s="12"/>
      <c r="H17" s="12"/>
      <c r="I17" s="12"/>
      <c r="J17" s="21"/>
      <c r="K17" s="21"/>
      <c r="L17" s="12"/>
      <c r="M17" s="12"/>
      <c r="N17" s="24"/>
      <c r="O17" s="24"/>
      <c r="P17" s="24"/>
      <c r="Q17" s="24"/>
      <c r="R17" s="24"/>
      <c r="S17" s="21"/>
      <c r="T17" s="21"/>
      <c r="U17" s="18" t="str">
        <f>IF(K17="","",K17-Listen!$K$5)</f>
        <v/>
      </c>
      <c r="V17" s="18" t="str">
        <f t="shared" si="0"/>
        <v/>
      </c>
      <c r="W17" s="27" t="str">
        <f>IF(A17="","",SUMIF(Kosten!$B$7:$B$206,A17,Kosten!$L$7:$L$206)/12)</f>
        <v/>
      </c>
      <c r="X17" s="18" t="str">
        <f>IF(A17="","",IF(M17&lt;&gt;"Aktiv","Status prüfen",IF(OR(AND(S17&lt;&gt;"",S17-Listen!$K$5&lt;=Cockpit!$B$6),AND(T17&lt;&gt;"",T17-Listen!$K$5&lt;=Cockpit!$B$6),AND(U17&lt;&gt;"",U17&lt;60)),"Handlungsbedarf","OK")))</f>
        <v/>
      </c>
    </row>
    <row r="18" spans="1:24" x14ac:dyDescent="0.25">
      <c r="A18" s="12"/>
      <c r="B18" s="12"/>
      <c r="C18" s="12"/>
      <c r="D18" s="12"/>
      <c r="E18" s="12"/>
      <c r="F18" s="21"/>
      <c r="G18" s="12"/>
      <c r="H18" s="12"/>
      <c r="I18" s="12"/>
      <c r="J18" s="21"/>
      <c r="K18" s="21"/>
      <c r="L18" s="12"/>
      <c r="M18" s="12"/>
      <c r="N18" s="24"/>
      <c r="O18" s="24"/>
      <c r="P18" s="24"/>
      <c r="Q18" s="24"/>
      <c r="R18" s="24"/>
      <c r="S18" s="21"/>
      <c r="T18" s="21"/>
      <c r="U18" s="18" t="str">
        <f>IF(K18="","",K18-Listen!$K$5)</f>
        <v/>
      </c>
      <c r="V18" s="18" t="str">
        <f t="shared" si="0"/>
        <v/>
      </c>
      <c r="W18" s="27" t="str">
        <f>IF(A18="","",SUMIF(Kosten!$B$7:$B$206,A18,Kosten!$L$7:$L$206)/12)</f>
        <v/>
      </c>
      <c r="X18" s="18" t="str">
        <f>IF(A18="","",IF(M18&lt;&gt;"Aktiv","Status prüfen",IF(OR(AND(S18&lt;&gt;"",S18-Listen!$K$5&lt;=Cockpit!$B$6),AND(T18&lt;&gt;"",T18-Listen!$K$5&lt;=Cockpit!$B$6),AND(U18&lt;&gt;"",U18&lt;60)),"Handlungsbedarf","OK")))</f>
        <v/>
      </c>
    </row>
    <row r="19" spans="1:24" x14ac:dyDescent="0.25">
      <c r="A19" s="12"/>
      <c r="B19" s="12"/>
      <c r="C19" s="12"/>
      <c r="D19" s="12"/>
      <c r="E19" s="12"/>
      <c r="F19" s="21"/>
      <c r="G19" s="12"/>
      <c r="H19" s="12"/>
      <c r="I19" s="12"/>
      <c r="J19" s="21"/>
      <c r="K19" s="21"/>
      <c r="L19" s="12"/>
      <c r="M19" s="12"/>
      <c r="N19" s="24"/>
      <c r="O19" s="24"/>
      <c r="P19" s="24"/>
      <c r="Q19" s="24"/>
      <c r="R19" s="24"/>
      <c r="S19" s="21"/>
      <c r="T19" s="21"/>
      <c r="U19" s="18" t="str">
        <f>IF(K19="","",K19-Listen!$K$5)</f>
        <v/>
      </c>
      <c r="V19" s="18" t="str">
        <f t="shared" si="0"/>
        <v/>
      </c>
      <c r="W19" s="27" t="str">
        <f>IF(A19="","",SUMIF(Kosten!$B$7:$B$206,A19,Kosten!$L$7:$L$206)/12)</f>
        <v/>
      </c>
      <c r="X19" s="18" t="str">
        <f>IF(A19="","",IF(M19&lt;&gt;"Aktiv","Status prüfen",IF(OR(AND(S19&lt;&gt;"",S19-Listen!$K$5&lt;=Cockpit!$B$6),AND(T19&lt;&gt;"",T19-Listen!$K$5&lt;=Cockpit!$B$6),AND(U19&lt;&gt;"",U19&lt;60)),"Handlungsbedarf","OK")))</f>
        <v/>
      </c>
    </row>
    <row r="20" spans="1:24" x14ac:dyDescent="0.25">
      <c r="A20" s="12"/>
      <c r="B20" s="12"/>
      <c r="C20" s="12"/>
      <c r="D20" s="12"/>
      <c r="E20" s="12"/>
      <c r="F20" s="21"/>
      <c r="G20" s="12"/>
      <c r="H20" s="12"/>
      <c r="I20" s="12"/>
      <c r="J20" s="21"/>
      <c r="K20" s="21"/>
      <c r="L20" s="12"/>
      <c r="M20" s="12"/>
      <c r="N20" s="24"/>
      <c r="O20" s="24"/>
      <c r="P20" s="24"/>
      <c r="Q20" s="24"/>
      <c r="R20" s="24"/>
      <c r="S20" s="21"/>
      <c r="T20" s="21"/>
      <c r="U20" s="18" t="str">
        <f>IF(K20="","",K20-Listen!$K$5)</f>
        <v/>
      </c>
      <c r="V20" s="18" t="str">
        <f t="shared" si="0"/>
        <v/>
      </c>
      <c r="W20" s="27" t="str">
        <f>IF(A20="","",SUMIF(Kosten!$B$7:$B$206,A20,Kosten!$L$7:$L$206)/12)</f>
        <v/>
      </c>
      <c r="X20" s="18" t="str">
        <f>IF(A20="","",IF(M20&lt;&gt;"Aktiv","Status prüfen",IF(OR(AND(S20&lt;&gt;"",S20-Listen!$K$5&lt;=Cockpit!$B$6),AND(T20&lt;&gt;"",T20-Listen!$K$5&lt;=Cockpit!$B$6),AND(U20&lt;&gt;"",U20&lt;60)),"Handlungsbedarf","OK")))</f>
        <v/>
      </c>
    </row>
    <row r="21" spans="1:24" x14ac:dyDescent="0.25">
      <c r="A21" s="12"/>
      <c r="B21" s="12"/>
      <c r="C21" s="12"/>
      <c r="D21" s="12"/>
      <c r="E21" s="12"/>
      <c r="F21" s="21"/>
      <c r="G21" s="12"/>
      <c r="H21" s="12"/>
      <c r="I21" s="12"/>
      <c r="J21" s="21"/>
      <c r="K21" s="21"/>
      <c r="L21" s="12"/>
      <c r="M21" s="12"/>
      <c r="N21" s="24"/>
      <c r="O21" s="24"/>
      <c r="P21" s="24"/>
      <c r="Q21" s="24"/>
      <c r="R21" s="24"/>
      <c r="S21" s="21"/>
      <c r="T21" s="21"/>
      <c r="U21" s="18" t="str">
        <f>IF(K21="","",K21-Listen!$K$5)</f>
        <v/>
      </c>
      <c r="V21" s="18" t="str">
        <f t="shared" si="0"/>
        <v/>
      </c>
      <c r="W21" s="27" t="str">
        <f>IF(A21="","",SUMIF(Kosten!$B$7:$B$206,A21,Kosten!$L$7:$L$206)/12)</f>
        <v/>
      </c>
      <c r="X21" s="18" t="str">
        <f>IF(A21="","",IF(M21&lt;&gt;"Aktiv","Status prüfen",IF(OR(AND(S21&lt;&gt;"",S21-Listen!$K$5&lt;=Cockpit!$B$6),AND(T21&lt;&gt;"",T21-Listen!$K$5&lt;=Cockpit!$B$6),AND(U21&lt;&gt;"",U21&lt;60)),"Handlungsbedarf","OK")))</f>
        <v/>
      </c>
    </row>
    <row r="22" spans="1:24" x14ac:dyDescent="0.25">
      <c r="A22" s="12"/>
      <c r="B22" s="12"/>
      <c r="C22" s="12"/>
      <c r="D22" s="12"/>
      <c r="E22" s="12"/>
      <c r="F22" s="21"/>
      <c r="G22" s="12"/>
      <c r="H22" s="12"/>
      <c r="I22" s="12"/>
      <c r="J22" s="21"/>
      <c r="K22" s="21"/>
      <c r="L22" s="12"/>
      <c r="M22" s="12"/>
      <c r="N22" s="24"/>
      <c r="O22" s="24"/>
      <c r="P22" s="24"/>
      <c r="Q22" s="24"/>
      <c r="R22" s="24"/>
      <c r="S22" s="21"/>
      <c r="T22" s="21"/>
      <c r="U22" s="18" t="str">
        <f>IF(K22="","",K22-Listen!$K$5)</f>
        <v/>
      </c>
      <c r="V22" s="18" t="str">
        <f t="shared" si="0"/>
        <v/>
      </c>
      <c r="W22" s="27" t="str">
        <f>IF(A22="","",SUMIF(Kosten!$B$7:$B$206,A22,Kosten!$L$7:$L$206)/12)</f>
        <v/>
      </c>
      <c r="X22" s="18" t="str">
        <f>IF(A22="","",IF(M22&lt;&gt;"Aktiv","Status prüfen",IF(OR(AND(S22&lt;&gt;"",S22-Listen!$K$5&lt;=Cockpit!$B$6),AND(T22&lt;&gt;"",T22-Listen!$K$5&lt;=Cockpit!$B$6),AND(U22&lt;&gt;"",U22&lt;60)),"Handlungsbedarf","OK")))</f>
        <v/>
      </c>
    </row>
    <row r="23" spans="1:24" x14ac:dyDescent="0.25">
      <c r="A23" s="12"/>
      <c r="B23" s="12"/>
      <c r="C23" s="12"/>
      <c r="D23" s="12"/>
      <c r="E23" s="12"/>
      <c r="F23" s="21"/>
      <c r="G23" s="12"/>
      <c r="H23" s="12"/>
      <c r="I23" s="12"/>
      <c r="J23" s="21"/>
      <c r="K23" s="21"/>
      <c r="L23" s="12"/>
      <c r="M23" s="12"/>
      <c r="N23" s="24"/>
      <c r="O23" s="24"/>
      <c r="P23" s="24"/>
      <c r="Q23" s="24"/>
      <c r="R23" s="24"/>
      <c r="S23" s="21"/>
      <c r="T23" s="21"/>
      <c r="U23" s="18" t="str">
        <f>IF(K23="","",K23-Listen!$K$5)</f>
        <v/>
      </c>
      <c r="V23" s="18" t="str">
        <f t="shared" si="0"/>
        <v/>
      </c>
      <c r="W23" s="27" t="str">
        <f>IF(A23="","",SUMIF(Kosten!$B$7:$B$206,A23,Kosten!$L$7:$L$206)/12)</f>
        <v/>
      </c>
      <c r="X23" s="18" t="str">
        <f>IF(A23="","",IF(M23&lt;&gt;"Aktiv","Status prüfen",IF(OR(AND(S23&lt;&gt;"",S23-Listen!$K$5&lt;=Cockpit!$B$6),AND(T23&lt;&gt;"",T23-Listen!$K$5&lt;=Cockpit!$B$6),AND(U23&lt;&gt;"",U23&lt;60)),"Handlungsbedarf","OK")))</f>
        <v/>
      </c>
    </row>
    <row r="24" spans="1:24" x14ac:dyDescent="0.25">
      <c r="A24" s="12"/>
      <c r="B24" s="12"/>
      <c r="C24" s="12"/>
      <c r="D24" s="12"/>
      <c r="E24" s="12"/>
      <c r="F24" s="21"/>
      <c r="G24" s="12"/>
      <c r="H24" s="12"/>
      <c r="I24" s="12"/>
      <c r="J24" s="21"/>
      <c r="K24" s="21"/>
      <c r="L24" s="12"/>
      <c r="M24" s="12"/>
      <c r="N24" s="24"/>
      <c r="O24" s="24"/>
      <c r="P24" s="24"/>
      <c r="Q24" s="24"/>
      <c r="R24" s="24"/>
      <c r="S24" s="21"/>
      <c r="T24" s="21"/>
      <c r="U24" s="18" t="str">
        <f>IF(K24="","",K24-Listen!$K$5)</f>
        <v/>
      </c>
      <c r="V24" s="18" t="str">
        <f t="shared" si="0"/>
        <v/>
      </c>
      <c r="W24" s="27" t="str">
        <f>IF(A24="","",SUMIF(Kosten!$B$7:$B$206,A24,Kosten!$L$7:$L$206)/12)</f>
        <v/>
      </c>
      <c r="X24" s="18" t="str">
        <f>IF(A24="","",IF(M24&lt;&gt;"Aktiv","Status prüfen",IF(OR(AND(S24&lt;&gt;"",S24-Listen!$K$5&lt;=Cockpit!$B$6),AND(T24&lt;&gt;"",T24-Listen!$K$5&lt;=Cockpit!$B$6),AND(U24&lt;&gt;"",U24&lt;60)),"Handlungsbedarf","OK")))</f>
        <v/>
      </c>
    </row>
    <row r="25" spans="1:24" x14ac:dyDescent="0.25">
      <c r="A25" s="12"/>
      <c r="B25" s="12"/>
      <c r="C25" s="12"/>
      <c r="D25" s="12"/>
      <c r="E25" s="12"/>
      <c r="F25" s="21"/>
      <c r="G25" s="12"/>
      <c r="H25" s="12"/>
      <c r="I25" s="12"/>
      <c r="J25" s="21"/>
      <c r="K25" s="21"/>
      <c r="L25" s="12"/>
      <c r="M25" s="12"/>
      <c r="N25" s="24"/>
      <c r="O25" s="24"/>
      <c r="P25" s="24"/>
      <c r="Q25" s="24"/>
      <c r="R25" s="24"/>
      <c r="S25" s="21"/>
      <c r="T25" s="21"/>
      <c r="U25" s="18" t="str">
        <f>IF(K25="","",K25-Listen!$K$5)</f>
        <v/>
      </c>
      <c r="V25" s="18" t="str">
        <f t="shared" si="0"/>
        <v/>
      </c>
      <c r="W25" s="27" t="str">
        <f>IF(A25="","",SUMIF(Kosten!$B$7:$B$206,A25,Kosten!$L$7:$L$206)/12)</f>
        <v/>
      </c>
      <c r="X25" s="18" t="str">
        <f>IF(A25="","",IF(M25&lt;&gt;"Aktiv","Status prüfen",IF(OR(AND(S25&lt;&gt;"",S25-Listen!$K$5&lt;=Cockpit!$B$6),AND(T25&lt;&gt;"",T25-Listen!$K$5&lt;=Cockpit!$B$6),AND(U25&lt;&gt;"",U25&lt;60)),"Handlungsbedarf","OK")))</f>
        <v/>
      </c>
    </row>
    <row r="26" spans="1:24" x14ac:dyDescent="0.25">
      <c r="A26" s="12"/>
      <c r="B26" s="12"/>
      <c r="C26" s="12"/>
      <c r="D26" s="12"/>
      <c r="E26" s="12"/>
      <c r="F26" s="21"/>
      <c r="G26" s="12"/>
      <c r="H26" s="12"/>
      <c r="I26" s="12"/>
      <c r="J26" s="21"/>
      <c r="K26" s="21"/>
      <c r="L26" s="12"/>
      <c r="M26" s="12"/>
      <c r="N26" s="24"/>
      <c r="O26" s="24"/>
      <c r="P26" s="24"/>
      <c r="Q26" s="24"/>
      <c r="R26" s="24"/>
      <c r="S26" s="21"/>
      <c r="T26" s="21"/>
      <c r="U26" s="18" t="str">
        <f>IF(K26="","",K26-Listen!$K$5)</f>
        <v/>
      </c>
      <c r="V26" s="18" t="str">
        <f t="shared" si="0"/>
        <v/>
      </c>
      <c r="W26" s="27" t="str">
        <f>IF(A26="","",SUMIF(Kosten!$B$7:$B$206,A26,Kosten!$L$7:$L$206)/12)</f>
        <v/>
      </c>
      <c r="X26" s="18" t="str">
        <f>IF(A26="","",IF(M26&lt;&gt;"Aktiv","Status prüfen",IF(OR(AND(S26&lt;&gt;"",S26-Listen!$K$5&lt;=Cockpit!$B$6),AND(T26&lt;&gt;"",T26-Listen!$K$5&lt;=Cockpit!$B$6),AND(U26&lt;&gt;"",U26&lt;60)),"Handlungsbedarf","OK")))</f>
        <v/>
      </c>
    </row>
    <row r="27" spans="1:24" x14ac:dyDescent="0.25">
      <c r="A27" s="12"/>
      <c r="B27" s="12"/>
      <c r="C27" s="12"/>
      <c r="D27" s="12"/>
      <c r="E27" s="12"/>
      <c r="F27" s="21"/>
      <c r="G27" s="12"/>
      <c r="H27" s="12"/>
      <c r="I27" s="12"/>
      <c r="J27" s="21"/>
      <c r="K27" s="21"/>
      <c r="L27" s="12"/>
      <c r="M27" s="12"/>
      <c r="N27" s="24"/>
      <c r="O27" s="24"/>
      <c r="P27" s="24"/>
      <c r="Q27" s="24"/>
      <c r="R27" s="24"/>
      <c r="S27" s="21"/>
      <c r="T27" s="21"/>
      <c r="U27" s="18" t="str">
        <f>IF(K27="","",K27-Listen!$K$5)</f>
        <v/>
      </c>
      <c r="V27" s="18" t="str">
        <f t="shared" si="0"/>
        <v/>
      </c>
      <c r="W27" s="27" t="str">
        <f>IF(A27="","",SUMIF(Kosten!$B$7:$B$206,A27,Kosten!$L$7:$L$206)/12)</f>
        <v/>
      </c>
      <c r="X27" s="18" t="str">
        <f>IF(A27="","",IF(M27&lt;&gt;"Aktiv","Status prüfen",IF(OR(AND(S27&lt;&gt;"",S27-Listen!$K$5&lt;=Cockpit!$B$6),AND(T27&lt;&gt;"",T27-Listen!$K$5&lt;=Cockpit!$B$6),AND(U27&lt;&gt;"",U27&lt;60)),"Handlungsbedarf","OK")))</f>
        <v/>
      </c>
    </row>
    <row r="28" spans="1:24" x14ac:dyDescent="0.25">
      <c r="A28" s="12"/>
      <c r="B28" s="12"/>
      <c r="C28" s="12"/>
      <c r="D28" s="12"/>
      <c r="E28" s="12"/>
      <c r="F28" s="21"/>
      <c r="G28" s="12"/>
      <c r="H28" s="12"/>
      <c r="I28" s="12"/>
      <c r="J28" s="21"/>
      <c r="K28" s="21"/>
      <c r="L28" s="12"/>
      <c r="M28" s="12"/>
      <c r="N28" s="24"/>
      <c r="O28" s="24"/>
      <c r="P28" s="24"/>
      <c r="Q28" s="24"/>
      <c r="R28" s="24"/>
      <c r="S28" s="21"/>
      <c r="T28" s="21"/>
      <c r="U28" s="18" t="str">
        <f>IF(K28="","",K28-Listen!$K$5)</f>
        <v/>
      </c>
      <c r="V28" s="18" t="str">
        <f t="shared" si="0"/>
        <v/>
      </c>
      <c r="W28" s="27" t="str">
        <f>IF(A28="","",SUMIF(Kosten!$B$7:$B$206,A28,Kosten!$L$7:$L$206)/12)</f>
        <v/>
      </c>
      <c r="X28" s="18" t="str">
        <f>IF(A28="","",IF(M28&lt;&gt;"Aktiv","Status prüfen",IF(OR(AND(S28&lt;&gt;"",S28-Listen!$K$5&lt;=Cockpit!$B$6),AND(T28&lt;&gt;"",T28-Listen!$K$5&lt;=Cockpit!$B$6),AND(U28&lt;&gt;"",U28&lt;60)),"Handlungsbedarf","OK")))</f>
        <v/>
      </c>
    </row>
    <row r="29" spans="1:24" x14ac:dyDescent="0.25">
      <c r="A29" s="12"/>
      <c r="B29" s="12"/>
      <c r="C29" s="12"/>
      <c r="D29" s="12"/>
      <c r="E29" s="12"/>
      <c r="F29" s="21"/>
      <c r="G29" s="12"/>
      <c r="H29" s="12"/>
      <c r="I29" s="12"/>
      <c r="J29" s="21"/>
      <c r="K29" s="21"/>
      <c r="L29" s="12"/>
      <c r="M29" s="12"/>
      <c r="N29" s="24"/>
      <c r="O29" s="24"/>
      <c r="P29" s="24"/>
      <c r="Q29" s="24"/>
      <c r="R29" s="24"/>
      <c r="S29" s="21"/>
      <c r="T29" s="21"/>
      <c r="U29" s="18" t="str">
        <f>IF(K29="","",K29-Listen!$K$5)</f>
        <v/>
      </c>
      <c r="V29" s="18" t="str">
        <f t="shared" si="0"/>
        <v/>
      </c>
      <c r="W29" s="27" t="str">
        <f>IF(A29="","",SUMIF(Kosten!$B$7:$B$206,A29,Kosten!$L$7:$L$206)/12)</f>
        <v/>
      </c>
      <c r="X29" s="18" t="str">
        <f>IF(A29="","",IF(M29&lt;&gt;"Aktiv","Status prüfen",IF(OR(AND(S29&lt;&gt;"",S29-Listen!$K$5&lt;=Cockpit!$B$6),AND(T29&lt;&gt;"",T29-Listen!$K$5&lt;=Cockpit!$B$6),AND(U29&lt;&gt;"",U29&lt;60)),"Handlungsbedarf","OK")))</f>
        <v/>
      </c>
    </row>
    <row r="30" spans="1:24" x14ac:dyDescent="0.25">
      <c r="A30" s="12"/>
      <c r="B30" s="12"/>
      <c r="C30" s="12"/>
      <c r="D30" s="12"/>
      <c r="E30" s="12"/>
      <c r="F30" s="21"/>
      <c r="G30" s="12"/>
      <c r="H30" s="12"/>
      <c r="I30" s="12"/>
      <c r="J30" s="21"/>
      <c r="K30" s="21"/>
      <c r="L30" s="12"/>
      <c r="M30" s="12"/>
      <c r="N30" s="24"/>
      <c r="O30" s="24"/>
      <c r="P30" s="24"/>
      <c r="Q30" s="24"/>
      <c r="R30" s="24"/>
      <c r="S30" s="21"/>
      <c r="T30" s="21"/>
      <c r="U30" s="18" t="str">
        <f>IF(K30="","",K30-Listen!$K$5)</f>
        <v/>
      </c>
      <c r="V30" s="18" t="str">
        <f t="shared" si="0"/>
        <v/>
      </c>
      <c r="W30" s="27" t="str">
        <f>IF(A30="","",SUMIF(Kosten!$B$7:$B$206,A30,Kosten!$L$7:$L$206)/12)</f>
        <v/>
      </c>
      <c r="X30" s="18" t="str">
        <f>IF(A30="","",IF(M30&lt;&gt;"Aktiv","Status prüfen",IF(OR(AND(S30&lt;&gt;"",S30-Listen!$K$5&lt;=Cockpit!$B$6),AND(T30&lt;&gt;"",T30-Listen!$K$5&lt;=Cockpit!$B$6),AND(U30&lt;&gt;"",U30&lt;60)),"Handlungsbedarf","OK")))</f>
        <v/>
      </c>
    </row>
    <row r="31" spans="1:24" x14ac:dyDescent="0.25">
      <c r="A31" s="12"/>
      <c r="B31" s="12"/>
      <c r="C31" s="12"/>
      <c r="D31" s="12"/>
      <c r="E31" s="12"/>
      <c r="F31" s="21"/>
      <c r="G31" s="12"/>
      <c r="H31" s="12"/>
      <c r="I31" s="12"/>
      <c r="J31" s="21"/>
      <c r="K31" s="21"/>
      <c r="L31" s="12"/>
      <c r="M31" s="12"/>
      <c r="N31" s="24"/>
      <c r="O31" s="24"/>
      <c r="P31" s="24"/>
      <c r="Q31" s="24"/>
      <c r="R31" s="24"/>
      <c r="S31" s="21"/>
      <c r="T31" s="21"/>
      <c r="U31" s="18" t="str">
        <f>IF(K31="","",K31-Listen!$K$5)</f>
        <v/>
      </c>
      <c r="V31" s="18" t="str">
        <f t="shared" si="0"/>
        <v/>
      </c>
      <c r="W31" s="27" t="str">
        <f>IF(A31="","",SUMIF(Kosten!$B$7:$B$206,A31,Kosten!$L$7:$L$206)/12)</f>
        <v/>
      </c>
      <c r="X31" s="18" t="str">
        <f>IF(A31="","",IF(M31&lt;&gt;"Aktiv","Status prüfen",IF(OR(AND(S31&lt;&gt;"",S31-Listen!$K$5&lt;=Cockpit!$B$6),AND(T31&lt;&gt;"",T31-Listen!$K$5&lt;=Cockpit!$B$6),AND(U31&lt;&gt;"",U31&lt;60)),"Handlungsbedarf","OK")))</f>
        <v/>
      </c>
    </row>
    <row r="32" spans="1:24" x14ac:dyDescent="0.25">
      <c r="A32" s="12"/>
      <c r="B32" s="12"/>
      <c r="C32" s="12"/>
      <c r="D32" s="12"/>
      <c r="E32" s="12"/>
      <c r="F32" s="21"/>
      <c r="G32" s="12"/>
      <c r="H32" s="12"/>
      <c r="I32" s="12"/>
      <c r="J32" s="21"/>
      <c r="K32" s="21"/>
      <c r="L32" s="12"/>
      <c r="M32" s="12"/>
      <c r="N32" s="24"/>
      <c r="O32" s="24"/>
      <c r="P32" s="24"/>
      <c r="Q32" s="24"/>
      <c r="R32" s="24"/>
      <c r="S32" s="21"/>
      <c r="T32" s="21"/>
      <c r="U32" s="18" t="str">
        <f>IF(K32="","",K32-Listen!$K$5)</f>
        <v/>
      </c>
      <c r="V32" s="18" t="str">
        <f t="shared" si="0"/>
        <v/>
      </c>
      <c r="W32" s="27" t="str">
        <f>IF(A32="","",SUMIF(Kosten!$B$7:$B$206,A32,Kosten!$L$7:$L$206)/12)</f>
        <v/>
      </c>
      <c r="X32" s="18" t="str">
        <f>IF(A32="","",IF(M32&lt;&gt;"Aktiv","Status prüfen",IF(OR(AND(S32&lt;&gt;"",S32-Listen!$K$5&lt;=Cockpit!$B$6),AND(T32&lt;&gt;"",T32-Listen!$K$5&lt;=Cockpit!$B$6),AND(U32&lt;&gt;"",U32&lt;60)),"Handlungsbedarf","OK")))</f>
        <v/>
      </c>
    </row>
    <row r="33" spans="1:24" x14ac:dyDescent="0.25">
      <c r="A33" s="12"/>
      <c r="B33" s="12"/>
      <c r="C33" s="12"/>
      <c r="D33" s="12"/>
      <c r="E33" s="12"/>
      <c r="F33" s="21"/>
      <c r="G33" s="12"/>
      <c r="H33" s="12"/>
      <c r="I33" s="12"/>
      <c r="J33" s="21"/>
      <c r="K33" s="21"/>
      <c r="L33" s="12"/>
      <c r="M33" s="12"/>
      <c r="N33" s="24"/>
      <c r="O33" s="24"/>
      <c r="P33" s="24"/>
      <c r="Q33" s="24"/>
      <c r="R33" s="24"/>
      <c r="S33" s="21"/>
      <c r="T33" s="21"/>
      <c r="U33" s="18" t="str">
        <f>IF(K33="","",K33-Listen!$K$5)</f>
        <v/>
      </c>
      <c r="V33" s="18" t="str">
        <f t="shared" si="0"/>
        <v/>
      </c>
      <c r="W33" s="27" t="str">
        <f>IF(A33="","",SUMIF(Kosten!$B$7:$B$206,A33,Kosten!$L$7:$L$206)/12)</f>
        <v/>
      </c>
      <c r="X33" s="18" t="str">
        <f>IF(A33="","",IF(M33&lt;&gt;"Aktiv","Status prüfen",IF(OR(AND(S33&lt;&gt;"",S33-Listen!$K$5&lt;=Cockpit!$B$6),AND(T33&lt;&gt;"",T33-Listen!$K$5&lt;=Cockpit!$B$6),AND(U33&lt;&gt;"",U33&lt;60)),"Handlungsbedarf","OK")))</f>
        <v/>
      </c>
    </row>
    <row r="34" spans="1:24" x14ac:dyDescent="0.25">
      <c r="A34" s="12"/>
      <c r="B34" s="12"/>
      <c r="C34" s="12"/>
      <c r="D34" s="12"/>
      <c r="E34" s="12"/>
      <c r="F34" s="21"/>
      <c r="G34" s="12"/>
      <c r="H34" s="12"/>
      <c r="I34" s="12"/>
      <c r="J34" s="21"/>
      <c r="K34" s="21"/>
      <c r="L34" s="12"/>
      <c r="M34" s="12"/>
      <c r="N34" s="24"/>
      <c r="O34" s="24"/>
      <c r="P34" s="24"/>
      <c r="Q34" s="24"/>
      <c r="R34" s="24"/>
      <c r="S34" s="21"/>
      <c r="T34" s="21"/>
      <c r="U34" s="18" t="str">
        <f>IF(K34="","",K34-Listen!$K$5)</f>
        <v/>
      </c>
      <c r="V34" s="18" t="str">
        <f t="shared" si="0"/>
        <v/>
      </c>
      <c r="W34" s="27" t="str">
        <f>IF(A34="","",SUMIF(Kosten!$B$7:$B$206,A34,Kosten!$L$7:$L$206)/12)</f>
        <v/>
      </c>
      <c r="X34" s="18" t="str">
        <f>IF(A34="","",IF(M34&lt;&gt;"Aktiv","Status prüfen",IF(OR(AND(S34&lt;&gt;"",S34-Listen!$K$5&lt;=Cockpit!$B$6),AND(T34&lt;&gt;"",T34-Listen!$K$5&lt;=Cockpit!$B$6),AND(U34&lt;&gt;"",U34&lt;60)),"Handlungsbedarf","OK")))</f>
        <v/>
      </c>
    </row>
    <row r="35" spans="1:24" x14ac:dyDescent="0.25">
      <c r="A35" s="12"/>
      <c r="B35" s="12"/>
      <c r="C35" s="12"/>
      <c r="D35" s="12"/>
      <c r="E35" s="12"/>
      <c r="F35" s="21"/>
      <c r="G35" s="12"/>
      <c r="H35" s="12"/>
      <c r="I35" s="12"/>
      <c r="J35" s="21"/>
      <c r="K35" s="21"/>
      <c r="L35" s="12"/>
      <c r="M35" s="12"/>
      <c r="N35" s="24"/>
      <c r="O35" s="24"/>
      <c r="P35" s="24"/>
      <c r="Q35" s="24"/>
      <c r="R35" s="24"/>
      <c r="S35" s="21"/>
      <c r="T35" s="21"/>
      <c r="U35" s="18" t="str">
        <f>IF(K35="","",K35-Listen!$K$5)</f>
        <v/>
      </c>
      <c r="V35" s="18" t="str">
        <f t="shared" si="0"/>
        <v/>
      </c>
      <c r="W35" s="27" t="str">
        <f>IF(A35="","",SUMIF(Kosten!$B$7:$B$206,A35,Kosten!$L$7:$L$206)/12)</f>
        <v/>
      </c>
      <c r="X35" s="18" t="str">
        <f>IF(A35="","",IF(M35&lt;&gt;"Aktiv","Status prüfen",IF(OR(AND(S35&lt;&gt;"",S35-Listen!$K$5&lt;=Cockpit!$B$6),AND(T35&lt;&gt;"",T35-Listen!$K$5&lt;=Cockpit!$B$6),AND(U35&lt;&gt;"",U35&lt;60)),"Handlungsbedarf","OK")))</f>
        <v/>
      </c>
    </row>
    <row r="36" spans="1:24" x14ac:dyDescent="0.25">
      <c r="A36" s="12"/>
      <c r="B36" s="12"/>
      <c r="C36" s="12"/>
      <c r="D36" s="12"/>
      <c r="E36" s="12"/>
      <c r="F36" s="21"/>
      <c r="G36" s="12"/>
      <c r="H36" s="12"/>
      <c r="I36" s="12"/>
      <c r="J36" s="21"/>
      <c r="K36" s="21"/>
      <c r="L36" s="12"/>
      <c r="M36" s="12"/>
      <c r="N36" s="24"/>
      <c r="O36" s="24"/>
      <c r="P36" s="24"/>
      <c r="Q36" s="24"/>
      <c r="R36" s="24"/>
      <c r="S36" s="21"/>
      <c r="T36" s="21"/>
      <c r="U36" s="18" t="str">
        <f>IF(K36="","",K36-Listen!$K$5)</f>
        <v/>
      </c>
      <c r="V36" s="18" t="str">
        <f t="shared" si="0"/>
        <v/>
      </c>
      <c r="W36" s="27" t="str">
        <f>IF(A36="","",SUMIF(Kosten!$B$7:$B$206,A36,Kosten!$L$7:$L$206)/12)</f>
        <v/>
      </c>
      <c r="X36" s="18" t="str">
        <f>IF(A36="","",IF(M36&lt;&gt;"Aktiv","Status prüfen",IF(OR(AND(S36&lt;&gt;"",S36-Listen!$K$5&lt;=Cockpit!$B$6),AND(T36&lt;&gt;"",T36-Listen!$K$5&lt;=Cockpit!$B$6),AND(U36&lt;&gt;"",U36&lt;60)),"Handlungsbedarf","OK")))</f>
        <v/>
      </c>
    </row>
    <row r="37" spans="1:24" x14ac:dyDescent="0.25">
      <c r="A37" s="12"/>
      <c r="B37" s="12"/>
      <c r="C37" s="12"/>
      <c r="D37" s="12"/>
      <c r="E37" s="12"/>
      <c r="F37" s="21"/>
      <c r="G37" s="12"/>
      <c r="H37" s="12"/>
      <c r="I37" s="12"/>
      <c r="J37" s="21"/>
      <c r="K37" s="21"/>
      <c r="L37" s="12"/>
      <c r="M37" s="12"/>
      <c r="N37" s="24"/>
      <c r="O37" s="24"/>
      <c r="P37" s="24"/>
      <c r="Q37" s="24"/>
      <c r="R37" s="24"/>
      <c r="S37" s="21"/>
      <c r="T37" s="21"/>
      <c r="U37" s="18" t="str">
        <f>IF(K37="","",K37-Listen!$K$5)</f>
        <v/>
      </c>
      <c r="V37" s="18" t="str">
        <f t="shared" si="0"/>
        <v/>
      </c>
      <c r="W37" s="27" t="str">
        <f>IF(A37="","",SUMIF(Kosten!$B$7:$B$206,A37,Kosten!$L$7:$L$206)/12)</f>
        <v/>
      </c>
      <c r="X37" s="18" t="str">
        <f>IF(A37="","",IF(M37&lt;&gt;"Aktiv","Status prüfen",IF(OR(AND(S37&lt;&gt;"",S37-Listen!$K$5&lt;=Cockpit!$B$6),AND(T37&lt;&gt;"",T37-Listen!$K$5&lt;=Cockpit!$B$6),AND(U37&lt;&gt;"",U37&lt;60)),"Handlungsbedarf","OK")))</f>
        <v/>
      </c>
    </row>
    <row r="38" spans="1:24" x14ac:dyDescent="0.25">
      <c r="A38" s="12"/>
      <c r="B38" s="12"/>
      <c r="C38" s="12"/>
      <c r="D38" s="12"/>
      <c r="E38" s="12"/>
      <c r="F38" s="21"/>
      <c r="G38" s="12"/>
      <c r="H38" s="12"/>
      <c r="I38" s="12"/>
      <c r="J38" s="21"/>
      <c r="K38" s="21"/>
      <c r="L38" s="12"/>
      <c r="M38" s="12"/>
      <c r="N38" s="24"/>
      <c r="O38" s="24"/>
      <c r="P38" s="24"/>
      <c r="Q38" s="24"/>
      <c r="R38" s="24"/>
      <c r="S38" s="21"/>
      <c r="T38" s="21"/>
      <c r="U38" s="18" t="str">
        <f>IF(K38="","",K38-Listen!$K$5)</f>
        <v/>
      </c>
      <c r="V38" s="18" t="str">
        <f t="shared" si="0"/>
        <v/>
      </c>
      <c r="W38" s="27" t="str">
        <f>IF(A38="","",SUMIF(Kosten!$B$7:$B$206,A38,Kosten!$L$7:$L$206)/12)</f>
        <v/>
      </c>
      <c r="X38" s="18" t="str">
        <f>IF(A38="","",IF(M38&lt;&gt;"Aktiv","Status prüfen",IF(OR(AND(S38&lt;&gt;"",S38-Listen!$K$5&lt;=Cockpit!$B$6),AND(T38&lt;&gt;"",T38-Listen!$K$5&lt;=Cockpit!$B$6),AND(U38&lt;&gt;"",U38&lt;60)),"Handlungsbedarf","OK")))</f>
        <v/>
      </c>
    </row>
    <row r="39" spans="1:24" x14ac:dyDescent="0.25">
      <c r="A39" s="12"/>
      <c r="B39" s="12"/>
      <c r="C39" s="12"/>
      <c r="D39" s="12"/>
      <c r="E39" s="12"/>
      <c r="F39" s="21"/>
      <c r="G39" s="12"/>
      <c r="H39" s="12"/>
      <c r="I39" s="12"/>
      <c r="J39" s="21"/>
      <c r="K39" s="21"/>
      <c r="L39" s="12"/>
      <c r="M39" s="12"/>
      <c r="N39" s="24"/>
      <c r="O39" s="24"/>
      <c r="P39" s="24"/>
      <c r="Q39" s="24"/>
      <c r="R39" s="24"/>
      <c r="S39" s="21"/>
      <c r="T39" s="21"/>
      <c r="U39" s="18" t="str">
        <f>IF(K39="","",K39-Listen!$K$5)</f>
        <v/>
      </c>
      <c r="V39" s="18" t="str">
        <f t="shared" ref="V39:V70" si="1">IF(OR(J39="",K39=""),"",((YEAR(K39)-YEAR(J39))*12)+(MONTH(K39)-MONTH(J39)))</f>
        <v/>
      </c>
      <c r="W39" s="27" t="str">
        <f>IF(A39="","",SUMIF(Kosten!$B$7:$B$206,A39,Kosten!$L$7:$L$206)/12)</f>
        <v/>
      </c>
      <c r="X39" s="18" t="str">
        <f>IF(A39="","",IF(M39&lt;&gt;"Aktiv","Status prüfen",IF(OR(AND(S39&lt;&gt;"",S39-Listen!$K$5&lt;=Cockpit!$B$6),AND(T39&lt;&gt;"",T39-Listen!$K$5&lt;=Cockpit!$B$6),AND(U39&lt;&gt;"",U39&lt;60)),"Handlungsbedarf","OK")))</f>
        <v/>
      </c>
    </row>
    <row r="40" spans="1:24" x14ac:dyDescent="0.25">
      <c r="A40" s="12"/>
      <c r="B40" s="12"/>
      <c r="C40" s="12"/>
      <c r="D40" s="12"/>
      <c r="E40" s="12"/>
      <c r="F40" s="21"/>
      <c r="G40" s="12"/>
      <c r="H40" s="12"/>
      <c r="I40" s="12"/>
      <c r="J40" s="21"/>
      <c r="K40" s="21"/>
      <c r="L40" s="12"/>
      <c r="M40" s="12"/>
      <c r="N40" s="24"/>
      <c r="O40" s="24"/>
      <c r="P40" s="24"/>
      <c r="Q40" s="24"/>
      <c r="R40" s="24"/>
      <c r="S40" s="21"/>
      <c r="T40" s="21"/>
      <c r="U40" s="18" t="str">
        <f>IF(K40="","",K40-Listen!$K$5)</f>
        <v/>
      </c>
      <c r="V40" s="18" t="str">
        <f t="shared" si="1"/>
        <v/>
      </c>
      <c r="W40" s="27" t="str">
        <f>IF(A40="","",SUMIF(Kosten!$B$7:$B$206,A40,Kosten!$L$7:$L$206)/12)</f>
        <v/>
      </c>
      <c r="X40" s="18" t="str">
        <f>IF(A40="","",IF(M40&lt;&gt;"Aktiv","Status prüfen",IF(OR(AND(S40&lt;&gt;"",S40-Listen!$K$5&lt;=Cockpit!$B$6),AND(T40&lt;&gt;"",T40-Listen!$K$5&lt;=Cockpit!$B$6),AND(U40&lt;&gt;"",U40&lt;60)),"Handlungsbedarf","OK")))</f>
        <v/>
      </c>
    </row>
    <row r="41" spans="1:24" x14ac:dyDescent="0.25">
      <c r="A41" s="12"/>
      <c r="B41" s="12"/>
      <c r="C41" s="12"/>
      <c r="D41" s="12"/>
      <c r="E41" s="12"/>
      <c r="F41" s="21"/>
      <c r="G41" s="12"/>
      <c r="H41" s="12"/>
      <c r="I41" s="12"/>
      <c r="J41" s="21"/>
      <c r="K41" s="21"/>
      <c r="L41" s="12"/>
      <c r="M41" s="12"/>
      <c r="N41" s="24"/>
      <c r="O41" s="24"/>
      <c r="P41" s="24"/>
      <c r="Q41" s="24"/>
      <c r="R41" s="24"/>
      <c r="S41" s="21"/>
      <c r="T41" s="21"/>
      <c r="U41" s="18" t="str">
        <f>IF(K41="","",K41-Listen!$K$5)</f>
        <v/>
      </c>
      <c r="V41" s="18" t="str">
        <f t="shared" si="1"/>
        <v/>
      </c>
      <c r="W41" s="27" t="str">
        <f>IF(A41="","",SUMIF(Kosten!$B$7:$B$206,A41,Kosten!$L$7:$L$206)/12)</f>
        <v/>
      </c>
      <c r="X41" s="18" t="str">
        <f>IF(A41="","",IF(M41&lt;&gt;"Aktiv","Status prüfen",IF(OR(AND(S41&lt;&gt;"",S41-Listen!$K$5&lt;=Cockpit!$B$6),AND(T41&lt;&gt;"",T41-Listen!$K$5&lt;=Cockpit!$B$6),AND(U41&lt;&gt;"",U41&lt;60)),"Handlungsbedarf","OK")))</f>
        <v/>
      </c>
    </row>
    <row r="42" spans="1:24" x14ac:dyDescent="0.25">
      <c r="A42" s="12"/>
      <c r="B42" s="12"/>
      <c r="C42" s="12"/>
      <c r="D42" s="12"/>
      <c r="E42" s="12"/>
      <c r="F42" s="21"/>
      <c r="G42" s="12"/>
      <c r="H42" s="12"/>
      <c r="I42" s="12"/>
      <c r="J42" s="21"/>
      <c r="K42" s="21"/>
      <c r="L42" s="12"/>
      <c r="M42" s="12"/>
      <c r="N42" s="24"/>
      <c r="O42" s="24"/>
      <c r="P42" s="24"/>
      <c r="Q42" s="24"/>
      <c r="R42" s="24"/>
      <c r="S42" s="21"/>
      <c r="T42" s="21"/>
      <c r="U42" s="18" t="str">
        <f>IF(K42="","",K42-Listen!$K$5)</f>
        <v/>
      </c>
      <c r="V42" s="18" t="str">
        <f t="shared" si="1"/>
        <v/>
      </c>
      <c r="W42" s="27" t="str">
        <f>IF(A42="","",SUMIF(Kosten!$B$7:$B$206,A42,Kosten!$L$7:$L$206)/12)</f>
        <v/>
      </c>
      <c r="X42" s="18" t="str">
        <f>IF(A42="","",IF(M42&lt;&gt;"Aktiv","Status prüfen",IF(OR(AND(S42&lt;&gt;"",S42-Listen!$K$5&lt;=Cockpit!$B$6),AND(T42&lt;&gt;"",T42-Listen!$K$5&lt;=Cockpit!$B$6),AND(U42&lt;&gt;"",U42&lt;60)),"Handlungsbedarf","OK")))</f>
        <v/>
      </c>
    </row>
    <row r="43" spans="1:24" x14ac:dyDescent="0.25">
      <c r="A43" s="12"/>
      <c r="B43" s="12"/>
      <c r="C43" s="12"/>
      <c r="D43" s="12"/>
      <c r="E43" s="12"/>
      <c r="F43" s="21"/>
      <c r="G43" s="12"/>
      <c r="H43" s="12"/>
      <c r="I43" s="12"/>
      <c r="J43" s="21"/>
      <c r="K43" s="21"/>
      <c r="L43" s="12"/>
      <c r="M43" s="12"/>
      <c r="N43" s="24"/>
      <c r="O43" s="24"/>
      <c r="P43" s="24"/>
      <c r="Q43" s="24"/>
      <c r="R43" s="24"/>
      <c r="S43" s="21"/>
      <c r="T43" s="21"/>
      <c r="U43" s="18" t="str">
        <f>IF(K43="","",K43-Listen!$K$5)</f>
        <v/>
      </c>
      <c r="V43" s="18" t="str">
        <f t="shared" si="1"/>
        <v/>
      </c>
      <c r="W43" s="27" t="str">
        <f>IF(A43="","",SUMIF(Kosten!$B$7:$B$206,A43,Kosten!$L$7:$L$206)/12)</f>
        <v/>
      </c>
      <c r="X43" s="18" t="str">
        <f>IF(A43="","",IF(M43&lt;&gt;"Aktiv","Status prüfen",IF(OR(AND(S43&lt;&gt;"",S43-Listen!$K$5&lt;=Cockpit!$B$6),AND(T43&lt;&gt;"",T43-Listen!$K$5&lt;=Cockpit!$B$6),AND(U43&lt;&gt;"",U43&lt;60)),"Handlungsbedarf","OK")))</f>
        <v/>
      </c>
    </row>
    <row r="44" spans="1:24" x14ac:dyDescent="0.25">
      <c r="A44" s="12"/>
      <c r="B44" s="12"/>
      <c r="C44" s="12"/>
      <c r="D44" s="12"/>
      <c r="E44" s="12"/>
      <c r="F44" s="21"/>
      <c r="G44" s="12"/>
      <c r="H44" s="12"/>
      <c r="I44" s="12"/>
      <c r="J44" s="21"/>
      <c r="K44" s="21"/>
      <c r="L44" s="12"/>
      <c r="M44" s="12"/>
      <c r="N44" s="24"/>
      <c r="O44" s="24"/>
      <c r="P44" s="24"/>
      <c r="Q44" s="24"/>
      <c r="R44" s="24"/>
      <c r="S44" s="21"/>
      <c r="T44" s="21"/>
      <c r="U44" s="18" t="str">
        <f>IF(K44="","",K44-Listen!$K$5)</f>
        <v/>
      </c>
      <c r="V44" s="18" t="str">
        <f t="shared" si="1"/>
        <v/>
      </c>
      <c r="W44" s="27" t="str">
        <f>IF(A44="","",SUMIF(Kosten!$B$7:$B$206,A44,Kosten!$L$7:$L$206)/12)</f>
        <v/>
      </c>
      <c r="X44" s="18" t="str">
        <f>IF(A44="","",IF(M44&lt;&gt;"Aktiv","Status prüfen",IF(OR(AND(S44&lt;&gt;"",S44-Listen!$K$5&lt;=Cockpit!$B$6),AND(T44&lt;&gt;"",T44-Listen!$K$5&lt;=Cockpit!$B$6),AND(U44&lt;&gt;"",U44&lt;60)),"Handlungsbedarf","OK")))</f>
        <v/>
      </c>
    </row>
    <row r="45" spans="1:24" x14ac:dyDescent="0.25">
      <c r="A45" s="12"/>
      <c r="B45" s="12"/>
      <c r="C45" s="12"/>
      <c r="D45" s="12"/>
      <c r="E45" s="12"/>
      <c r="F45" s="21"/>
      <c r="G45" s="12"/>
      <c r="H45" s="12"/>
      <c r="I45" s="12"/>
      <c r="J45" s="21"/>
      <c r="K45" s="21"/>
      <c r="L45" s="12"/>
      <c r="M45" s="12"/>
      <c r="N45" s="24"/>
      <c r="O45" s="24"/>
      <c r="P45" s="24"/>
      <c r="Q45" s="24"/>
      <c r="R45" s="24"/>
      <c r="S45" s="21"/>
      <c r="T45" s="21"/>
      <c r="U45" s="18" t="str">
        <f>IF(K45="","",K45-Listen!$K$5)</f>
        <v/>
      </c>
      <c r="V45" s="18" t="str">
        <f t="shared" si="1"/>
        <v/>
      </c>
      <c r="W45" s="27" t="str">
        <f>IF(A45="","",SUMIF(Kosten!$B$7:$B$206,A45,Kosten!$L$7:$L$206)/12)</f>
        <v/>
      </c>
      <c r="X45" s="18" t="str">
        <f>IF(A45="","",IF(M45&lt;&gt;"Aktiv","Status prüfen",IF(OR(AND(S45&lt;&gt;"",S45-Listen!$K$5&lt;=Cockpit!$B$6),AND(T45&lt;&gt;"",T45-Listen!$K$5&lt;=Cockpit!$B$6),AND(U45&lt;&gt;"",U45&lt;60)),"Handlungsbedarf","OK")))</f>
        <v/>
      </c>
    </row>
    <row r="46" spans="1:24" x14ac:dyDescent="0.25">
      <c r="A46" s="12"/>
      <c r="B46" s="12"/>
      <c r="C46" s="12"/>
      <c r="D46" s="12"/>
      <c r="E46" s="12"/>
      <c r="F46" s="21"/>
      <c r="G46" s="12"/>
      <c r="H46" s="12"/>
      <c r="I46" s="12"/>
      <c r="J46" s="21"/>
      <c r="K46" s="21"/>
      <c r="L46" s="12"/>
      <c r="M46" s="12"/>
      <c r="N46" s="24"/>
      <c r="O46" s="24"/>
      <c r="P46" s="24"/>
      <c r="Q46" s="24"/>
      <c r="R46" s="24"/>
      <c r="S46" s="21"/>
      <c r="T46" s="21"/>
      <c r="U46" s="18" t="str">
        <f>IF(K46="","",K46-Listen!$K$5)</f>
        <v/>
      </c>
      <c r="V46" s="18" t="str">
        <f t="shared" si="1"/>
        <v/>
      </c>
      <c r="W46" s="27" t="str">
        <f>IF(A46="","",SUMIF(Kosten!$B$7:$B$206,A46,Kosten!$L$7:$L$206)/12)</f>
        <v/>
      </c>
      <c r="X46" s="18" t="str">
        <f>IF(A46="","",IF(M46&lt;&gt;"Aktiv","Status prüfen",IF(OR(AND(S46&lt;&gt;"",S46-Listen!$K$5&lt;=Cockpit!$B$6),AND(T46&lt;&gt;"",T46-Listen!$K$5&lt;=Cockpit!$B$6),AND(U46&lt;&gt;"",U46&lt;60)),"Handlungsbedarf","OK")))</f>
        <v/>
      </c>
    </row>
    <row r="47" spans="1:24" x14ac:dyDescent="0.25">
      <c r="A47" s="12"/>
      <c r="B47" s="12"/>
      <c r="C47" s="12"/>
      <c r="D47" s="12"/>
      <c r="E47" s="12"/>
      <c r="F47" s="21"/>
      <c r="G47" s="12"/>
      <c r="H47" s="12"/>
      <c r="I47" s="12"/>
      <c r="J47" s="21"/>
      <c r="K47" s="21"/>
      <c r="L47" s="12"/>
      <c r="M47" s="12"/>
      <c r="N47" s="24"/>
      <c r="O47" s="24"/>
      <c r="P47" s="24"/>
      <c r="Q47" s="24"/>
      <c r="R47" s="24"/>
      <c r="S47" s="21"/>
      <c r="T47" s="21"/>
      <c r="U47" s="18" t="str">
        <f>IF(K47="","",K47-Listen!$K$5)</f>
        <v/>
      </c>
      <c r="V47" s="18" t="str">
        <f t="shared" si="1"/>
        <v/>
      </c>
      <c r="W47" s="27" t="str">
        <f>IF(A47="","",SUMIF(Kosten!$B$7:$B$206,A47,Kosten!$L$7:$L$206)/12)</f>
        <v/>
      </c>
      <c r="X47" s="18" t="str">
        <f>IF(A47="","",IF(M47&lt;&gt;"Aktiv","Status prüfen",IF(OR(AND(S47&lt;&gt;"",S47-Listen!$K$5&lt;=Cockpit!$B$6),AND(T47&lt;&gt;"",T47-Listen!$K$5&lt;=Cockpit!$B$6),AND(U47&lt;&gt;"",U47&lt;60)),"Handlungsbedarf","OK")))</f>
        <v/>
      </c>
    </row>
    <row r="48" spans="1:24" x14ac:dyDescent="0.25">
      <c r="A48" s="12"/>
      <c r="B48" s="12"/>
      <c r="C48" s="12"/>
      <c r="D48" s="12"/>
      <c r="E48" s="12"/>
      <c r="F48" s="21"/>
      <c r="G48" s="12"/>
      <c r="H48" s="12"/>
      <c r="I48" s="12"/>
      <c r="J48" s="21"/>
      <c r="K48" s="21"/>
      <c r="L48" s="12"/>
      <c r="M48" s="12"/>
      <c r="N48" s="24"/>
      <c r="O48" s="24"/>
      <c r="P48" s="24"/>
      <c r="Q48" s="24"/>
      <c r="R48" s="24"/>
      <c r="S48" s="21"/>
      <c r="T48" s="21"/>
      <c r="U48" s="18" t="str">
        <f>IF(K48="","",K48-Listen!$K$5)</f>
        <v/>
      </c>
      <c r="V48" s="18" t="str">
        <f t="shared" si="1"/>
        <v/>
      </c>
      <c r="W48" s="27" t="str">
        <f>IF(A48="","",SUMIF(Kosten!$B$7:$B$206,A48,Kosten!$L$7:$L$206)/12)</f>
        <v/>
      </c>
      <c r="X48" s="18" t="str">
        <f>IF(A48="","",IF(M48&lt;&gt;"Aktiv","Status prüfen",IF(OR(AND(S48&lt;&gt;"",S48-Listen!$K$5&lt;=Cockpit!$B$6),AND(T48&lt;&gt;"",T48-Listen!$K$5&lt;=Cockpit!$B$6),AND(U48&lt;&gt;"",U48&lt;60)),"Handlungsbedarf","OK")))</f>
        <v/>
      </c>
    </row>
    <row r="49" spans="1:24" x14ac:dyDescent="0.25">
      <c r="A49" s="12"/>
      <c r="B49" s="12"/>
      <c r="C49" s="12"/>
      <c r="D49" s="12"/>
      <c r="E49" s="12"/>
      <c r="F49" s="21"/>
      <c r="G49" s="12"/>
      <c r="H49" s="12"/>
      <c r="I49" s="12"/>
      <c r="J49" s="21"/>
      <c r="K49" s="21"/>
      <c r="L49" s="12"/>
      <c r="M49" s="12"/>
      <c r="N49" s="24"/>
      <c r="O49" s="24"/>
      <c r="P49" s="24"/>
      <c r="Q49" s="24"/>
      <c r="R49" s="24"/>
      <c r="S49" s="21"/>
      <c r="T49" s="21"/>
      <c r="U49" s="18" t="str">
        <f>IF(K49="","",K49-Listen!$K$5)</f>
        <v/>
      </c>
      <c r="V49" s="18" t="str">
        <f t="shared" si="1"/>
        <v/>
      </c>
      <c r="W49" s="27" t="str">
        <f>IF(A49="","",SUMIF(Kosten!$B$7:$B$206,A49,Kosten!$L$7:$L$206)/12)</f>
        <v/>
      </c>
      <c r="X49" s="18" t="str">
        <f>IF(A49="","",IF(M49&lt;&gt;"Aktiv","Status prüfen",IF(OR(AND(S49&lt;&gt;"",S49-Listen!$K$5&lt;=Cockpit!$B$6),AND(T49&lt;&gt;"",T49-Listen!$K$5&lt;=Cockpit!$B$6),AND(U49&lt;&gt;"",U49&lt;60)),"Handlungsbedarf","OK")))</f>
        <v/>
      </c>
    </row>
    <row r="50" spans="1:24" x14ac:dyDescent="0.25">
      <c r="A50" s="12"/>
      <c r="B50" s="12"/>
      <c r="C50" s="12"/>
      <c r="D50" s="12"/>
      <c r="E50" s="12"/>
      <c r="F50" s="21"/>
      <c r="G50" s="12"/>
      <c r="H50" s="12"/>
      <c r="I50" s="12"/>
      <c r="J50" s="21"/>
      <c r="K50" s="21"/>
      <c r="L50" s="12"/>
      <c r="M50" s="12"/>
      <c r="N50" s="24"/>
      <c r="O50" s="24"/>
      <c r="P50" s="24"/>
      <c r="Q50" s="24"/>
      <c r="R50" s="24"/>
      <c r="S50" s="21"/>
      <c r="T50" s="21"/>
      <c r="U50" s="18" t="str">
        <f>IF(K50="","",K50-Listen!$K$5)</f>
        <v/>
      </c>
      <c r="V50" s="18" t="str">
        <f t="shared" si="1"/>
        <v/>
      </c>
      <c r="W50" s="27" t="str">
        <f>IF(A50="","",SUMIF(Kosten!$B$7:$B$206,A50,Kosten!$L$7:$L$206)/12)</f>
        <v/>
      </c>
      <c r="X50" s="18" t="str">
        <f>IF(A50="","",IF(M50&lt;&gt;"Aktiv","Status prüfen",IF(OR(AND(S50&lt;&gt;"",S50-Listen!$K$5&lt;=Cockpit!$B$6),AND(T50&lt;&gt;"",T50-Listen!$K$5&lt;=Cockpit!$B$6),AND(U50&lt;&gt;"",U50&lt;60)),"Handlungsbedarf","OK")))</f>
        <v/>
      </c>
    </row>
    <row r="51" spans="1:24" x14ac:dyDescent="0.25">
      <c r="A51" s="12"/>
      <c r="B51" s="12"/>
      <c r="C51" s="12"/>
      <c r="D51" s="12"/>
      <c r="E51" s="12"/>
      <c r="F51" s="21"/>
      <c r="G51" s="12"/>
      <c r="H51" s="12"/>
      <c r="I51" s="12"/>
      <c r="J51" s="21"/>
      <c r="K51" s="21"/>
      <c r="L51" s="12"/>
      <c r="M51" s="12"/>
      <c r="N51" s="24"/>
      <c r="O51" s="24"/>
      <c r="P51" s="24"/>
      <c r="Q51" s="24"/>
      <c r="R51" s="24"/>
      <c r="S51" s="21"/>
      <c r="T51" s="21"/>
      <c r="U51" s="18" t="str">
        <f>IF(K51="","",K51-Listen!$K$5)</f>
        <v/>
      </c>
      <c r="V51" s="18" t="str">
        <f t="shared" si="1"/>
        <v/>
      </c>
      <c r="W51" s="27" t="str">
        <f>IF(A51="","",SUMIF(Kosten!$B$7:$B$206,A51,Kosten!$L$7:$L$206)/12)</f>
        <v/>
      </c>
      <c r="X51" s="18" t="str">
        <f>IF(A51="","",IF(M51&lt;&gt;"Aktiv","Status prüfen",IF(OR(AND(S51&lt;&gt;"",S51-Listen!$K$5&lt;=Cockpit!$B$6),AND(T51&lt;&gt;"",T51-Listen!$K$5&lt;=Cockpit!$B$6),AND(U51&lt;&gt;"",U51&lt;60)),"Handlungsbedarf","OK")))</f>
        <v/>
      </c>
    </row>
    <row r="52" spans="1:24" x14ac:dyDescent="0.25">
      <c r="A52" s="12"/>
      <c r="B52" s="12"/>
      <c r="C52" s="12"/>
      <c r="D52" s="12"/>
      <c r="E52" s="12"/>
      <c r="F52" s="21"/>
      <c r="G52" s="12"/>
      <c r="H52" s="12"/>
      <c r="I52" s="12"/>
      <c r="J52" s="21"/>
      <c r="K52" s="21"/>
      <c r="L52" s="12"/>
      <c r="M52" s="12"/>
      <c r="N52" s="24"/>
      <c r="O52" s="24"/>
      <c r="P52" s="24"/>
      <c r="Q52" s="24"/>
      <c r="R52" s="24"/>
      <c r="S52" s="21"/>
      <c r="T52" s="21"/>
      <c r="U52" s="18" t="str">
        <f>IF(K52="","",K52-Listen!$K$5)</f>
        <v/>
      </c>
      <c r="V52" s="18" t="str">
        <f t="shared" si="1"/>
        <v/>
      </c>
      <c r="W52" s="27" t="str">
        <f>IF(A52="","",SUMIF(Kosten!$B$7:$B$206,A52,Kosten!$L$7:$L$206)/12)</f>
        <v/>
      </c>
      <c r="X52" s="18" t="str">
        <f>IF(A52="","",IF(M52&lt;&gt;"Aktiv","Status prüfen",IF(OR(AND(S52&lt;&gt;"",S52-Listen!$K$5&lt;=Cockpit!$B$6),AND(T52&lt;&gt;"",T52-Listen!$K$5&lt;=Cockpit!$B$6),AND(U52&lt;&gt;"",U52&lt;60)),"Handlungsbedarf","OK")))</f>
        <v/>
      </c>
    </row>
    <row r="53" spans="1:24" x14ac:dyDescent="0.25">
      <c r="A53" s="12"/>
      <c r="B53" s="12"/>
      <c r="C53" s="12"/>
      <c r="D53" s="12"/>
      <c r="E53" s="12"/>
      <c r="F53" s="21"/>
      <c r="G53" s="12"/>
      <c r="H53" s="12"/>
      <c r="I53" s="12"/>
      <c r="J53" s="21"/>
      <c r="K53" s="21"/>
      <c r="L53" s="12"/>
      <c r="M53" s="12"/>
      <c r="N53" s="24"/>
      <c r="O53" s="24"/>
      <c r="P53" s="24"/>
      <c r="Q53" s="24"/>
      <c r="R53" s="24"/>
      <c r="S53" s="21"/>
      <c r="T53" s="21"/>
      <c r="U53" s="18" t="str">
        <f>IF(K53="","",K53-Listen!$K$5)</f>
        <v/>
      </c>
      <c r="V53" s="18" t="str">
        <f t="shared" si="1"/>
        <v/>
      </c>
      <c r="W53" s="27" t="str">
        <f>IF(A53="","",SUMIF(Kosten!$B$7:$B$206,A53,Kosten!$L$7:$L$206)/12)</f>
        <v/>
      </c>
      <c r="X53" s="18" t="str">
        <f>IF(A53="","",IF(M53&lt;&gt;"Aktiv","Status prüfen",IF(OR(AND(S53&lt;&gt;"",S53-Listen!$K$5&lt;=Cockpit!$B$6),AND(T53&lt;&gt;"",T53-Listen!$K$5&lt;=Cockpit!$B$6),AND(U53&lt;&gt;"",U53&lt;60)),"Handlungsbedarf","OK")))</f>
        <v/>
      </c>
    </row>
    <row r="54" spans="1:24" x14ac:dyDescent="0.25">
      <c r="A54" s="12"/>
      <c r="B54" s="12"/>
      <c r="C54" s="12"/>
      <c r="D54" s="12"/>
      <c r="E54" s="12"/>
      <c r="F54" s="21"/>
      <c r="G54" s="12"/>
      <c r="H54" s="12"/>
      <c r="I54" s="12"/>
      <c r="J54" s="21"/>
      <c r="K54" s="21"/>
      <c r="L54" s="12"/>
      <c r="M54" s="12"/>
      <c r="N54" s="24"/>
      <c r="O54" s="24"/>
      <c r="P54" s="24"/>
      <c r="Q54" s="24"/>
      <c r="R54" s="24"/>
      <c r="S54" s="21"/>
      <c r="T54" s="21"/>
      <c r="U54" s="18" t="str">
        <f>IF(K54="","",K54-Listen!$K$5)</f>
        <v/>
      </c>
      <c r="V54" s="18" t="str">
        <f t="shared" si="1"/>
        <v/>
      </c>
      <c r="W54" s="27" t="str">
        <f>IF(A54="","",SUMIF(Kosten!$B$7:$B$206,A54,Kosten!$L$7:$L$206)/12)</f>
        <v/>
      </c>
      <c r="X54" s="18" t="str">
        <f>IF(A54="","",IF(M54&lt;&gt;"Aktiv","Status prüfen",IF(OR(AND(S54&lt;&gt;"",S54-Listen!$K$5&lt;=Cockpit!$B$6),AND(T54&lt;&gt;"",T54-Listen!$K$5&lt;=Cockpit!$B$6),AND(U54&lt;&gt;"",U54&lt;60)),"Handlungsbedarf","OK")))</f>
        <v/>
      </c>
    </row>
    <row r="55" spans="1:24" x14ac:dyDescent="0.25">
      <c r="A55" s="12"/>
      <c r="B55" s="12"/>
      <c r="C55" s="12"/>
      <c r="D55" s="12"/>
      <c r="E55" s="12"/>
      <c r="F55" s="21"/>
      <c r="G55" s="12"/>
      <c r="H55" s="12"/>
      <c r="I55" s="12"/>
      <c r="J55" s="21"/>
      <c r="K55" s="21"/>
      <c r="L55" s="12"/>
      <c r="M55" s="12"/>
      <c r="N55" s="24"/>
      <c r="O55" s="24"/>
      <c r="P55" s="24"/>
      <c r="Q55" s="24"/>
      <c r="R55" s="24"/>
      <c r="S55" s="21"/>
      <c r="T55" s="21"/>
      <c r="U55" s="18" t="str">
        <f>IF(K55="","",K55-Listen!$K$5)</f>
        <v/>
      </c>
      <c r="V55" s="18" t="str">
        <f t="shared" si="1"/>
        <v/>
      </c>
      <c r="W55" s="27" t="str">
        <f>IF(A55="","",SUMIF(Kosten!$B$7:$B$206,A55,Kosten!$L$7:$L$206)/12)</f>
        <v/>
      </c>
      <c r="X55" s="18" t="str">
        <f>IF(A55="","",IF(M55&lt;&gt;"Aktiv","Status prüfen",IF(OR(AND(S55&lt;&gt;"",S55-Listen!$K$5&lt;=Cockpit!$B$6),AND(T55&lt;&gt;"",T55-Listen!$K$5&lt;=Cockpit!$B$6),AND(U55&lt;&gt;"",U55&lt;60)),"Handlungsbedarf","OK")))</f>
        <v/>
      </c>
    </row>
    <row r="56" spans="1:24" x14ac:dyDescent="0.25">
      <c r="A56" s="12"/>
      <c r="B56" s="12"/>
      <c r="C56" s="12"/>
      <c r="D56" s="12"/>
      <c r="E56" s="12"/>
      <c r="F56" s="21"/>
      <c r="G56" s="12"/>
      <c r="H56" s="12"/>
      <c r="I56" s="12"/>
      <c r="J56" s="21"/>
      <c r="K56" s="21"/>
      <c r="L56" s="12"/>
      <c r="M56" s="12"/>
      <c r="N56" s="24"/>
      <c r="O56" s="24"/>
      <c r="P56" s="24"/>
      <c r="Q56" s="24"/>
      <c r="R56" s="24"/>
      <c r="S56" s="21"/>
      <c r="T56" s="21"/>
      <c r="U56" s="18" t="str">
        <f>IF(K56="","",K56-Listen!$K$5)</f>
        <v/>
      </c>
      <c r="V56" s="18" t="str">
        <f t="shared" si="1"/>
        <v/>
      </c>
      <c r="W56" s="27" t="str">
        <f>IF(A56="","",SUMIF(Kosten!$B$7:$B$206,A56,Kosten!$L$7:$L$206)/12)</f>
        <v/>
      </c>
      <c r="X56" s="18" t="str">
        <f>IF(A56="","",IF(M56&lt;&gt;"Aktiv","Status prüfen",IF(OR(AND(S56&lt;&gt;"",S56-Listen!$K$5&lt;=Cockpit!$B$6),AND(T56&lt;&gt;"",T56-Listen!$K$5&lt;=Cockpit!$B$6),AND(U56&lt;&gt;"",U56&lt;60)),"Handlungsbedarf","OK")))</f>
        <v/>
      </c>
    </row>
    <row r="57" spans="1:24" x14ac:dyDescent="0.25">
      <c r="A57" s="12"/>
      <c r="B57" s="12"/>
      <c r="C57" s="12"/>
      <c r="D57" s="12"/>
      <c r="E57" s="12"/>
      <c r="F57" s="21"/>
      <c r="G57" s="12"/>
      <c r="H57" s="12"/>
      <c r="I57" s="12"/>
      <c r="J57" s="21"/>
      <c r="K57" s="21"/>
      <c r="L57" s="12"/>
      <c r="M57" s="12"/>
      <c r="N57" s="24"/>
      <c r="O57" s="24"/>
      <c r="P57" s="24"/>
      <c r="Q57" s="24"/>
      <c r="R57" s="24"/>
      <c r="S57" s="21"/>
      <c r="T57" s="21"/>
      <c r="U57" s="18" t="str">
        <f>IF(K57="","",K57-Listen!$K$5)</f>
        <v/>
      </c>
      <c r="V57" s="18" t="str">
        <f t="shared" si="1"/>
        <v/>
      </c>
      <c r="W57" s="27" t="str">
        <f>IF(A57="","",SUMIF(Kosten!$B$7:$B$206,A57,Kosten!$L$7:$L$206)/12)</f>
        <v/>
      </c>
      <c r="X57" s="18" t="str">
        <f>IF(A57="","",IF(M57&lt;&gt;"Aktiv","Status prüfen",IF(OR(AND(S57&lt;&gt;"",S57-Listen!$K$5&lt;=Cockpit!$B$6),AND(T57&lt;&gt;"",T57-Listen!$K$5&lt;=Cockpit!$B$6),AND(U57&lt;&gt;"",U57&lt;60)),"Handlungsbedarf","OK")))</f>
        <v/>
      </c>
    </row>
    <row r="58" spans="1:24" x14ac:dyDescent="0.25">
      <c r="A58" s="12"/>
      <c r="B58" s="12"/>
      <c r="C58" s="12"/>
      <c r="D58" s="12"/>
      <c r="E58" s="12"/>
      <c r="F58" s="21"/>
      <c r="G58" s="12"/>
      <c r="H58" s="12"/>
      <c r="I58" s="12"/>
      <c r="J58" s="21"/>
      <c r="K58" s="21"/>
      <c r="L58" s="12"/>
      <c r="M58" s="12"/>
      <c r="N58" s="24"/>
      <c r="O58" s="24"/>
      <c r="P58" s="24"/>
      <c r="Q58" s="24"/>
      <c r="R58" s="24"/>
      <c r="S58" s="21"/>
      <c r="T58" s="21"/>
      <c r="U58" s="18" t="str">
        <f>IF(K58="","",K58-Listen!$K$5)</f>
        <v/>
      </c>
      <c r="V58" s="18" t="str">
        <f t="shared" si="1"/>
        <v/>
      </c>
      <c r="W58" s="27" t="str">
        <f>IF(A58="","",SUMIF(Kosten!$B$7:$B$206,A58,Kosten!$L$7:$L$206)/12)</f>
        <v/>
      </c>
      <c r="X58" s="18" t="str">
        <f>IF(A58="","",IF(M58&lt;&gt;"Aktiv","Status prüfen",IF(OR(AND(S58&lt;&gt;"",S58-Listen!$K$5&lt;=Cockpit!$B$6),AND(T58&lt;&gt;"",T58-Listen!$K$5&lt;=Cockpit!$B$6),AND(U58&lt;&gt;"",U58&lt;60)),"Handlungsbedarf","OK")))</f>
        <v/>
      </c>
    </row>
    <row r="59" spans="1:24" x14ac:dyDescent="0.25">
      <c r="A59" s="12"/>
      <c r="B59" s="12"/>
      <c r="C59" s="12"/>
      <c r="D59" s="12"/>
      <c r="E59" s="12"/>
      <c r="F59" s="21"/>
      <c r="G59" s="12"/>
      <c r="H59" s="12"/>
      <c r="I59" s="12"/>
      <c r="J59" s="21"/>
      <c r="K59" s="21"/>
      <c r="L59" s="12"/>
      <c r="M59" s="12"/>
      <c r="N59" s="24"/>
      <c r="O59" s="24"/>
      <c r="P59" s="24"/>
      <c r="Q59" s="24"/>
      <c r="R59" s="24"/>
      <c r="S59" s="21"/>
      <c r="T59" s="21"/>
      <c r="U59" s="18" t="str">
        <f>IF(K59="","",K59-Listen!$K$5)</f>
        <v/>
      </c>
      <c r="V59" s="18" t="str">
        <f t="shared" si="1"/>
        <v/>
      </c>
      <c r="W59" s="27" t="str">
        <f>IF(A59="","",SUMIF(Kosten!$B$7:$B$206,A59,Kosten!$L$7:$L$206)/12)</f>
        <v/>
      </c>
      <c r="X59" s="18" t="str">
        <f>IF(A59="","",IF(M59&lt;&gt;"Aktiv","Status prüfen",IF(OR(AND(S59&lt;&gt;"",S59-Listen!$K$5&lt;=Cockpit!$B$6),AND(T59&lt;&gt;"",T59-Listen!$K$5&lt;=Cockpit!$B$6),AND(U59&lt;&gt;"",U59&lt;60)),"Handlungsbedarf","OK")))</f>
        <v/>
      </c>
    </row>
    <row r="60" spans="1:24" x14ac:dyDescent="0.25">
      <c r="A60" s="12"/>
      <c r="B60" s="12"/>
      <c r="C60" s="12"/>
      <c r="D60" s="12"/>
      <c r="E60" s="12"/>
      <c r="F60" s="21"/>
      <c r="G60" s="12"/>
      <c r="H60" s="12"/>
      <c r="I60" s="12"/>
      <c r="J60" s="21"/>
      <c r="K60" s="21"/>
      <c r="L60" s="12"/>
      <c r="M60" s="12"/>
      <c r="N60" s="24"/>
      <c r="O60" s="24"/>
      <c r="P60" s="24"/>
      <c r="Q60" s="24"/>
      <c r="R60" s="24"/>
      <c r="S60" s="21"/>
      <c r="T60" s="21"/>
      <c r="U60" s="18" t="str">
        <f>IF(K60="","",K60-Listen!$K$5)</f>
        <v/>
      </c>
      <c r="V60" s="18" t="str">
        <f t="shared" si="1"/>
        <v/>
      </c>
      <c r="W60" s="27" t="str">
        <f>IF(A60="","",SUMIF(Kosten!$B$7:$B$206,A60,Kosten!$L$7:$L$206)/12)</f>
        <v/>
      </c>
      <c r="X60" s="18" t="str">
        <f>IF(A60="","",IF(M60&lt;&gt;"Aktiv","Status prüfen",IF(OR(AND(S60&lt;&gt;"",S60-Listen!$K$5&lt;=Cockpit!$B$6),AND(T60&lt;&gt;"",T60-Listen!$K$5&lt;=Cockpit!$B$6),AND(U60&lt;&gt;"",U60&lt;60)),"Handlungsbedarf","OK")))</f>
        <v/>
      </c>
    </row>
    <row r="61" spans="1:24" x14ac:dyDescent="0.25">
      <c r="A61" s="12"/>
      <c r="B61" s="12"/>
      <c r="C61" s="12"/>
      <c r="D61" s="12"/>
      <c r="E61" s="12"/>
      <c r="F61" s="21"/>
      <c r="G61" s="12"/>
      <c r="H61" s="12"/>
      <c r="I61" s="12"/>
      <c r="J61" s="21"/>
      <c r="K61" s="21"/>
      <c r="L61" s="12"/>
      <c r="M61" s="12"/>
      <c r="N61" s="24"/>
      <c r="O61" s="24"/>
      <c r="P61" s="24"/>
      <c r="Q61" s="24"/>
      <c r="R61" s="24"/>
      <c r="S61" s="21"/>
      <c r="T61" s="21"/>
      <c r="U61" s="18" t="str">
        <f>IF(K61="","",K61-Listen!$K$5)</f>
        <v/>
      </c>
      <c r="V61" s="18" t="str">
        <f t="shared" si="1"/>
        <v/>
      </c>
      <c r="W61" s="27" t="str">
        <f>IF(A61="","",SUMIF(Kosten!$B$7:$B$206,A61,Kosten!$L$7:$L$206)/12)</f>
        <v/>
      </c>
      <c r="X61" s="18" t="str">
        <f>IF(A61="","",IF(M61&lt;&gt;"Aktiv","Status prüfen",IF(OR(AND(S61&lt;&gt;"",S61-Listen!$K$5&lt;=Cockpit!$B$6),AND(T61&lt;&gt;"",T61-Listen!$K$5&lt;=Cockpit!$B$6),AND(U61&lt;&gt;"",U61&lt;60)),"Handlungsbedarf","OK")))</f>
        <v/>
      </c>
    </row>
    <row r="62" spans="1:24" x14ac:dyDescent="0.25">
      <c r="A62" s="12"/>
      <c r="B62" s="12"/>
      <c r="C62" s="12"/>
      <c r="D62" s="12"/>
      <c r="E62" s="12"/>
      <c r="F62" s="21"/>
      <c r="G62" s="12"/>
      <c r="H62" s="12"/>
      <c r="I62" s="12"/>
      <c r="J62" s="21"/>
      <c r="K62" s="21"/>
      <c r="L62" s="12"/>
      <c r="M62" s="12"/>
      <c r="N62" s="24"/>
      <c r="O62" s="24"/>
      <c r="P62" s="24"/>
      <c r="Q62" s="24"/>
      <c r="R62" s="24"/>
      <c r="S62" s="21"/>
      <c r="T62" s="21"/>
      <c r="U62" s="18" t="str">
        <f>IF(K62="","",K62-Listen!$K$5)</f>
        <v/>
      </c>
      <c r="V62" s="18" t="str">
        <f t="shared" si="1"/>
        <v/>
      </c>
      <c r="W62" s="27" t="str">
        <f>IF(A62="","",SUMIF(Kosten!$B$7:$B$206,A62,Kosten!$L$7:$L$206)/12)</f>
        <v/>
      </c>
      <c r="X62" s="18" t="str">
        <f>IF(A62="","",IF(M62&lt;&gt;"Aktiv","Status prüfen",IF(OR(AND(S62&lt;&gt;"",S62-Listen!$K$5&lt;=Cockpit!$B$6),AND(T62&lt;&gt;"",T62-Listen!$K$5&lt;=Cockpit!$B$6),AND(U62&lt;&gt;"",U62&lt;60)),"Handlungsbedarf","OK")))</f>
        <v/>
      </c>
    </row>
    <row r="63" spans="1:24" x14ac:dyDescent="0.25">
      <c r="A63" s="12"/>
      <c r="B63" s="12"/>
      <c r="C63" s="12"/>
      <c r="D63" s="12"/>
      <c r="E63" s="12"/>
      <c r="F63" s="21"/>
      <c r="G63" s="12"/>
      <c r="H63" s="12"/>
      <c r="I63" s="12"/>
      <c r="J63" s="21"/>
      <c r="K63" s="21"/>
      <c r="L63" s="12"/>
      <c r="M63" s="12"/>
      <c r="N63" s="24"/>
      <c r="O63" s="24"/>
      <c r="P63" s="24"/>
      <c r="Q63" s="24"/>
      <c r="R63" s="24"/>
      <c r="S63" s="21"/>
      <c r="T63" s="21"/>
      <c r="U63" s="18" t="str">
        <f>IF(K63="","",K63-Listen!$K$5)</f>
        <v/>
      </c>
      <c r="V63" s="18" t="str">
        <f t="shared" si="1"/>
        <v/>
      </c>
      <c r="W63" s="27" t="str">
        <f>IF(A63="","",SUMIF(Kosten!$B$7:$B$206,A63,Kosten!$L$7:$L$206)/12)</f>
        <v/>
      </c>
      <c r="X63" s="18" t="str">
        <f>IF(A63="","",IF(M63&lt;&gt;"Aktiv","Status prüfen",IF(OR(AND(S63&lt;&gt;"",S63-Listen!$K$5&lt;=Cockpit!$B$6),AND(T63&lt;&gt;"",T63-Listen!$K$5&lt;=Cockpit!$B$6),AND(U63&lt;&gt;"",U63&lt;60)),"Handlungsbedarf","OK")))</f>
        <v/>
      </c>
    </row>
    <row r="64" spans="1:24" x14ac:dyDescent="0.25">
      <c r="A64" s="12"/>
      <c r="B64" s="12"/>
      <c r="C64" s="12"/>
      <c r="D64" s="12"/>
      <c r="E64" s="12"/>
      <c r="F64" s="21"/>
      <c r="G64" s="12"/>
      <c r="H64" s="12"/>
      <c r="I64" s="12"/>
      <c r="J64" s="21"/>
      <c r="K64" s="21"/>
      <c r="L64" s="12"/>
      <c r="M64" s="12"/>
      <c r="N64" s="24"/>
      <c r="O64" s="24"/>
      <c r="P64" s="24"/>
      <c r="Q64" s="24"/>
      <c r="R64" s="24"/>
      <c r="S64" s="21"/>
      <c r="T64" s="21"/>
      <c r="U64" s="18" t="str">
        <f>IF(K64="","",K64-Listen!$K$5)</f>
        <v/>
      </c>
      <c r="V64" s="18" t="str">
        <f t="shared" si="1"/>
        <v/>
      </c>
      <c r="W64" s="27" t="str">
        <f>IF(A64="","",SUMIF(Kosten!$B$7:$B$206,A64,Kosten!$L$7:$L$206)/12)</f>
        <v/>
      </c>
      <c r="X64" s="18" t="str">
        <f>IF(A64="","",IF(M64&lt;&gt;"Aktiv","Status prüfen",IF(OR(AND(S64&lt;&gt;"",S64-Listen!$K$5&lt;=Cockpit!$B$6),AND(T64&lt;&gt;"",T64-Listen!$K$5&lt;=Cockpit!$B$6),AND(U64&lt;&gt;"",U64&lt;60)),"Handlungsbedarf","OK")))</f>
        <v/>
      </c>
    </row>
    <row r="65" spans="1:24" x14ac:dyDescent="0.25">
      <c r="A65" s="12"/>
      <c r="B65" s="12"/>
      <c r="C65" s="12"/>
      <c r="D65" s="12"/>
      <c r="E65" s="12"/>
      <c r="F65" s="21"/>
      <c r="G65" s="12"/>
      <c r="H65" s="12"/>
      <c r="I65" s="12"/>
      <c r="J65" s="21"/>
      <c r="K65" s="21"/>
      <c r="L65" s="12"/>
      <c r="M65" s="12"/>
      <c r="N65" s="24"/>
      <c r="O65" s="24"/>
      <c r="P65" s="24"/>
      <c r="Q65" s="24"/>
      <c r="R65" s="24"/>
      <c r="S65" s="21"/>
      <c r="T65" s="21"/>
      <c r="U65" s="18" t="str">
        <f>IF(K65="","",K65-Listen!$K$5)</f>
        <v/>
      </c>
      <c r="V65" s="18" t="str">
        <f t="shared" si="1"/>
        <v/>
      </c>
      <c r="W65" s="27" t="str">
        <f>IF(A65="","",SUMIF(Kosten!$B$7:$B$206,A65,Kosten!$L$7:$L$206)/12)</f>
        <v/>
      </c>
      <c r="X65" s="18" t="str">
        <f>IF(A65="","",IF(M65&lt;&gt;"Aktiv","Status prüfen",IF(OR(AND(S65&lt;&gt;"",S65-Listen!$K$5&lt;=Cockpit!$B$6),AND(T65&lt;&gt;"",T65-Listen!$K$5&lt;=Cockpit!$B$6),AND(U65&lt;&gt;"",U65&lt;60)),"Handlungsbedarf","OK")))</f>
        <v/>
      </c>
    </row>
    <row r="66" spans="1:24" x14ac:dyDescent="0.25">
      <c r="A66" s="12"/>
      <c r="B66" s="12"/>
      <c r="C66" s="12"/>
      <c r="D66" s="12"/>
      <c r="E66" s="12"/>
      <c r="F66" s="21"/>
      <c r="G66" s="12"/>
      <c r="H66" s="12"/>
      <c r="I66" s="12"/>
      <c r="J66" s="21"/>
      <c r="K66" s="21"/>
      <c r="L66" s="12"/>
      <c r="M66" s="12"/>
      <c r="N66" s="24"/>
      <c r="O66" s="24"/>
      <c r="P66" s="24"/>
      <c r="Q66" s="24"/>
      <c r="R66" s="24"/>
      <c r="S66" s="21"/>
      <c r="T66" s="21"/>
      <c r="U66" s="18" t="str">
        <f>IF(K66="","",K66-Listen!$K$5)</f>
        <v/>
      </c>
      <c r="V66" s="18" t="str">
        <f t="shared" si="1"/>
        <v/>
      </c>
      <c r="W66" s="27" t="str">
        <f>IF(A66="","",SUMIF(Kosten!$B$7:$B$206,A66,Kosten!$L$7:$L$206)/12)</f>
        <v/>
      </c>
      <c r="X66" s="18" t="str">
        <f>IF(A66="","",IF(M66&lt;&gt;"Aktiv","Status prüfen",IF(OR(AND(S66&lt;&gt;"",S66-Listen!$K$5&lt;=Cockpit!$B$6),AND(T66&lt;&gt;"",T66-Listen!$K$5&lt;=Cockpit!$B$6),AND(U66&lt;&gt;"",U66&lt;60)),"Handlungsbedarf","OK")))</f>
        <v/>
      </c>
    </row>
    <row r="67" spans="1:24" x14ac:dyDescent="0.25">
      <c r="A67" s="12"/>
      <c r="B67" s="12"/>
      <c r="C67" s="12"/>
      <c r="D67" s="12"/>
      <c r="E67" s="12"/>
      <c r="F67" s="21"/>
      <c r="G67" s="12"/>
      <c r="H67" s="12"/>
      <c r="I67" s="12"/>
      <c r="J67" s="21"/>
      <c r="K67" s="21"/>
      <c r="L67" s="12"/>
      <c r="M67" s="12"/>
      <c r="N67" s="24"/>
      <c r="O67" s="24"/>
      <c r="P67" s="24"/>
      <c r="Q67" s="24"/>
      <c r="R67" s="24"/>
      <c r="S67" s="21"/>
      <c r="T67" s="21"/>
      <c r="U67" s="18" t="str">
        <f>IF(K67="","",K67-Listen!$K$5)</f>
        <v/>
      </c>
      <c r="V67" s="18" t="str">
        <f t="shared" si="1"/>
        <v/>
      </c>
      <c r="W67" s="27" t="str">
        <f>IF(A67="","",SUMIF(Kosten!$B$7:$B$206,A67,Kosten!$L$7:$L$206)/12)</f>
        <v/>
      </c>
      <c r="X67" s="18" t="str">
        <f>IF(A67="","",IF(M67&lt;&gt;"Aktiv","Status prüfen",IF(OR(AND(S67&lt;&gt;"",S67-Listen!$K$5&lt;=Cockpit!$B$6),AND(T67&lt;&gt;"",T67-Listen!$K$5&lt;=Cockpit!$B$6),AND(U67&lt;&gt;"",U67&lt;60)),"Handlungsbedarf","OK")))</f>
        <v/>
      </c>
    </row>
    <row r="68" spans="1:24" x14ac:dyDescent="0.25">
      <c r="A68" s="12"/>
      <c r="B68" s="12"/>
      <c r="C68" s="12"/>
      <c r="D68" s="12"/>
      <c r="E68" s="12"/>
      <c r="F68" s="21"/>
      <c r="G68" s="12"/>
      <c r="H68" s="12"/>
      <c r="I68" s="12"/>
      <c r="J68" s="21"/>
      <c r="K68" s="21"/>
      <c r="L68" s="12"/>
      <c r="M68" s="12"/>
      <c r="N68" s="24"/>
      <c r="O68" s="24"/>
      <c r="P68" s="24"/>
      <c r="Q68" s="24"/>
      <c r="R68" s="24"/>
      <c r="S68" s="21"/>
      <c r="T68" s="21"/>
      <c r="U68" s="18" t="str">
        <f>IF(K68="","",K68-Listen!$K$5)</f>
        <v/>
      </c>
      <c r="V68" s="18" t="str">
        <f t="shared" si="1"/>
        <v/>
      </c>
      <c r="W68" s="27" t="str">
        <f>IF(A68="","",SUMIF(Kosten!$B$7:$B$206,A68,Kosten!$L$7:$L$206)/12)</f>
        <v/>
      </c>
      <c r="X68" s="18" t="str">
        <f>IF(A68="","",IF(M68&lt;&gt;"Aktiv","Status prüfen",IF(OR(AND(S68&lt;&gt;"",S68-Listen!$K$5&lt;=Cockpit!$B$6),AND(T68&lt;&gt;"",T68-Listen!$K$5&lt;=Cockpit!$B$6),AND(U68&lt;&gt;"",U68&lt;60)),"Handlungsbedarf","OK")))</f>
        <v/>
      </c>
    </row>
    <row r="69" spans="1:24" x14ac:dyDescent="0.25">
      <c r="A69" s="12"/>
      <c r="B69" s="12"/>
      <c r="C69" s="12"/>
      <c r="D69" s="12"/>
      <c r="E69" s="12"/>
      <c r="F69" s="21"/>
      <c r="G69" s="12"/>
      <c r="H69" s="12"/>
      <c r="I69" s="12"/>
      <c r="J69" s="21"/>
      <c r="K69" s="21"/>
      <c r="L69" s="12"/>
      <c r="M69" s="12"/>
      <c r="N69" s="24"/>
      <c r="O69" s="24"/>
      <c r="P69" s="24"/>
      <c r="Q69" s="24"/>
      <c r="R69" s="24"/>
      <c r="S69" s="21"/>
      <c r="T69" s="21"/>
      <c r="U69" s="18" t="str">
        <f>IF(K69="","",K69-Listen!$K$5)</f>
        <v/>
      </c>
      <c r="V69" s="18" t="str">
        <f t="shared" si="1"/>
        <v/>
      </c>
      <c r="W69" s="27" t="str">
        <f>IF(A69="","",SUMIF(Kosten!$B$7:$B$206,A69,Kosten!$L$7:$L$206)/12)</f>
        <v/>
      </c>
      <c r="X69" s="18" t="str">
        <f>IF(A69="","",IF(M69&lt;&gt;"Aktiv","Status prüfen",IF(OR(AND(S69&lt;&gt;"",S69-Listen!$K$5&lt;=Cockpit!$B$6),AND(T69&lt;&gt;"",T69-Listen!$K$5&lt;=Cockpit!$B$6),AND(U69&lt;&gt;"",U69&lt;60)),"Handlungsbedarf","OK")))</f>
        <v/>
      </c>
    </row>
    <row r="70" spans="1:24" x14ac:dyDescent="0.25">
      <c r="A70" s="12"/>
      <c r="B70" s="12"/>
      <c r="C70" s="12"/>
      <c r="D70" s="12"/>
      <c r="E70" s="12"/>
      <c r="F70" s="21"/>
      <c r="G70" s="12"/>
      <c r="H70" s="12"/>
      <c r="I70" s="12"/>
      <c r="J70" s="21"/>
      <c r="K70" s="21"/>
      <c r="L70" s="12"/>
      <c r="M70" s="12"/>
      <c r="N70" s="24"/>
      <c r="O70" s="24"/>
      <c r="P70" s="24"/>
      <c r="Q70" s="24"/>
      <c r="R70" s="24"/>
      <c r="S70" s="21"/>
      <c r="T70" s="21"/>
      <c r="U70" s="18" t="str">
        <f>IF(K70="","",K70-Listen!$K$5)</f>
        <v/>
      </c>
      <c r="V70" s="18" t="str">
        <f t="shared" si="1"/>
        <v/>
      </c>
      <c r="W70" s="27" t="str">
        <f>IF(A70="","",SUMIF(Kosten!$B$7:$B$206,A70,Kosten!$L$7:$L$206)/12)</f>
        <v/>
      </c>
      <c r="X70" s="18" t="str">
        <f>IF(A70="","",IF(M70&lt;&gt;"Aktiv","Status prüfen",IF(OR(AND(S70&lt;&gt;"",S70-Listen!$K$5&lt;=Cockpit!$B$6),AND(T70&lt;&gt;"",T70-Listen!$K$5&lt;=Cockpit!$B$6),AND(U70&lt;&gt;"",U70&lt;60)),"Handlungsbedarf","OK")))</f>
        <v/>
      </c>
    </row>
    <row r="71" spans="1:24" x14ac:dyDescent="0.25">
      <c r="A71" s="12"/>
      <c r="B71" s="12"/>
      <c r="C71" s="12"/>
      <c r="D71" s="12"/>
      <c r="E71" s="12"/>
      <c r="F71" s="21"/>
      <c r="G71" s="12"/>
      <c r="H71" s="12"/>
      <c r="I71" s="12"/>
      <c r="J71" s="21"/>
      <c r="K71" s="21"/>
      <c r="L71" s="12"/>
      <c r="M71" s="12"/>
      <c r="N71" s="24"/>
      <c r="O71" s="24"/>
      <c r="P71" s="24"/>
      <c r="Q71" s="24"/>
      <c r="R71" s="24"/>
      <c r="S71" s="21"/>
      <c r="T71" s="21"/>
      <c r="U71" s="18" t="str">
        <f>IF(K71="","",K71-Listen!$K$5)</f>
        <v/>
      </c>
      <c r="V71" s="18" t="str">
        <f t="shared" ref="V71:V106" si="2">IF(OR(J71="",K71=""),"",((YEAR(K71)-YEAR(J71))*12)+(MONTH(K71)-MONTH(J71)))</f>
        <v/>
      </c>
      <c r="W71" s="27" t="str">
        <f>IF(A71="","",SUMIF(Kosten!$B$7:$B$206,A71,Kosten!$L$7:$L$206)/12)</f>
        <v/>
      </c>
      <c r="X71" s="18" t="str">
        <f>IF(A71="","",IF(M71&lt;&gt;"Aktiv","Status prüfen",IF(OR(AND(S71&lt;&gt;"",S71-Listen!$K$5&lt;=Cockpit!$B$6),AND(T71&lt;&gt;"",T71-Listen!$K$5&lt;=Cockpit!$B$6),AND(U71&lt;&gt;"",U71&lt;60)),"Handlungsbedarf","OK")))</f>
        <v/>
      </c>
    </row>
    <row r="72" spans="1:24" x14ac:dyDescent="0.25">
      <c r="A72" s="12"/>
      <c r="B72" s="12"/>
      <c r="C72" s="12"/>
      <c r="D72" s="12"/>
      <c r="E72" s="12"/>
      <c r="F72" s="21"/>
      <c r="G72" s="12"/>
      <c r="H72" s="12"/>
      <c r="I72" s="12"/>
      <c r="J72" s="21"/>
      <c r="K72" s="21"/>
      <c r="L72" s="12"/>
      <c r="M72" s="12"/>
      <c r="N72" s="24"/>
      <c r="O72" s="24"/>
      <c r="P72" s="24"/>
      <c r="Q72" s="24"/>
      <c r="R72" s="24"/>
      <c r="S72" s="21"/>
      <c r="T72" s="21"/>
      <c r="U72" s="18" t="str">
        <f>IF(K72="","",K72-Listen!$K$5)</f>
        <v/>
      </c>
      <c r="V72" s="18" t="str">
        <f t="shared" si="2"/>
        <v/>
      </c>
      <c r="W72" s="27" t="str">
        <f>IF(A72="","",SUMIF(Kosten!$B$7:$B$206,A72,Kosten!$L$7:$L$206)/12)</f>
        <v/>
      </c>
      <c r="X72" s="18" t="str">
        <f>IF(A72="","",IF(M72&lt;&gt;"Aktiv","Status prüfen",IF(OR(AND(S72&lt;&gt;"",S72-Listen!$K$5&lt;=Cockpit!$B$6),AND(T72&lt;&gt;"",T72-Listen!$K$5&lt;=Cockpit!$B$6),AND(U72&lt;&gt;"",U72&lt;60)),"Handlungsbedarf","OK")))</f>
        <v/>
      </c>
    </row>
    <row r="73" spans="1:24" x14ac:dyDescent="0.25">
      <c r="A73" s="12"/>
      <c r="B73" s="12"/>
      <c r="C73" s="12"/>
      <c r="D73" s="12"/>
      <c r="E73" s="12"/>
      <c r="F73" s="21"/>
      <c r="G73" s="12"/>
      <c r="H73" s="12"/>
      <c r="I73" s="12"/>
      <c r="J73" s="21"/>
      <c r="K73" s="21"/>
      <c r="L73" s="12"/>
      <c r="M73" s="12"/>
      <c r="N73" s="24"/>
      <c r="O73" s="24"/>
      <c r="P73" s="24"/>
      <c r="Q73" s="24"/>
      <c r="R73" s="24"/>
      <c r="S73" s="21"/>
      <c r="T73" s="21"/>
      <c r="U73" s="18" t="str">
        <f>IF(K73="","",K73-Listen!$K$5)</f>
        <v/>
      </c>
      <c r="V73" s="18" t="str">
        <f t="shared" si="2"/>
        <v/>
      </c>
      <c r="W73" s="27" t="str">
        <f>IF(A73="","",SUMIF(Kosten!$B$7:$B$206,A73,Kosten!$L$7:$L$206)/12)</f>
        <v/>
      </c>
      <c r="X73" s="18" t="str">
        <f>IF(A73="","",IF(M73&lt;&gt;"Aktiv","Status prüfen",IF(OR(AND(S73&lt;&gt;"",S73-Listen!$K$5&lt;=Cockpit!$B$6),AND(T73&lt;&gt;"",T73-Listen!$K$5&lt;=Cockpit!$B$6),AND(U73&lt;&gt;"",U73&lt;60)),"Handlungsbedarf","OK")))</f>
        <v/>
      </c>
    </row>
    <row r="74" spans="1:24" x14ac:dyDescent="0.25">
      <c r="A74" s="12"/>
      <c r="B74" s="12"/>
      <c r="C74" s="12"/>
      <c r="D74" s="12"/>
      <c r="E74" s="12"/>
      <c r="F74" s="21"/>
      <c r="G74" s="12"/>
      <c r="H74" s="12"/>
      <c r="I74" s="12"/>
      <c r="J74" s="21"/>
      <c r="K74" s="21"/>
      <c r="L74" s="12"/>
      <c r="M74" s="12"/>
      <c r="N74" s="24"/>
      <c r="O74" s="24"/>
      <c r="P74" s="24"/>
      <c r="Q74" s="24"/>
      <c r="R74" s="24"/>
      <c r="S74" s="21"/>
      <c r="T74" s="21"/>
      <c r="U74" s="18" t="str">
        <f>IF(K74="","",K74-Listen!$K$5)</f>
        <v/>
      </c>
      <c r="V74" s="18" t="str">
        <f t="shared" si="2"/>
        <v/>
      </c>
      <c r="W74" s="27" t="str">
        <f>IF(A74="","",SUMIF(Kosten!$B$7:$B$206,A74,Kosten!$L$7:$L$206)/12)</f>
        <v/>
      </c>
      <c r="X74" s="18" t="str">
        <f>IF(A74="","",IF(M74&lt;&gt;"Aktiv","Status prüfen",IF(OR(AND(S74&lt;&gt;"",S74-Listen!$K$5&lt;=Cockpit!$B$6),AND(T74&lt;&gt;"",T74-Listen!$K$5&lt;=Cockpit!$B$6),AND(U74&lt;&gt;"",U74&lt;60)),"Handlungsbedarf","OK")))</f>
        <v/>
      </c>
    </row>
    <row r="75" spans="1:24" x14ac:dyDescent="0.25">
      <c r="A75" s="12"/>
      <c r="B75" s="12"/>
      <c r="C75" s="12"/>
      <c r="D75" s="12"/>
      <c r="E75" s="12"/>
      <c r="F75" s="21"/>
      <c r="G75" s="12"/>
      <c r="H75" s="12"/>
      <c r="I75" s="12"/>
      <c r="J75" s="21"/>
      <c r="K75" s="21"/>
      <c r="L75" s="12"/>
      <c r="M75" s="12"/>
      <c r="N75" s="24"/>
      <c r="O75" s="24"/>
      <c r="P75" s="24"/>
      <c r="Q75" s="24"/>
      <c r="R75" s="24"/>
      <c r="S75" s="21"/>
      <c r="T75" s="21"/>
      <c r="U75" s="18" t="str">
        <f>IF(K75="","",K75-Listen!$K$5)</f>
        <v/>
      </c>
      <c r="V75" s="18" t="str">
        <f t="shared" si="2"/>
        <v/>
      </c>
      <c r="W75" s="27" t="str">
        <f>IF(A75="","",SUMIF(Kosten!$B$7:$B$206,A75,Kosten!$L$7:$L$206)/12)</f>
        <v/>
      </c>
      <c r="X75" s="18" t="str">
        <f>IF(A75="","",IF(M75&lt;&gt;"Aktiv","Status prüfen",IF(OR(AND(S75&lt;&gt;"",S75-Listen!$K$5&lt;=Cockpit!$B$6),AND(T75&lt;&gt;"",T75-Listen!$K$5&lt;=Cockpit!$B$6),AND(U75&lt;&gt;"",U75&lt;60)),"Handlungsbedarf","OK")))</f>
        <v/>
      </c>
    </row>
    <row r="76" spans="1:24" x14ac:dyDescent="0.25">
      <c r="A76" s="12"/>
      <c r="B76" s="12"/>
      <c r="C76" s="12"/>
      <c r="D76" s="12"/>
      <c r="E76" s="12"/>
      <c r="F76" s="21"/>
      <c r="G76" s="12"/>
      <c r="H76" s="12"/>
      <c r="I76" s="12"/>
      <c r="J76" s="21"/>
      <c r="K76" s="21"/>
      <c r="L76" s="12"/>
      <c r="M76" s="12"/>
      <c r="N76" s="24"/>
      <c r="O76" s="24"/>
      <c r="P76" s="24"/>
      <c r="Q76" s="24"/>
      <c r="R76" s="24"/>
      <c r="S76" s="21"/>
      <c r="T76" s="21"/>
      <c r="U76" s="18" t="str">
        <f>IF(K76="","",K76-Listen!$K$5)</f>
        <v/>
      </c>
      <c r="V76" s="18" t="str">
        <f t="shared" si="2"/>
        <v/>
      </c>
      <c r="W76" s="27" t="str">
        <f>IF(A76="","",SUMIF(Kosten!$B$7:$B$206,A76,Kosten!$L$7:$L$206)/12)</f>
        <v/>
      </c>
      <c r="X76" s="18" t="str">
        <f>IF(A76="","",IF(M76&lt;&gt;"Aktiv","Status prüfen",IF(OR(AND(S76&lt;&gt;"",S76-Listen!$K$5&lt;=Cockpit!$B$6),AND(T76&lt;&gt;"",T76-Listen!$K$5&lt;=Cockpit!$B$6),AND(U76&lt;&gt;"",U76&lt;60)),"Handlungsbedarf","OK")))</f>
        <v/>
      </c>
    </row>
    <row r="77" spans="1:24" x14ac:dyDescent="0.25">
      <c r="A77" s="12"/>
      <c r="B77" s="12"/>
      <c r="C77" s="12"/>
      <c r="D77" s="12"/>
      <c r="E77" s="12"/>
      <c r="F77" s="21"/>
      <c r="G77" s="12"/>
      <c r="H77" s="12"/>
      <c r="I77" s="12"/>
      <c r="J77" s="21"/>
      <c r="K77" s="21"/>
      <c r="L77" s="12"/>
      <c r="M77" s="12"/>
      <c r="N77" s="24"/>
      <c r="O77" s="24"/>
      <c r="P77" s="24"/>
      <c r="Q77" s="24"/>
      <c r="R77" s="24"/>
      <c r="S77" s="21"/>
      <c r="T77" s="21"/>
      <c r="U77" s="18" t="str">
        <f>IF(K77="","",K77-Listen!$K$5)</f>
        <v/>
      </c>
      <c r="V77" s="18" t="str">
        <f t="shared" si="2"/>
        <v/>
      </c>
      <c r="W77" s="27" t="str">
        <f>IF(A77="","",SUMIF(Kosten!$B$7:$B$206,A77,Kosten!$L$7:$L$206)/12)</f>
        <v/>
      </c>
      <c r="X77" s="18" t="str">
        <f>IF(A77="","",IF(M77&lt;&gt;"Aktiv","Status prüfen",IF(OR(AND(S77&lt;&gt;"",S77-Listen!$K$5&lt;=Cockpit!$B$6),AND(T77&lt;&gt;"",T77-Listen!$K$5&lt;=Cockpit!$B$6),AND(U77&lt;&gt;"",U77&lt;60)),"Handlungsbedarf","OK")))</f>
        <v/>
      </c>
    </row>
    <row r="78" spans="1:24" x14ac:dyDescent="0.25">
      <c r="A78" s="12"/>
      <c r="B78" s="12"/>
      <c r="C78" s="12"/>
      <c r="D78" s="12"/>
      <c r="E78" s="12"/>
      <c r="F78" s="21"/>
      <c r="G78" s="12"/>
      <c r="H78" s="12"/>
      <c r="I78" s="12"/>
      <c r="J78" s="21"/>
      <c r="K78" s="21"/>
      <c r="L78" s="12"/>
      <c r="M78" s="12"/>
      <c r="N78" s="24"/>
      <c r="O78" s="24"/>
      <c r="P78" s="24"/>
      <c r="Q78" s="24"/>
      <c r="R78" s="24"/>
      <c r="S78" s="21"/>
      <c r="T78" s="21"/>
      <c r="U78" s="18" t="str">
        <f>IF(K78="","",K78-Listen!$K$5)</f>
        <v/>
      </c>
      <c r="V78" s="18" t="str">
        <f t="shared" si="2"/>
        <v/>
      </c>
      <c r="W78" s="27" t="str">
        <f>IF(A78="","",SUMIF(Kosten!$B$7:$B$206,A78,Kosten!$L$7:$L$206)/12)</f>
        <v/>
      </c>
      <c r="X78" s="18" t="str">
        <f>IF(A78="","",IF(M78&lt;&gt;"Aktiv","Status prüfen",IF(OR(AND(S78&lt;&gt;"",S78-Listen!$K$5&lt;=Cockpit!$B$6),AND(T78&lt;&gt;"",T78-Listen!$K$5&lt;=Cockpit!$B$6),AND(U78&lt;&gt;"",U78&lt;60)),"Handlungsbedarf","OK")))</f>
        <v/>
      </c>
    </row>
    <row r="79" spans="1:24" x14ac:dyDescent="0.25">
      <c r="A79" s="12"/>
      <c r="B79" s="12"/>
      <c r="C79" s="12"/>
      <c r="D79" s="12"/>
      <c r="E79" s="12"/>
      <c r="F79" s="21"/>
      <c r="G79" s="12"/>
      <c r="H79" s="12"/>
      <c r="I79" s="12"/>
      <c r="J79" s="21"/>
      <c r="K79" s="21"/>
      <c r="L79" s="12"/>
      <c r="M79" s="12"/>
      <c r="N79" s="24"/>
      <c r="O79" s="24"/>
      <c r="P79" s="24"/>
      <c r="Q79" s="24"/>
      <c r="R79" s="24"/>
      <c r="S79" s="21"/>
      <c r="T79" s="21"/>
      <c r="U79" s="18" t="str">
        <f>IF(K79="","",K79-Listen!$K$5)</f>
        <v/>
      </c>
      <c r="V79" s="18" t="str">
        <f t="shared" si="2"/>
        <v/>
      </c>
      <c r="W79" s="27" t="str">
        <f>IF(A79="","",SUMIF(Kosten!$B$7:$B$206,A79,Kosten!$L$7:$L$206)/12)</f>
        <v/>
      </c>
      <c r="X79" s="18" t="str">
        <f>IF(A79="","",IF(M79&lt;&gt;"Aktiv","Status prüfen",IF(OR(AND(S79&lt;&gt;"",S79-Listen!$K$5&lt;=Cockpit!$B$6),AND(T79&lt;&gt;"",T79-Listen!$K$5&lt;=Cockpit!$B$6),AND(U79&lt;&gt;"",U79&lt;60)),"Handlungsbedarf","OK")))</f>
        <v/>
      </c>
    </row>
    <row r="80" spans="1:24" x14ac:dyDescent="0.25">
      <c r="A80" s="12"/>
      <c r="B80" s="12"/>
      <c r="C80" s="12"/>
      <c r="D80" s="12"/>
      <c r="E80" s="12"/>
      <c r="F80" s="21"/>
      <c r="G80" s="12"/>
      <c r="H80" s="12"/>
      <c r="I80" s="12"/>
      <c r="J80" s="21"/>
      <c r="K80" s="21"/>
      <c r="L80" s="12"/>
      <c r="M80" s="12"/>
      <c r="N80" s="24"/>
      <c r="O80" s="24"/>
      <c r="P80" s="24"/>
      <c r="Q80" s="24"/>
      <c r="R80" s="24"/>
      <c r="S80" s="21"/>
      <c r="T80" s="21"/>
      <c r="U80" s="18" t="str">
        <f>IF(K80="","",K80-Listen!$K$5)</f>
        <v/>
      </c>
      <c r="V80" s="18" t="str">
        <f t="shared" si="2"/>
        <v/>
      </c>
      <c r="W80" s="27" t="str">
        <f>IF(A80="","",SUMIF(Kosten!$B$7:$B$206,A80,Kosten!$L$7:$L$206)/12)</f>
        <v/>
      </c>
      <c r="X80" s="18" t="str">
        <f>IF(A80="","",IF(M80&lt;&gt;"Aktiv","Status prüfen",IF(OR(AND(S80&lt;&gt;"",S80-Listen!$K$5&lt;=Cockpit!$B$6),AND(T80&lt;&gt;"",T80-Listen!$K$5&lt;=Cockpit!$B$6),AND(U80&lt;&gt;"",U80&lt;60)),"Handlungsbedarf","OK")))</f>
        <v/>
      </c>
    </row>
    <row r="81" spans="1:24" x14ac:dyDescent="0.25">
      <c r="A81" s="12"/>
      <c r="B81" s="12"/>
      <c r="C81" s="12"/>
      <c r="D81" s="12"/>
      <c r="E81" s="12"/>
      <c r="F81" s="21"/>
      <c r="G81" s="12"/>
      <c r="H81" s="12"/>
      <c r="I81" s="12"/>
      <c r="J81" s="21"/>
      <c r="K81" s="21"/>
      <c r="L81" s="12"/>
      <c r="M81" s="12"/>
      <c r="N81" s="24"/>
      <c r="O81" s="24"/>
      <c r="P81" s="24"/>
      <c r="Q81" s="24"/>
      <c r="R81" s="24"/>
      <c r="S81" s="21"/>
      <c r="T81" s="21"/>
      <c r="U81" s="18" t="str">
        <f>IF(K81="","",K81-Listen!$K$5)</f>
        <v/>
      </c>
      <c r="V81" s="18" t="str">
        <f t="shared" si="2"/>
        <v/>
      </c>
      <c r="W81" s="27" t="str">
        <f>IF(A81="","",SUMIF(Kosten!$B$7:$B$206,A81,Kosten!$L$7:$L$206)/12)</f>
        <v/>
      </c>
      <c r="X81" s="18" t="str">
        <f>IF(A81="","",IF(M81&lt;&gt;"Aktiv","Status prüfen",IF(OR(AND(S81&lt;&gt;"",S81-Listen!$K$5&lt;=Cockpit!$B$6),AND(T81&lt;&gt;"",T81-Listen!$K$5&lt;=Cockpit!$B$6),AND(U81&lt;&gt;"",U81&lt;60)),"Handlungsbedarf","OK")))</f>
        <v/>
      </c>
    </row>
    <row r="82" spans="1:24" x14ac:dyDescent="0.25">
      <c r="A82" s="12"/>
      <c r="B82" s="12"/>
      <c r="C82" s="12"/>
      <c r="D82" s="12"/>
      <c r="E82" s="12"/>
      <c r="F82" s="21"/>
      <c r="G82" s="12"/>
      <c r="H82" s="12"/>
      <c r="I82" s="12"/>
      <c r="J82" s="21"/>
      <c r="K82" s="21"/>
      <c r="L82" s="12"/>
      <c r="M82" s="12"/>
      <c r="N82" s="24"/>
      <c r="O82" s="24"/>
      <c r="P82" s="24"/>
      <c r="Q82" s="24"/>
      <c r="R82" s="24"/>
      <c r="S82" s="21"/>
      <c r="T82" s="21"/>
      <c r="U82" s="18" t="str">
        <f>IF(K82="","",K82-Listen!$K$5)</f>
        <v/>
      </c>
      <c r="V82" s="18" t="str">
        <f t="shared" si="2"/>
        <v/>
      </c>
      <c r="W82" s="27" t="str">
        <f>IF(A82="","",SUMIF(Kosten!$B$7:$B$206,A82,Kosten!$L$7:$L$206)/12)</f>
        <v/>
      </c>
      <c r="X82" s="18" t="str">
        <f>IF(A82="","",IF(M82&lt;&gt;"Aktiv","Status prüfen",IF(OR(AND(S82&lt;&gt;"",S82-Listen!$K$5&lt;=Cockpit!$B$6),AND(T82&lt;&gt;"",T82-Listen!$K$5&lt;=Cockpit!$B$6),AND(U82&lt;&gt;"",U82&lt;60)),"Handlungsbedarf","OK")))</f>
        <v/>
      </c>
    </row>
    <row r="83" spans="1:24" x14ac:dyDescent="0.25">
      <c r="A83" s="12"/>
      <c r="B83" s="12"/>
      <c r="C83" s="12"/>
      <c r="D83" s="12"/>
      <c r="E83" s="12"/>
      <c r="F83" s="21"/>
      <c r="G83" s="12"/>
      <c r="H83" s="12"/>
      <c r="I83" s="12"/>
      <c r="J83" s="21"/>
      <c r="K83" s="21"/>
      <c r="L83" s="12"/>
      <c r="M83" s="12"/>
      <c r="N83" s="24"/>
      <c r="O83" s="24"/>
      <c r="P83" s="24"/>
      <c r="Q83" s="24"/>
      <c r="R83" s="24"/>
      <c r="S83" s="21"/>
      <c r="T83" s="21"/>
      <c r="U83" s="18" t="str">
        <f>IF(K83="","",K83-Listen!$K$5)</f>
        <v/>
      </c>
      <c r="V83" s="18" t="str">
        <f t="shared" si="2"/>
        <v/>
      </c>
      <c r="W83" s="27" t="str">
        <f>IF(A83="","",SUMIF(Kosten!$B$7:$B$206,A83,Kosten!$L$7:$L$206)/12)</f>
        <v/>
      </c>
      <c r="X83" s="18" t="str">
        <f>IF(A83="","",IF(M83&lt;&gt;"Aktiv","Status prüfen",IF(OR(AND(S83&lt;&gt;"",S83-Listen!$K$5&lt;=Cockpit!$B$6),AND(T83&lt;&gt;"",T83-Listen!$K$5&lt;=Cockpit!$B$6),AND(U83&lt;&gt;"",U83&lt;60)),"Handlungsbedarf","OK")))</f>
        <v/>
      </c>
    </row>
    <row r="84" spans="1:24" x14ac:dyDescent="0.25">
      <c r="A84" s="12"/>
      <c r="B84" s="12"/>
      <c r="C84" s="12"/>
      <c r="D84" s="12"/>
      <c r="E84" s="12"/>
      <c r="F84" s="21"/>
      <c r="G84" s="12"/>
      <c r="H84" s="12"/>
      <c r="I84" s="12"/>
      <c r="J84" s="21"/>
      <c r="K84" s="21"/>
      <c r="L84" s="12"/>
      <c r="M84" s="12"/>
      <c r="N84" s="24"/>
      <c r="O84" s="24"/>
      <c r="P84" s="24"/>
      <c r="Q84" s="24"/>
      <c r="R84" s="24"/>
      <c r="S84" s="21"/>
      <c r="T84" s="21"/>
      <c r="U84" s="18" t="str">
        <f>IF(K84="","",K84-Listen!$K$5)</f>
        <v/>
      </c>
      <c r="V84" s="18" t="str">
        <f t="shared" si="2"/>
        <v/>
      </c>
      <c r="W84" s="27" t="str">
        <f>IF(A84="","",SUMIF(Kosten!$B$7:$B$206,A84,Kosten!$L$7:$L$206)/12)</f>
        <v/>
      </c>
      <c r="X84" s="18" t="str">
        <f>IF(A84="","",IF(M84&lt;&gt;"Aktiv","Status prüfen",IF(OR(AND(S84&lt;&gt;"",S84-Listen!$K$5&lt;=Cockpit!$B$6),AND(T84&lt;&gt;"",T84-Listen!$K$5&lt;=Cockpit!$B$6),AND(U84&lt;&gt;"",U84&lt;60)),"Handlungsbedarf","OK")))</f>
        <v/>
      </c>
    </row>
    <row r="85" spans="1:24" x14ac:dyDescent="0.25">
      <c r="A85" s="12"/>
      <c r="B85" s="12"/>
      <c r="C85" s="12"/>
      <c r="D85" s="12"/>
      <c r="E85" s="12"/>
      <c r="F85" s="21"/>
      <c r="G85" s="12"/>
      <c r="H85" s="12"/>
      <c r="I85" s="12"/>
      <c r="J85" s="21"/>
      <c r="K85" s="21"/>
      <c r="L85" s="12"/>
      <c r="M85" s="12"/>
      <c r="N85" s="24"/>
      <c r="O85" s="24"/>
      <c r="P85" s="24"/>
      <c r="Q85" s="24"/>
      <c r="R85" s="24"/>
      <c r="S85" s="21"/>
      <c r="T85" s="21"/>
      <c r="U85" s="18" t="str">
        <f>IF(K85="","",K85-Listen!$K$5)</f>
        <v/>
      </c>
      <c r="V85" s="18" t="str">
        <f t="shared" si="2"/>
        <v/>
      </c>
      <c r="W85" s="27" t="str">
        <f>IF(A85="","",SUMIF(Kosten!$B$7:$B$206,A85,Kosten!$L$7:$L$206)/12)</f>
        <v/>
      </c>
      <c r="X85" s="18" t="str">
        <f>IF(A85="","",IF(M85&lt;&gt;"Aktiv","Status prüfen",IF(OR(AND(S85&lt;&gt;"",S85-Listen!$K$5&lt;=Cockpit!$B$6),AND(T85&lt;&gt;"",T85-Listen!$K$5&lt;=Cockpit!$B$6),AND(U85&lt;&gt;"",U85&lt;60)),"Handlungsbedarf","OK")))</f>
        <v/>
      </c>
    </row>
    <row r="86" spans="1:24" x14ac:dyDescent="0.25">
      <c r="A86" s="12"/>
      <c r="B86" s="12"/>
      <c r="C86" s="12"/>
      <c r="D86" s="12"/>
      <c r="E86" s="12"/>
      <c r="F86" s="21"/>
      <c r="G86" s="12"/>
      <c r="H86" s="12"/>
      <c r="I86" s="12"/>
      <c r="J86" s="21"/>
      <c r="K86" s="21"/>
      <c r="L86" s="12"/>
      <c r="M86" s="12"/>
      <c r="N86" s="24"/>
      <c r="O86" s="24"/>
      <c r="P86" s="24"/>
      <c r="Q86" s="24"/>
      <c r="R86" s="24"/>
      <c r="S86" s="21"/>
      <c r="T86" s="21"/>
      <c r="U86" s="18" t="str">
        <f>IF(K86="","",K86-Listen!$K$5)</f>
        <v/>
      </c>
      <c r="V86" s="18" t="str">
        <f t="shared" si="2"/>
        <v/>
      </c>
      <c r="W86" s="27" t="str">
        <f>IF(A86="","",SUMIF(Kosten!$B$7:$B$206,A86,Kosten!$L$7:$L$206)/12)</f>
        <v/>
      </c>
      <c r="X86" s="18" t="str">
        <f>IF(A86="","",IF(M86&lt;&gt;"Aktiv","Status prüfen",IF(OR(AND(S86&lt;&gt;"",S86-Listen!$K$5&lt;=Cockpit!$B$6),AND(T86&lt;&gt;"",T86-Listen!$K$5&lt;=Cockpit!$B$6),AND(U86&lt;&gt;"",U86&lt;60)),"Handlungsbedarf","OK")))</f>
        <v/>
      </c>
    </row>
    <row r="87" spans="1:24" x14ac:dyDescent="0.25">
      <c r="A87" s="12"/>
      <c r="B87" s="12"/>
      <c r="C87" s="12"/>
      <c r="D87" s="12"/>
      <c r="E87" s="12"/>
      <c r="F87" s="21"/>
      <c r="G87" s="12"/>
      <c r="H87" s="12"/>
      <c r="I87" s="12"/>
      <c r="J87" s="21"/>
      <c r="K87" s="21"/>
      <c r="L87" s="12"/>
      <c r="M87" s="12"/>
      <c r="N87" s="24"/>
      <c r="O87" s="24"/>
      <c r="P87" s="24"/>
      <c r="Q87" s="24"/>
      <c r="R87" s="24"/>
      <c r="S87" s="21"/>
      <c r="T87" s="21"/>
      <c r="U87" s="18" t="str">
        <f>IF(K87="","",K87-Listen!$K$5)</f>
        <v/>
      </c>
      <c r="V87" s="18" t="str">
        <f t="shared" si="2"/>
        <v/>
      </c>
      <c r="W87" s="27" t="str">
        <f>IF(A87="","",SUMIF(Kosten!$B$7:$B$206,A87,Kosten!$L$7:$L$206)/12)</f>
        <v/>
      </c>
      <c r="X87" s="18" t="str">
        <f>IF(A87="","",IF(M87&lt;&gt;"Aktiv","Status prüfen",IF(OR(AND(S87&lt;&gt;"",S87-Listen!$K$5&lt;=Cockpit!$B$6),AND(T87&lt;&gt;"",T87-Listen!$K$5&lt;=Cockpit!$B$6),AND(U87&lt;&gt;"",U87&lt;60)),"Handlungsbedarf","OK")))</f>
        <v/>
      </c>
    </row>
    <row r="88" spans="1:24" x14ac:dyDescent="0.25">
      <c r="A88" s="12"/>
      <c r="B88" s="12"/>
      <c r="C88" s="12"/>
      <c r="D88" s="12"/>
      <c r="E88" s="12"/>
      <c r="F88" s="21"/>
      <c r="G88" s="12"/>
      <c r="H88" s="12"/>
      <c r="I88" s="12"/>
      <c r="J88" s="21"/>
      <c r="K88" s="21"/>
      <c r="L88" s="12"/>
      <c r="M88" s="12"/>
      <c r="N88" s="24"/>
      <c r="O88" s="24"/>
      <c r="P88" s="24"/>
      <c r="Q88" s="24"/>
      <c r="R88" s="24"/>
      <c r="S88" s="21"/>
      <c r="T88" s="21"/>
      <c r="U88" s="18" t="str">
        <f>IF(K88="","",K88-Listen!$K$5)</f>
        <v/>
      </c>
      <c r="V88" s="18" t="str">
        <f t="shared" si="2"/>
        <v/>
      </c>
      <c r="W88" s="27" t="str">
        <f>IF(A88="","",SUMIF(Kosten!$B$7:$B$206,A88,Kosten!$L$7:$L$206)/12)</f>
        <v/>
      </c>
      <c r="X88" s="18" t="str">
        <f>IF(A88="","",IF(M88&lt;&gt;"Aktiv","Status prüfen",IF(OR(AND(S88&lt;&gt;"",S88-Listen!$K$5&lt;=Cockpit!$B$6),AND(T88&lt;&gt;"",T88-Listen!$K$5&lt;=Cockpit!$B$6),AND(U88&lt;&gt;"",U88&lt;60)),"Handlungsbedarf","OK")))</f>
        <v/>
      </c>
    </row>
    <row r="89" spans="1:24" x14ac:dyDescent="0.25">
      <c r="A89" s="12"/>
      <c r="B89" s="12"/>
      <c r="C89" s="12"/>
      <c r="D89" s="12"/>
      <c r="E89" s="12"/>
      <c r="F89" s="21"/>
      <c r="G89" s="12"/>
      <c r="H89" s="12"/>
      <c r="I89" s="12"/>
      <c r="J89" s="21"/>
      <c r="K89" s="21"/>
      <c r="L89" s="12"/>
      <c r="M89" s="12"/>
      <c r="N89" s="24"/>
      <c r="O89" s="24"/>
      <c r="P89" s="24"/>
      <c r="Q89" s="24"/>
      <c r="R89" s="24"/>
      <c r="S89" s="21"/>
      <c r="T89" s="21"/>
      <c r="U89" s="18" t="str">
        <f>IF(K89="","",K89-Listen!$K$5)</f>
        <v/>
      </c>
      <c r="V89" s="18" t="str">
        <f t="shared" si="2"/>
        <v/>
      </c>
      <c r="W89" s="27" t="str">
        <f>IF(A89="","",SUMIF(Kosten!$B$7:$B$206,A89,Kosten!$L$7:$L$206)/12)</f>
        <v/>
      </c>
      <c r="X89" s="18" t="str">
        <f>IF(A89="","",IF(M89&lt;&gt;"Aktiv","Status prüfen",IF(OR(AND(S89&lt;&gt;"",S89-Listen!$K$5&lt;=Cockpit!$B$6),AND(T89&lt;&gt;"",T89-Listen!$K$5&lt;=Cockpit!$B$6),AND(U89&lt;&gt;"",U89&lt;60)),"Handlungsbedarf","OK")))</f>
        <v/>
      </c>
    </row>
    <row r="90" spans="1:24" x14ac:dyDescent="0.25">
      <c r="A90" s="12"/>
      <c r="B90" s="12"/>
      <c r="C90" s="12"/>
      <c r="D90" s="12"/>
      <c r="E90" s="12"/>
      <c r="F90" s="21"/>
      <c r="G90" s="12"/>
      <c r="H90" s="12"/>
      <c r="I90" s="12"/>
      <c r="J90" s="21"/>
      <c r="K90" s="21"/>
      <c r="L90" s="12"/>
      <c r="M90" s="12"/>
      <c r="N90" s="24"/>
      <c r="O90" s="24"/>
      <c r="P90" s="24"/>
      <c r="Q90" s="24"/>
      <c r="R90" s="24"/>
      <c r="S90" s="21"/>
      <c r="T90" s="21"/>
      <c r="U90" s="18" t="str">
        <f>IF(K90="","",K90-Listen!$K$5)</f>
        <v/>
      </c>
      <c r="V90" s="18" t="str">
        <f t="shared" si="2"/>
        <v/>
      </c>
      <c r="W90" s="27" t="str">
        <f>IF(A90="","",SUMIF(Kosten!$B$7:$B$206,A90,Kosten!$L$7:$L$206)/12)</f>
        <v/>
      </c>
      <c r="X90" s="18" t="str">
        <f>IF(A90="","",IF(M90&lt;&gt;"Aktiv","Status prüfen",IF(OR(AND(S90&lt;&gt;"",S90-Listen!$K$5&lt;=Cockpit!$B$6),AND(T90&lt;&gt;"",T90-Listen!$K$5&lt;=Cockpit!$B$6),AND(U90&lt;&gt;"",U90&lt;60)),"Handlungsbedarf","OK")))</f>
        <v/>
      </c>
    </row>
    <row r="91" spans="1:24" x14ac:dyDescent="0.25">
      <c r="A91" s="12"/>
      <c r="B91" s="12"/>
      <c r="C91" s="12"/>
      <c r="D91" s="12"/>
      <c r="E91" s="12"/>
      <c r="F91" s="21"/>
      <c r="G91" s="12"/>
      <c r="H91" s="12"/>
      <c r="I91" s="12"/>
      <c r="J91" s="21"/>
      <c r="K91" s="21"/>
      <c r="L91" s="12"/>
      <c r="M91" s="12"/>
      <c r="N91" s="24"/>
      <c r="O91" s="24"/>
      <c r="P91" s="24"/>
      <c r="Q91" s="24"/>
      <c r="R91" s="24"/>
      <c r="S91" s="21"/>
      <c r="T91" s="21"/>
      <c r="U91" s="18" t="str">
        <f>IF(K91="","",K91-Listen!$K$5)</f>
        <v/>
      </c>
      <c r="V91" s="18" t="str">
        <f t="shared" si="2"/>
        <v/>
      </c>
      <c r="W91" s="27" t="str">
        <f>IF(A91="","",SUMIF(Kosten!$B$7:$B$206,A91,Kosten!$L$7:$L$206)/12)</f>
        <v/>
      </c>
      <c r="X91" s="18" t="str">
        <f>IF(A91="","",IF(M91&lt;&gt;"Aktiv","Status prüfen",IF(OR(AND(S91&lt;&gt;"",S91-Listen!$K$5&lt;=Cockpit!$B$6),AND(T91&lt;&gt;"",T91-Listen!$K$5&lt;=Cockpit!$B$6),AND(U91&lt;&gt;"",U91&lt;60)),"Handlungsbedarf","OK")))</f>
        <v/>
      </c>
    </row>
    <row r="92" spans="1:24" x14ac:dyDescent="0.25">
      <c r="A92" s="12"/>
      <c r="B92" s="12"/>
      <c r="C92" s="12"/>
      <c r="D92" s="12"/>
      <c r="E92" s="12"/>
      <c r="F92" s="21"/>
      <c r="G92" s="12"/>
      <c r="H92" s="12"/>
      <c r="I92" s="12"/>
      <c r="J92" s="21"/>
      <c r="K92" s="21"/>
      <c r="L92" s="12"/>
      <c r="M92" s="12"/>
      <c r="N92" s="24"/>
      <c r="O92" s="24"/>
      <c r="P92" s="24"/>
      <c r="Q92" s="24"/>
      <c r="R92" s="24"/>
      <c r="S92" s="21"/>
      <c r="T92" s="21"/>
      <c r="U92" s="18" t="str">
        <f>IF(K92="","",K92-Listen!$K$5)</f>
        <v/>
      </c>
      <c r="V92" s="18" t="str">
        <f t="shared" si="2"/>
        <v/>
      </c>
      <c r="W92" s="27" t="str">
        <f>IF(A92="","",SUMIF(Kosten!$B$7:$B$206,A92,Kosten!$L$7:$L$206)/12)</f>
        <v/>
      </c>
      <c r="X92" s="18" t="str">
        <f>IF(A92="","",IF(M92&lt;&gt;"Aktiv","Status prüfen",IF(OR(AND(S92&lt;&gt;"",S92-Listen!$K$5&lt;=Cockpit!$B$6),AND(T92&lt;&gt;"",T92-Listen!$K$5&lt;=Cockpit!$B$6),AND(U92&lt;&gt;"",U92&lt;60)),"Handlungsbedarf","OK")))</f>
        <v/>
      </c>
    </row>
    <row r="93" spans="1:24" x14ac:dyDescent="0.25">
      <c r="A93" s="12"/>
      <c r="B93" s="12"/>
      <c r="C93" s="12"/>
      <c r="D93" s="12"/>
      <c r="E93" s="12"/>
      <c r="F93" s="21"/>
      <c r="G93" s="12"/>
      <c r="H93" s="12"/>
      <c r="I93" s="12"/>
      <c r="J93" s="21"/>
      <c r="K93" s="21"/>
      <c r="L93" s="12"/>
      <c r="M93" s="12"/>
      <c r="N93" s="24"/>
      <c r="O93" s="24"/>
      <c r="P93" s="24"/>
      <c r="Q93" s="24"/>
      <c r="R93" s="24"/>
      <c r="S93" s="21"/>
      <c r="T93" s="21"/>
      <c r="U93" s="18" t="str">
        <f>IF(K93="","",K93-Listen!$K$5)</f>
        <v/>
      </c>
      <c r="V93" s="18" t="str">
        <f t="shared" si="2"/>
        <v/>
      </c>
      <c r="W93" s="27" t="str">
        <f>IF(A93="","",SUMIF(Kosten!$B$7:$B$206,A93,Kosten!$L$7:$L$206)/12)</f>
        <v/>
      </c>
      <c r="X93" s="18" t="str">
        <f>IF(A93="","",IF(M93&lt;&gt;"Aktiv","Status prüfen",IF(OR(AND(S93&lt;&gt;"",S93-Listen!$K$5&lt;=Cockpit!$B$6),AND(T93&lt;&gt;"",T93-Listen!$K$5&lt;=Cockpit!$B$6),AND(U93&lt;&gt;"",U93&lt;60)),"Handlungsbedarf","OK")))</f>
        <v/>
      </c>
    </row>
    <row r="94" spans="1:24" x14ac:dyDescent="0.25">
      <c r="A94" s="12"/>
      <c r="B94" s="12"/>
      <c r="C94" s="12"/>
      <c r="D94" s="12"/>
      <c r="E94" s="12"/>
      <c r="F94" s="21"/>
      <c r="G94" s="12"/>
      <c r="H94" s="12"/>
      <c r="I94" s="12"/>
      <c r="J94" s="21"/>
      <c r="K94" s="21"/>
      <c r="L94" s="12"/>
      <c r="M94" s="12"/>
      <c r="N94" s="24"/>
      <c r="O94" s="24"/>
      <c r="P94" s="24"/>
      <c r="Q94" s="24"/>
      <c r="R94" s="24"/>
      <c r="S94" s="21"/>
      <c r="T94" s="21"/>
      <c r="U94" s="18" t="str">
        <f>IF(K94="","",K94-Listen!$K$5)</f>
        <v/>
      </c>
      <c r="V94" s="18" t="str">
        <f t="shared" si="2"/>
        <v/>
      </c>
      <c r="W94" s="27" t="str">
        <f>IF(A94="","",SUMIF(Kosten!$B$7:$B$206,A94,Kosten!$L$7:$L$206)/12)</f>
        <v/>
      </c>
      <c r="X94" s="18" t="str">
        <f>IF(A94="","",IF(M94&lt;&gt;"Aktiv","Status prüfen",IF(OR(AND(S94&lt;&gt;"",S94-Listen!$K$5&lt;=Cockpit!$B$6),AND(T94&lt;&gt;"",T94-Listen!$K$5&lt;=Cockpit!$B$6),AND(U94&lt;&gt;"",U94&lt;60)),"Handlungsbedarf","OK")))</f>
        <v/>
      </c>
    </row>
    <row r="95" spans="1:24" x14ac:dyDescent="0.25">
      <c r="A95" s="12"/>
      <c r="B95" s="12"/>
      <c r="C95" s="12"/>
      <c r="D95" s="12"/>
      <c r="E95" s="12"/>
      <c r="F95" s="21"/>
      <c r="G95" s="12"/>
      <c r="H95" s="12"/>
      <c r="I95" s="12"/>
      <c r="J95" s="21"/>
      <c r="K95" s="21"/>
      <c r="L95" s="12"/>
      <c r="M95" s="12"/>
      <c r="N95" s="24"/>
      <c r="O95" s="24"/>
      <c r="P95" s="24"/>
      <c r="Q95" s="24"/>
      <c r="R95" s="24"/>
      <c r="S95" s="21"/>
      <c r="T95" s="21"/>
      <c r="U95" s="18" t="str">
        <f>IF(K95="","",K95-Listen!$K$5)</f>
        <v/>
      </c>
      <c r="V95" s="18" t="str">
        <f t="shared" si="2"/>
        <v/>
      </c>
      <c r="W95" s="27" t="str">
        <f>IF(A95="","",SUMIF(Kosten!$B$7:$B$206,A95,Kosten!$L$7:$L$206)/12)</f>
        <v/>
      </c>
      <c r="X95" s="18" t="str">
        <f>IF(A95="","",IF(M95&lt;&gt;"Aktiv","Status prüfen",IF(OR(AND(S95&lt;&gt;"",S95-Listen!$K$5&lt;=Cockpit!$B$6),AND(T95&lt;&gt;"",T95-Listen!$K$5&lt;=Cockpit!$B$6),AND(U95&lt;&gt;"",U95&lt;60)),"Handlungsbedarf","OK")))</f>
        <v/>
      </c>
    </row>
    <row r="96" spans="1:24" x14ac:dyDescent="0.25">
      <c r="A96" s="12"/>
      <c r="B96" s="12"/>
      <c r="C96" s="12"/>
      <c r="D96" s="12"/>
      <c r="E96" s="12"/>
      <c r="F96" s="21"/>
      <c r="G96" s="12"/>
      <c r="H96" s="12"/>
      <c r="I96" s="12"/>
      <c r="J96" s="21"/>
      <c r="K96" s="21"/>
      <c r="L96" s="12"/>
      <c r="M96" s="12"/>
      <c r="N96" s="24"/>
      <c r="O96" s="24"/>
      <c r="P96" s="24"/>
      <c r="Q96" s="24"/>
      <c r="R96" s="24"/>
      <c r="S96" s="21"/>
      <c r="T96" s="21"/>
      <c r="U96" s="18" t="str">
        <f>IF(K96="","",K96-Listen!$K$5)</f>
        <v/>
      </c>
      <c r="V96" s="18" t="str">
        <f t="shared" si="2"/>
        <v/>
      </c>
      <c r="W96" s="27" t="str">
        <f>IF(A96="","",SUMIF(Kosten!$B$7:$B$206,A96,Kosten!$L$7:$L$206)/12)</f>
        <v/>
      </c>
      <c r="X96" s="18" t="str">
        <f>IF(A96="","",IF(M96&lt;&gt;"Aktiv","Status prüfen",IF(OR(AND(S96&lt;&gt;"",S96-Listen!$K$5&lt;=Cockpit!$B$6),AND(T96&lt;&gt;"",T96-Listen!$K$5&lt;=Cockpit!$B$6),AND(U96&lt;&gt;"",U96&lt;60)),"Handlungsbedarf","OK")))</f>
        <v/>
      </c>
    </row>
    <row r="97" spans="1:24" x14ac:dyDescent="0.25">
      <c r="A97" s="12"/>
      <c r="B97" s="12"/>
      <c r="C97" s="12"/>
      <c r="D97" s="12"/>
      <c r="E97" s="12"/>
      <c r="F97" s="21"/>
      <c r="G97" s="12"/>
      <c r="H97" s="12"/>
      <c r="I97" s="12"/>
      <c r="J97" s="21"/>
      <c r="K97" s="21"/>
      <c r="L97" s="12"/>
      <c r="M97" s="12"/>
      <c r="N97" s="24"/>
      <c r="O97" s="24"/>
      <c r="P97" s="24"/>
      <c r="Q97" s="24"/>
      <c r="R97" s="24"/>
      <c r="S97" s="21"/>
      <c r="T97" s="21"/>
      <c r="U97" s="18" t="str">
        <f>IF(K97="","",K97-Listen!$K$5)</f>
        <v/>
      </c>
      <c r="V97" s="18" t="str">
        <f t="shared" si="2"/>
        <v/>
      </c>
      <c r="W97" s="27" t="str">
        <f>IF(A97="","",SUMIF(Kosten!$B$7:$B$206,A97,Kosten!$L$7:$L$206)/12)</f>
        <v/>
      </c>
      <c r="X97" s="18" t="str">
        <f>IF(A97="","",IF(M97&lt;&gt;"Aktiv","Status prüfen",IF(OR(AND(S97&lt;&gt;"",S97-Listen!$K$5&lt;=Cockpit!$B$6),AND(T97&lt;&gt;"",T97-Listen!$K$5&lt;=Cockpit!$B$6),AND(U97&lt;&gt;"",U97&lt;60)),"Handlungsbedarf","OK")))</f>
        <v/>
      </c>
    </row>
    <row r="98" spans="1:24" x14ac:dyDescent="0.25">
      <c r="A98" s="12"/>
      <c r="B98" s="12"/>
      <c r="C98" s="12"/>
      <c r="D98" s="12"/>
      <c r="E98" s="12"/>
      <c r="F98" s="21"/>
      <c r="G98" s="12"/>
      <c r="H98" s="12"/>
      <c r="I98" s="12"/>
      <c r="J98" s="21"/>
      <c r="K98" s="21"/>
      <c r="L98" s="12"/>
      <c r="M98" s="12"/>
      <c r="N98" s="24"/>
      <c r="O98" s="24"/>
      <c r="P98" s="24"/>
      <c r="Q98" s="24"/>
      <c r="R98" s="24"/>
      <c r="S98" s="21"/>
      <c r="T98" s="21"/>
      <c r="U98" s="18" t="str">
        <f>IF(K98="","",K98-Listen!$K$5)</f>
        <v/>
      </c>
      <c r="V98" s="18" t="str">
        <f t="shared" si="2"/>
        <v/>
      </c>
      <c r="W98" s="27" t="str">
        <f>IF(A98="","",SUMIF(Kosten!$B$7:$B$206,A98,Kosten!$L$7:$L$206)/12)</f>
        <v/>
      </c>
      <c r="X98" s="18" t="str">
        <f>IF(A98="","",IF(M98&lt;&gt;"Aktiv","Status prüfen",IF(OR(AND(S98&lt;&gt;"",S98-Listen!$K$5&lt;=Cockpit!$B$6),AND(T98&lt;&gt;"",T98-Listen!$K$5&lt;=Cockpit!$B$6),AND(U98&lt;&gt;"",U98&lt;60)),"Handlungsbedarf","OK")))</f>
        <v/>
      </c>
    </row>
    <row r="99" spans="1:24" x14ac:dyDescent="0.25">
      <c r="A99" s="12"/>
      <c r="B99" s="12"/>
      <c r="C99" s="12"/>
      <c r="D99" s="12"/>
      <c r="E99" s="12"/>
      <c r="F99" s="21"/>
      <c r="G99" s="12"/>
      <c r="H99" s="12"/>
      <c r="I99" s="12"/>
      <c r="J99" s="21"/>
      <c r="K99" s="21"/>
      <c r="L99" s="12"/>
      <c r="M99" s="12"/>
      <c r="N99" s="24"/>
      <c r="O99" s="24"/>
      <c r="P99" s="24"/>
      <c r="Q99" s="24"/>
      <c r="R99" s="24"/>
      <c r="S99" s="21"/>
      <c r="T99" s="21"/>
      <c r="U99" s="18" t="str">
        <f>IF(K99="","",K99-Listen!$K$5)</f>
        <v/>
      </c>
      <c r="V99" s="18" t="str">
        <f t="shared" si="2"/>
        <v/>
      </c>
      <c r="W99" s="27" t="str">
        <f>IF(A99="","",SUMIF(Kosten!$B$7:$B$206,A99,Kosten!$L$7:$L$206)/12)</f>
        <v/>
      </c>
      <c r="X99" s="18" t="str">
        <f>IF(A99="","",IF(M99&lt;&gt;"Aktiv","Status prüfen",IF(OR(AND(S99&lt;&gt;"",S99-Listen!$K$5&lt;=Cockpit!$B$6),AND(T99&lt;&gt;"",T99-Listen!$K$5&lt;=Cockpit!$B$6),AND(U99&lt;&gt;"",U99&lt;60)),"Handlungsbedarf","OK")))</f>
        <v/>
      </c>
    </row>
    <row r="100" spans="1:24" x14ac:dyDescent="0.25">
      <c r="A100" s="12"/>
      <c r="B100" s="12"/>
      <c r="C100" s="12"/>
      <c r="D100" s="12"/>
      <c r="E100" s="12"/>
      <c r="F100" s="21"/>
      <c r="G100" s="12"/>
      <c r="H100" s="12"/>
      <c r="I100" s="12"/>
      <c r="J100" s="21"/>
      <c r="K100" s="21"/>
      <c r="L100" s="12"/>
      <c r="M100" s="12"/>
      <c r="N100" s="24"/>
      <c r="O100" s="24"/>
      <c r="P100" s="24"/>
      <c r="Q100" s="24"/>
      <c r="R100" s="24"/>
      <c r="S100" s="21"/>
      <c r="T100" s="21"/>
      <c r="U100" s="18" t="str">
        <f>IF(K100="","",K100-Listen!$K$5)</f>
        <v/>
      </c>
      <c r="V100" s="18" t="str">
        <f t="shared" si="2"/>
        <v/>
      </c>
      <c r="W100" s="27" t="str">
        <f>IF(A100="","",SUMIF(Kosten!$B$7:$B$206,A100,Kosten!$L$7:$L$206)/12)</f>
        <v/>
      </c>
      <c r="X100" s="18" t="str">
        <f>IF(A100="","",IF(M100&lt;&gt;"Aktiv","Status prüfen",IF(OR(AND(S100&lt;&gt;"",S100-Listen!$K$5&lt;=Cockpit!$B$6),AND(T100&lt;&gt;"",T100-Listen!$K$5&lt;=Cockpit!$B$6),AND(U100&lt;&gt;"",U100&lt;60)),"Handlungsbedarf","OK")))</f>
        <v/>
      </c>
    </row>
    <row r="101" spans="1:24" x14ac:dyDescent="0.25">
      <c r="A101" s="12"/>
      <c r="B101" s="12"/>
      <c r="C101" s="12"/>
      <c r="D101" s="12"/>
      <c r="E101" s="12"/>
      <c r="F101" s="21"/>
      <c r="G101" s="12"/>
      <c r="H101" s="12"/>
      <c r="I101" s="12"/>
      <c r="J101" s="21"/>
      <c r="K101" s="21"/>
      <c r="L101" s="12"/>
      <c r="M101" s="12"/>
      <c r="N101" s="24"/>
      <c r="O101" s="24"/>
      <c r="P101" s="24"/>
      <c r="Q101" s="24"/>
      <c r="R101" s="24"/>
      <c r="S101" s="21"/>
      <c r="T101" s="21"/>
      <c r="U101" s="18" t="str">
        <f>IF(K101="","",K101-Listen!$K$5)</f>
        <v/>
      </c>
      <c r="V101" s="18" t="str">
        <f t="shared" si="2"/>
        <v/>
      </c>
      <c r="W101" s="27" t="str">
        <f>IF(A101="","",SUMIF(Kosten!$B$7:$B$206,A101,Kosten!$L$7:$L$206)/12)</f>
        <v/>
      </c>
      <c r="X101" s="18" t="str">
        <f>IF(A101="","",IF(M101&lt;&gt;"Aktiv","Status prüfen",IF(OR(AND(S101&lt;&gt;"",S101-Listen!$K$5&lt;=Cockpit!$B$6),AND(T101&lt;&gt;"",T101-Listen!$K$5&lt;=Cockpit!$B$6),AND(U101&lt;&gt;"",U101&lt;60)),"Handlungsbedarf","OK")))</f>
        <v/>
      </c>
    </row>
    <row r="102" spans="1:24" x14ac:dyDescent="0.25">
      <c r="A102" s="12"/>
      <c r="B102" s="12"/>
      <c r="C102" s="12"/>
      <c r="D102" s="12"/>
      <c r="E102" s="12"/>
      <c r="F102" s="21"/>
      <c r="G102" s="12"/>
      <c r="H102" s="12"/>
      <c r="I102" s="12"/>
      <c r="J102" s="21"/>
      <c r="K102" s="21"/>
      <c r="L102" s="12"/>
      <c r="M102" s="12"/>
      <c r="N102" s="24"/>
      <c r="O102" s="24"/>
      <c r="P102" s="24"/>
      <c r="Q102" s="24"/>
      <c r="R102" s="24"/>
      <c r="S102" s="21"/>
      <c r="T102" s="21"/>
      <c r="U102" s="18" t="str">
        <f>IF(K102="","",K102-Listen!$K$5)</f>
        <v/>
      </c>
      <c r="V102" s="18" t="str">
        <f t="shared" si="2"/>
        <v/>
      </c>
      <c r="W102" s="27" t="str">
        <f>IF(A102="","",SUMIF(Kosten!$B$7:$B$206,A102,Kosten!$L$7:$L$206)/12)</f>
        <v/>
      </c>
      <c r="X102" s="18" t="str">
        <f>IF(A102="","",IF(M102&lt;&gt;"Aktiv","Status prüfen",IF(OR(AND(S102&lt;&gt;"",S102-Listen!$K$5&lt;=Cockpit!$B$6),AND(T102&lt;&gt;"",T102-Listen!$K$5&lt;=Cockpit!$B$6),AND(U102&lt;&gt;"",U102&lt;60)),"Handlungsbedarf","OK")))</f>
        <v/>
      </c>
    </row>
    <row r="103" spans="1:24" x14ac:dyDescent="0.25">
      <c r="A103" s="12"/>
      <c r="B103" s="12"/>
      <c r="C103" s="12"/>
      <c r="D103" s="12"/>
      <c r="E103" s="12"/>
      <c r="F103" s="21"/>
      <c r="G103" s="12"/>
      <c r="H103" s="12"/>
      <c r="I103" s="12"/>
      <c r="J103" s="21"/>
      <c r="K103" s="21"/>
      <c r="L103" s="12"/>
      <c r="M103" s="12"/>
      <c r="N103" s="24"/>
      <c r="O103" s="24"/>
      <c r="P103" s="24"/>
      <c r="Q103" s="24"/>
      <c r="R103" s="24"/>
      <c r="S103" s="21"/>
      <c r="T103" s="21"/>
      <c r="U103" s="18" t="str">
        <f>IF(K103="","",K103-Listen!$K$5)</f>
        <v/>
      </c>
      <c r="V103" s="18" t="str">
        <f t="shared" si="2"/>
        <v/>
      </c>
      <c r="W103" s="27" t="str">
        <f>IF(A103="","",SUMIF(Kosten!$B$7:$B$206,A103,Kosten!$L$7:$L$206)/12)</f>
        <v/>
      </c>
      <c r="X103" s="18" t="str">
        <f>IF(A103="","",IF(M103&lt;&gt;"Aktiv","Status prüfen",IF(OR(AND(S103&lt;&gt;"",S103-Listen!$K$5&lt;=Cockpit!$B$6),AND(T103&lt;&gt;"",T103-Listen!$K$5&lt;=Cockpit!$B$6),AND(U103&lt;&gt;"",U103&lt;60)),"Handlungsbedarf","OK")))</f>
        <v/>
      </c>
    </row>
    <row r="104" spans="1:24" x14ac:dyDescent="0.25">
      <c r="A104" s="12"/>
      <c r="B104" s="12"/>
      <c r="C104" s="12"/>
      <c r="D104" s="12"/>
      <c r="E104" s="12"/>
      <c r="F104" s="21"/>
      <c r="G104" s="12"/>
      <c r="H104" s="12"/>
      <c r="I104" s="12"/>
      <c r="J104" s="21"/>
      <c r="K104" s="21"/>
      <c r="L104" s="12"/>
      <c r="M104" s="12"/>
      <c r="N104" s="24"/>
      <c r="O104" s="24"/>
      <c r="P104" s="24"/>
      <c r="Q104" s="24"/>
      <c r="R104" s="24"/>
      <c r="S104" s="21"/>
      <c r="T104" s="21"/>
      <c r="U104" s="18" t="str">
        <f>IF(K104="","",K104-Listen!$K$5)</f>
        <v/>
      </c>
      <c r="V104" s="18" t="str">
        <f t="shared" si="2"/>
        <v/>
      </c>
      <c r="W104" s="27" t="str">
        <f>IF(A104="","",SUMIF(Kosten!$B$7:$B$206,A104,Kosten!$L$7:$L$206)/12)</f>
        <v/>
      </c>
      <c r="X104" s="18" t="str">
        <f>IF(A104="","",IF(M104&lt;&gt;"Aktiv","Status prüfen",IF(OR(AND(S104&lt;&gt;"",S104-Listen!$K$5&lt;=Cockpit!$B$6),AND(T104&lt;&gt;"",T104-Listen!$K$5&lt;=Cockpit!$B$6),AND(U104&lt;&gt;"",U104&lt;60)),"Handlungsbedarf","OK")))</f>
        <v/>
      </c>
    </row>
    <row r="105" spans="1:24" x14ac:dyDescent="0.25">
      <c r="A105" s="12"/>
      <c r="B105" s="12"/>
      <c r="C105" s="12"/>
      <c r="D105" s="12"/>
      <c r="E105" s="12"/>
      <c r="F105" s="21"/>
      <c r="G105" s="12"/>
      <c r="H105" s="12"/>
      <c r="I105" s="12"/>
      <c r="J105" s="21"/>
      <c r="K105" s="21"/>
      <c r="L105" s="12"/>
      <c r="M105" s="12"/>
      <c r="N105" s="24"/>
      <c r="O105" s="24"/>
      <c r="P105" s="24"/>
      <c r="Q105" s="24"/>
      <c r="R105" s="24"/>
      <c r="S105" s="21"/>
      <c r="T105" s="21"/>
      <c r="U105" s="18" t="str">
        <f>IF(K105="","",K105-Listen!$K$5)</f>
        <v/>
      </c>
      <c r="V105" s="18" t="str">
        <f t="shared" si="2"/>
        <v/>
      </c>
      <c r="W105" s="27" t="str">
        <f>IF(A105="","",SUMIF(Kosten!$B$7:$B$206,A105,Kosten!$L$7:$L$206)/12)</f>
        <v/>
      </c>
      <c r="X105" s="18" t="str">
        <f>IF(A105="","",IF(M105&lt;&gt;"Aktiv","Status prüfen",IF(OR(AND(S105&lt;&gt;"",S105-Listen!$K$5&lt;=Cockpit!$B$6),AND(T105&lt;&gt;"",T105-Listen!$K$5&lt;=Cockpit!$B$6),AND(U105&lt;&gt;"",U105&lt;60)),"Handlungsbedarf","OK")))</f>
        <v/>
      </c>
    </row>
    <row r="106" spans="1:24" x14ac:dyDescent="0.25">
      <c r="A106" s="13"/>
      <c r="B106" s="13"/>
      <c r="C106" s="13"/>
      <c r="D106" s="13"/>
      <c r="E106" s="13"/>
      <c r="F106" s="22"/>
      <c r="G106" s="13"/>
      <c r="H106" s="13"/>
      <c r="I106" s="13"/>
      <c r="J106" s="22"/>
      <c r="K106" s="22"/>
      <c r="L106" s="13"/>
      <c r="M106" s="13"/>
      <c r="N106" s="25"/>
      <c r="O106" s="25"/>
      <c r="P106" s="25"/>
      <c r="Q106" s="25"/>
      <c r="R106" s="25"/>
      <c r="S106" s="22"/>
      <c r="T106" s="22"/>
      <c r="U106" s="19" t="str">
        <f>IF(K106="","",K106-Listen!$K$5)</f>
        <v/>
      </c>
      <c r="V106" s="19" t="str">
        <f t="shared" si="2"/>
        <v/>
      </c>
      <c r="W106" s="28" t="str">
        <f>IF(A106="","",SUMIF(Kosten!$B$7:$B$206,A106,Kosten!$L$7:$L$206)/12)</f>
        <v/>
      </c>
      <c r="X106" s="19" t="str">
        <f>IF(A106="","",IF(M106&lt;&gt;"Aktiv","Status prüfen",IF(OR(AND(S106&lt;&gt;"",S106-Listen!$K$5&lt;=Cockpit!$B$6),AND(T106&lt;&gt;"",T106-Listen!$K$5&lt;=Cockpit!$B$6),AND(U106&lt;&gt;"",U106&lt;60)),"Handlungsbedarf","OK")))</f>
        <v/>
      </c>
    </row>
  </sheetData>
  <mergeCells count="2">
    <mergeCell ref="A1:X1"/>
    <mergeCell ref="A2:X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100-000000000000}">
          <x14:formula1>
            <xm:f>Listen!$A$5:$A$12</xm:f>
          </x14:formula1>
          <xm:sqref>C7:C106</xm:sqref>
        </x14:dataValidation>
        <x14:dataValidation type="list" xr:uid="{00000000-0002-0000-0100-000001000000}">
          <x14:formula1>
            <xm:f>Listen!$B$5:$B$10</xm:f>
          </x14:formula1>
          <xm:sqref>D7:D106</xm:sqref>
        </x14:dataValidation>
        <x14:dataValidation type="list" xr:uid="{00000000-0002-0000-0100-000002000000}">
          <x14:formula1>
            <xm:f>Listen!$H$5:$H$10</xm:f>
          </x14:formula1>
          <xm:sqref>H7:H106</xm:sqref>
        </x14:dataValidation>
        <x14:dataValidation type="list" xr:uid="{00000000-0002-0000-0100-000003000000}">
          <x14:formula1>
            <xm:f>Listen!$C$5:$C$9</xm:f>
          </x14:formula1>
          <xm:sqref>M7:M106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6"/>
  <sheetViews>
    <sheetView workbookViewId="0">
      <selection sqref="A1:O1"/>
    </sheetView>
  </sheetViews>
  <sheetFormatPr baseColWidth="10" defaultColWidth="9" defaultRowHeight="15" x14ac:dyDescent="0.25"/>
  <cols>
    <col min="1" max="1" width="14" customWidth="1"/>
    <col min="2" max="3" width="12" customWidth="1"/>
    <col min="4" max="4" width="16" customWidth="1"/>
    <col min="5" max="5" width="28" customWidth="1"/>
    <col min="6" max="6" width="14" customWidth="1"/>
    <col min="7" max="7" width="12" customWidth="1"/>
    <col min="8" max="8" width="10" customWidth="1"/>
    <col min="9" max="9" width="14" customWidth="1"/>
    <col min="10" max="10" width="12" customWidth="1"/>
    <col min="11" max="11" width="10" customWidth="1"/>
    <col min="12" max="12" width="12" customWidth="1"/>
    <col min="13" max="13" width="14" customWidth="1"/>
    <col min="14" max="14" width="22" customWidth="1"/>
    <col min="15" max="15" width="24" customWidth="1"/>
  </cols>
  <sheetData>
    <row r="1" spans="1:15" ht="30" customHeight="1" x14ac:dyDescent="0.35">
      <c r="A1" s="72" t="s">
        <v>134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20.100000000000001" customHeight="1" x14ac:dyDescent="0.25">
      <c r="A2" s="74" t="s">
        <v>135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6" spans="1:15" ht="36" customHeight="1" x14ac:dyDescent="0.25">
      <c r="A6" s="10" t="s">
        <v>136</v>
      </c>
      <c r="B6" s="10" t="s">
        <v>62</v>
      </c>
      <c r="C6" s="10" t="s">
        <v>137</v>
      </c>
      <c r="D6" s="10" t="s">
        <v>24</v>
      </c>
      <c r="E6" s="10" t="s">
        <v>138</v>
      </c>
      <c r="F6" s="10" t="s">
        <v>139</v>
      </c>
      <c r="G6" s="10" t="s">
        <v>140</v>
      </c>
      <c r="H6" s="10" t="s">
        <v>141</v>
      </c>
      <c r="I6" s="10" t="s">
        <v>142</v>
      </c>
      <c r="J6" s="10" t="s">
        <v>143</v>
      </c>
      <c r="K6" s="10" t="s">
        <v>144</v>
      </c>
      <c r="L6" s="10" t="s">
        <v>145</v>
      </c>
      <c r="M6" s="10" t="s">
        <v>146</v>
      </c>
      <c r="N6" s="10" t="s">
        <v>147</v>
      </c>
      <c r="O6" s="10" t="s">
        <v>148</v>
      </c>
    </row>
    <row r="7" spans="1:15" x14ac:dyDescent="0.25">
      <c r="A7" s="29" t="s">
        <v>149</v>
      </c>
      <c r="B7" s="29" t="s">
        <v>84</v>
      </c>
      <c r="C7" s="32">
        <v>46030</v>
      </c>
      <c r="D7" s="29" t="s">
        <v>31</v>
      </c>
      <c r="E7" s="29" t="s">
        <v>150</v>
      </c>
      <c r="F7" s="29">
        <v>42110</v>
      </c>
      <c r="G7" s="35">
        <v>46.5</v>
      </c>
      <c r="H7" s="29" t="s">
        <v>151</v>
      </c>
      <c r="I7" s="38">
        <v>1.82</v>
      </c>
      <c r="J7" s="38">
        <v>84.63</v>
      </c>
      <c r="K7" s="41">
        <v>0.19</v>
      </c>
      <c r="L7" s="44">
        <f t="shared" ref="L7:L38" si="0">IF(A7="","",J7*(1+K7))</f>
        <v>100.70969999999998</v>
      </c>
      <c r="M7" s="29" t="s">
        <v>152</v>
      </c>
      <c r="N7" s="29" t="s">
        <v>153</v>
      </c>
      <c r="O7" s="29"/>
    </row>
    <row r="8" spans="1:15" x14ac:dyDescent="0.25">
      <c r="A8" s="30" t="s">
        <v>154</v>
      </c>
      <c r="B8" s="30" t="s">
        <v>91</v>
      </c>
      <c r="C8" s="33">
        <v>46034</v>
      </c>
      <c r="D8" s="30" t="s">
        <v>37</v>
      </c>
      <c r="E8" s="30" t="s">
        <v>155</v>
      </c>
      <c r="F8" s="30">
        <v>88700</v>
      </c>
      <c r="G8" s="36">
        <v>1</v>
      </c>
      <c r="H8" s="30" t="s">
        <v>156</v>
      </c>
      <c r="I8" s="39">
        <v>185</v>
      </c>
      <c r="J8" s="39">
        <v>185</v>
      </c>
      <c r="K8" s="42">
        <v>0.19</v>
      </c>
      <c r="L8" s="45">
        <f t="shared" si="0"/>
        <v>220.14999999999998</v>
      </c>
      <c r="M8" s="30" t="s">
        <v>157</v>
      </c>
      <c r="N8" s="30" t="s">
        <v>158</v>
      </c>
      <c r="O8" s="30"/>
    </row>
    <row r="9" spans="1:15" x14ac:dyDescent="0.25">
      <c r="A9" s="30" t="s">
        <v>159</v>
      </c>
      <c r="B9" s="30" t="s">
        <v>106</v>
      </c>
      <c r="C9" s="33">
        <v>46056</v>
      </c>
      <c r="D9" s="30" t="s">
        <v>34</v>
      </c>
      <c r="E9" s="30" t="s">
        <v>160</v>
      </c>
      <c r="F9" s="30">
        <v>25920</v>
      </c>
      <c r="G9" s="36">
        <v>420</v>
      </c>
      <c r="H9" s="30" t="s">
        <v>161</v>
      </c>
      <c r="I9" s="39">
        <v>0.36</v>
      </c>
      <c r="J9" s="39">
        <v>151.19999999999999</v>
      </c>
      <c r="K9" s="42">
        <v>0.19</v>
      </c>
      <c r="L9" s="45">
        <f t="shared" si="0"/>
        <v>179.92799999999997</v>
      </c>
      <c r="M9" s="30" t="s">
        <v>152</v>
      </c>
      <c r="N9" s="30" t="s">
        <v>162</v>
      </c>
      <c r="O9" s="30"/>
    </row>
    <row r="10" spans="1:15" x14ac:dyDescent="0.25">
      <c r="A10" s="30" t="s">
        <v>163</v>
      </c>
      <c r="B10" s="30" t="s">
        <v>123</v>
      </c>
      <c r="C10" s="33">
        <v>46073</v>
      </c>
      <c r="D10" s="30" t="s">
        <v>48</v>
      </c>
      <c r="E10" s="30" t="s">
        <v>164</v>
      </c>
      <c r="F10" s="30">
        <v>73500</v>
      </c>
      <c r="G10" s="36">
        <v>1</v>
      </c>
      <c r="H10" s="30" t="s">
        <v>156</v>
      </c>
      <c r="I10" s="39">
        <v>680</v>
      </c>
      <c r="J10" s="39">
        <v>680</v>
      </c>
      <c r="K10" s="42">
        <v>0.19</v>
      </c>
      <c r="L10" s="45">
        <f t="shared" si="0"/>
        <v>809.19999999999993</v>
      </c>
      <c r="M10" s="30" t="s">
        <v>157</v>
      </c>
      <c r="N10" s="30" t="s">
        <v>165</v>
      </c>
      <c r="O10" s="30"/>
    </row>
    <row r="11" spans="1:15" x14ac:dyDescent="0.25">
      <c r="A11" s="30" t="s">
        <v>166</v>
      </c>
      <c r="B11" s="30" t="s">
        <v>118</v>
      </c>
      <c r="C11" s="33">
        <v>46092</v>
      </c>
      <c r="D11" s="30" t="s">
        <v>43</v>
      </c>
      <c r="E11" s="30" t="s">
        <v>167</v>
      </c>
      <c r="F11" s="30">
        <v>17550</v>
      </c>
      <c r="G11" s="36">
        <v>1</v>
      </c>
      <c r="H11" s="30" t="s">
        <v>168</v>
      </c>
      <c r="I11" s="39">
        <v>264</v>
      </c>
      <c r="J11" s="39">
        <v>264</v>
      </c>
      <c r="K11" s="42">
        <v>0.19</v>
      </c>
      <c r="L11" s="45">
        <f t="shared" si="0"/>
        <v>314.15999999999997</v>
      </c>
      <c r="M11" s="30" t="s">
        <v>157</v>
      </c>
      <c r="N11" s="30" t="s">
        <v>169</v>
      </c>
      <c r="O11" s="30"/>
    </row>
    <row r="12" spans="1:15" x14ac:dyDescent="0.25">
      <c r="A12" s="30" t="s">
        <v>170</v>
      </c>
      <c r="B12" s="30" t="s">
        <v>113</v>
      </c>
      <c r="C12" s="33">
        <v>46114</v>
      </c>
      <c r="D12" s="30" t="s">
        <v>40</v>
      </c>
      <c r="E12" s="30" t="s">
        <v>171</v>
      </c>
      <c r="F12" s="30">
        <v>128400</v>
      </c>
      <c r="G12" s="36">
        <v>1</v>
      </c>
      <c r="H12" s="30" t="s">
        <v>156</v>
      </c>
      <c r="I12" s="39">
        <v>1150</v>
      </c>
      <c r="J12" s="39">
        <v>1150</v>
      </c>
      <c r="K12" s="42">
        <v>0.19</v>
      </c>
      <c r="L12" s="45">
        <f t="shared" si="0"/>
        <v>1368.5</v>
      </c>
      <c r="M12" s="30" t="s">
        <v>172</v>
      </c>
      <c r="N12" s="30" t="s">
        <v>173</v>
      </c>
      <c r="O12" s="30" t="s">
        <v>174</v>
      </c>
    </row>
    <row r="13" spans="1:15" x14ac:dyDescent="0.25">
      <c r="A13" s="30" t="s">
        <v>175</v>
      </c>
      <c r="B13" s="30" t="s">
        <v>99</v>
      </c>
      <c r="C13" s="33">
        <v>46130</v>
      </c>
      <c r="D13" s="30" t="s">
        <v>49</v>
      </c>
      <c r="E13" s="30" t="s">
        <v>176</v>
      </c>
      <c r="F13" s="30">
        <v>35400</v>
      </c>
      <c r="G13" s="36">
        <v>1</v>
      </c>
      <c r="H13" s="30" t="s">
        <v>156</v>
      </c>
      <c r="I13" s="39">
        <v>49</v>
      </c>
      <c r="J13" s="39">
        <v>49</v>
      </c>
      <c r="K13" s="42">
        <v>0.19</v>
      </c>
      <c r="L13" s="45">
        <f t="shared" si="0"/>
        <v>58.309999999999995</v>
      </c>
      <c r="M13" s="30" t="s">
        <v>157</v>
      </c>
      <c r="N13" s="30" t="s">
        <v>177</v>
      </c>
      <c r="O13" s="30"/>
    </row>
    <row r="14" spans="1:15" x14ac:dyDescent="0.25">
      <c r="A14" s="30" t="s">
        <v>178</v>
      </c>
      <c r="B14" s="30" t="s">
        <v>91</v>
      </c>
      <c r="C14" s="33">
        <v>46148</v>
      </c>
      <c r="D14" s="30" t="s">
        <v>31</v>
      </c>
      <c r="E14" s="30" t="s">
        <v>179</v>
      </c>
      <c r="F14" s="30">
        <v>91200</v>
      </c>
      <c r="G14" s="36">
        <v>71.2</v>
      </c>
      <c r="H14" s="30" t="s">
        <v>151</v>
      </c>
      <c r="I14" s="39">
        <v>1.76</v>
      </c>
      <c r="J14" s="39">
        <v>125.31</v>
      </c>
      <c r="K14" s="42">
        <v>0.19</v>
      </c>
      <c r="L14" s="45">
        <f t="shared" si="0"/>
        <v>149.1189</v>
      </c>
      <c r="M14" s="30" t="s">
        <v>152</v>
      </c>
      <c r="N14" s="30" t="s">
        <v>153</v>
      </c>
      <c r="O14" s="30"/>
    </row>
    <row r="15" spans="1:15" x14ac:dyDescent="0.25">
      <c r="A15" s="30" t="s">
        <v>180</v>
      </c>
      <c r="B15" s="30" t="s">
        <v>106</v>
      </c>
      <c r="C15" s="33">
        <v>46164</v>
      </c>
      <c r="D15" s="30" t="s">
        <v>50</v>
      </c>
      <c r="E15" s="30" t="s">
        <v>181</v>
      </c>
      <c r="F15" s="30">
        <v>28040</v>
      </c>
      <c r="G15" s="36">
        <v>1</v>
      </c>
      <c r="H15" s="30" t="s">
        <v>182</v>
      </c>
      <c r="I15" s="39">
        <v>58.2</v>
      </c>
      <c r="J15" s="39">
        <v>58.2</v>
      </c>
      <c r="K15" s="42">
        <v>0.19</v>
      </c>
      <c r="L15" s="45">
        <f t="shared" si="0"/>
        <v>69.257999999999996</v>
      </c>
      <c r="M15" s="30" t="s">
        <v>183</v>
      </c>
      <c r="N15" s="30" t="s">
        <v>184</v>
      </c>
      <c r="O15" s="30"/>
    </row>
    <row r="16" spans="1:15" x14ac:dyDescent="0.25">
      <c r="A16" s="30" t="s">
        <v>185</v>
      </c>
      <c r="B16" s="30" t="s">
        <v>123</v>
      </c>
      <c r="C16" s="33">
        <v>46174</v>
      </c>
      <c r="D16" s="30" t="s">
        <v>47</v>
      </c>
      <c r="E16" s="30" t="s">
        <v>186</v>
      </c>
      <c r="F16" s="30">
        <v>75820</v>
      </c>
      <c r="G16" s="36">
        <v>1</v>
      </c>
      <c r="H16" s="30" t="s">
        <v>182</v>
      </c>
      <c r="I16" s="39">
        <v>840</v>
      </c>
      <c r="J16" s="39">
        <v>840</v>
      </c>
      <c r="K16" s="42">
        <v>0.19</v>
      </c>
      <c r="L16" s="45">
        <f t="shared" si="0"/>
        <v>999.59999999999991</v>
      </c>
      <c r="M16" s="30" t="s">
        <v>157</v>
      </c>
      <c r="N16" s="30" t="s">
        <v>187</v>
      </c>
      <c r="O16" s="30"/>
    </row>
    <row r="17" spans="1:15" x14ac:dyDescent="0.25">
      <c r="A17" s="30" t="s">
        <v>188</v>
      </c>
      <c r="B17" s="30" t="s">
        <v>84</v>
      </c>
      <c r="C17" s="33">
        <v>46185</v>
      </c>
      <c r="D17" s="30" t="s">
        <v>46</v>
      </c>
      <c r="E17" s="30" t="s">
        <v>189</v>
      </c>
      <c r="F17" s="30">
        <v>48200</v>
      </c>
      <c r="G17" s="36">
        <v>1</v>
      </c>
      <c r="H17" s="30" t="s">
        <v>190</v>
      </c>
      <c r="I17" s="39">
        <v>142</v>
      </c>
      <c r="J17" s="39">
        <v>142</v>
      </c>
      <c r="K17" s="42">
        <v>0</v>
      </c>
      <c r="L17" s="45">
        <f t="shared" si="0"/>
        <v>142</v>
      </c>
      <c r="M17" s="30" t="s">
        <v>157</v>
      </c>
      <c r="N17" s="30" t="s">
        <v>191</v>
      </c>
      <c r="O17" s="30"/>
    </row>
    <row r="18" spans="1:15" x14ac:dyDescent="0.25">
      <c r="A18" s="30" t="s">
        <v>192</v>
      </c>
      <c r="B18" s="30" t="s">
        <v>118</v>
      </c>
      <c r="C18" s="33">
        <v>46187</v>
      </c>
      <c r="D18" s="30" t="s">
        <v>34</v>
      </c>
      <c r="E18" s="30" t="s">
        <v>193</v>
      </c>
      <c r="F18" s="30">
        <v>19620</v>
      </c>
      <c r="G18" s="36">
        <v>315</v>
      </c>
      <c r="H18" s="30" t="s">
        <v>161</v>
      </c>
      <c r="I18" s="39">
        <v>0.34</v>
      </c>
      <c r="J18" s="39">
        <v>107.1</v>
      </c>
      <c r="K18" s="42">
        <v>0.19</v>
      </c>
      <c r="L18" s="45">
        <f t="shared" si="0"/>
        <v>127.44899999999998</v>
      </c>
      <c r="M18" s="30" t="s">
        <v>152</v>
      </c>
      <c r="N18" s="30" t="s">
        <v>162</v>
      </c>
      <c r="O18" s="30"/>
    </row>
    <row r="19" spans="1:15" x14ac:dyDescent="0.25">
      <c r="A19" s="30"/>
      <c r="B19" s="30"/>
      <c r="C19" s="33"/>
      <c r="D19" s="30"/>
      <c r="E19" s="30"/>
      <c r="F19" s="30"/>
      <c r="G19" s="36"/>
      <c r="H19" s="30"/>
      <c r="I19" s="39"/>
      <c r="J19" s="39"/>
      <c r="K19" s="42"/>
      <c r="L19" s="45" t="str">
        <f t="shared" si="0"/>
        <v/>
      </c>
      <c r="M19" s="30"/>
      <c r="N19" s="30"/>
      <c r="O19" s="30"/>
    </row>
    <row r="20" spans="1:15" x14ac:dyDescent="0.25">
      <c r="A20" s="30"/>
      <c r="B20" s="30"/>
      <c r="C20" s="33"/>
      <c r="D20" s="30"/>
      <c r="E20" s="30"/>
      <c r="F20" s="30"/>
      <c r="G20" s="36"/>
      <c r="H20" s="30"/>
      <c r="I20" s="39"/>
      <c r="J20" s="39"/>
      <c r="K20" s="42"/>
      <c r="L20" s="45" t="str">
        <f t="shared" si="0"/>
        <v/>
      </c>
      <c r="M20" s="30"/>
      <c r="N20" s="30"/>
      <c r="O20" s="30"/>
    </row>
    <row r="21" spans="1:15" x14ac:dyDescent="0.25">
      <c r="A21" s="30"/>
      <c r="B21" s="30"/>
      <c r="C21" s="33"/>
      <c r="D21" s="30"/>
      <c r="E21" s="30"/>
      <c r="F21" s="30"/>
      <c r="G21" s="36"/>
      <c r="H21" s="30"/>
      <c r="I21" s="39"/>
      <c r="J21" s="39"/>
      <c r="K21" s="42"/>
      <c r="L21" s="45" t="str">
        <f t="shared" si="0"/>
        <v/>
      </c>
      <c r="M21" s="30"/>
      <c r="N21" s="30"/>
      <c r="O21" s="30"/>
    </row>
    <row r="22" spans="1:15" x14ac:dyDescent="0.25">
      <c r="A22" s="30"/>
      <c r="B22" s="30"/>
      <c r="C22" s="33"/>
      <c r="D22" s="30"/>
      <c r="E22" s="30"/>
      <c r="F22" s="30"/>
      <c r="G22" s="36"/>
      <c r="H22" s="30"/>
      <c r="I22" s="39"/>
      <c r="J22" s="39"/>
      <c r="K22" s="42"/>
      <c r="L22" s="45" t="str">
        <f t="shared" si="0"/>
        <v/>
      </c>
      <c r="M22" s="30"/>
      <c r="N22" s="30"/>
      <c r="O22" s="30"/>
    </row>
    <row r="23" spans="1:15" x14ac:dyDescent="0.25">
      <c r="A23" s="30"/>
      <c r="B23" s="30"/>
      <c r="C23" s="33"/>
      <c r="D23" s="30"/>
      <c r="E23" s="30"/>
      <c r="F23" s="30"/>
      <c r="G23" s="36"/>
      <c r="H23" s="30"/>
      <c r="I23" s="39"/>
      <c r="J23" s="39"/>
      <c r="K23" s="42"/>
      <c r="L23" s="45" t="str">
        <f t="shared" si="0"/>
        <v/>
      </c>
      <c r="M23" s="30"/>
      <c r="N23" s="30"/>
      <c r="O23" s="30"/>
    </row>
    <row r="24" spans="1:15" x14ac:dyDescent="0.25">
      <c r="A24" s="30"/>
      <c r="B24" s="30"/>
      <c r="C24" s="33"/>
      <c r="D24" s="30"/>
      <c r="E24" s="30"/>
      <c r="F24" s="30"/>
      <c r="G24" s="36"/>
      <c r="H24" s="30"/>
      <c r="I24" s="39"/>
      <c r="J24" s="39"/>
      <c r="K24" s="42"/>
      <c r="L24" s="45" t="str">
        <f t="shared" si="0"/>
        <v/>
      </c>
      <c r="M24" s="30"/>
      <c r="N24" s="30"/>
      <c r="O24" s="30"/>
    </row>
    <row r="25" spans="1:15" x14ac:dyDescent="0.25">
      <c r="A25" s="30"/>
      <c r="B25" s="30"/>
      <c r="C25" s="33"/>
      <c r="D25" s="30"/>
      <c r="E25" s="30"/>
      <c r="F25" s="30"/>
      <c r="G25" s="36"/>
      <c r="H25" s="30"/>
      <c r="I25" s="39"/>
      <c r="J25" s="39"/>
      <c r="K25" s="42"/>
      <c r="L25" s="45" t="str">
        <f t="shared" si="0"/>
        <v/>
      </c>
      <c r="M25" s="30"/>
      <c r="N25" s="30"/>
      <c r="O25" s="30"/>
    </row>
    <row r="26" spans="1:15" x14ac:dyDescent="0.25">
      <c r="A26" s="30"/>
      <c r="B26" s="30"/>
      <c r="C26" s="33"/>
      <c r="D26" s="30"/>
      <c r="E26" s="30"/>
      <c r="F26" s="30"/>
      <c r="G26" s="36"/>
      <c r="H26" s="30"/>
      <c r="I26" s="39"/>
      <c r="J26" s="39"/>
      <c r="K26" s="42"/>
      <c r="L26" s="45" t="str">
        <f t="shared" si="0"/>
        <v/>
      </c>
      <c r="M26" s="30"/>
      <c r="N26" s="30"/>
      <c r="O26" s="30"/>
    </row>
    <row r="27" spans="1:15" x14ac:dyDescent="0.25">
      <c r="A27" s="30"/>
      <c r="B27" s="30"/>
      <c r="C27" s="33"/>
      <c r="D27" s="30"/>
      <c r="E27" s="30"/>
      <c r="F27" s="30"/>
      <c r="G27" s="36"/>
      <c r="H27" s="30"/>
      <c r="I27" s="39"/>
      <c r="J27" s="39"/>
      <c r="K27" s="42"/>
      <c r="L27" s="45" t="str">
        <f t="shared" si="0"/>
        <v/>
      </c>
      <c r="M27" s="30"/>
      <c r="N27" s="30"/>
      <c r="O27" s="30"/>
    </row>
    <row r="28" spans="1:15" x14ac:dyDescent="0.25">
      <c r="A28" s="30"/>
      <c r="B28" s="30"/>
      <c r="C28" s="33"/>
      <c r="D28" s="30"/>
      <c r="E28" s="30"/>
      <c r="F28" s="30"/>
      <c r="G28" s="36"/>
      <c r="H28" s="30"/>
      <c r="I28" s="39"/>
      <c r="J28" s="39"/>
      <c r="K28" s="42"/>
      <c r="L28" s="45" t="str">
        <f t="shared" si="0"/>
        <v/>
      </c>
      <c r="M28" s="30"/>
      <c r="N28" s="30"/>
      <c r="O28" s="30"/>
    </row>
    <row r="29" spans="1:15" x14ac:dyDescent="0.25">
      <c r="A29" s="30"/>
      <c r="B29" s="30"/>
      <c r="C29" s="33"/>
      <c r="D29" s="30"/>
      <c r="E29" s="30"/>
      <c r="F29" s="30"/>
      <c r="G29" s="36"/>
      <c r="H29" s="30"/>
      <c r="I29" s="39"/>
      <c r="J29" s="39"/>
      <c r="K29" s="42"/>
      <c r="L29" s="45" t="str">
        <f t="shared" si="0"/>
        <v/>
      </c>
      <c r="M29" s="30"/>
      <c r="N29" s="30"/>
      <c r="O29" s="30"/>
    </row>
    <row r="30" spans="1:15" x14ac:dyDescent="0.25">
      <c r="A30" s="30"/>
      <c r="B30" s="30"/>
      <c r="C30" s="33"/>
      <c r="D30" s="30"/>
      <c r="E30" s="30"/>
      <c r="F30" s="30"/>
      <c r="G30" s="36"/>
      <c r="H30" s="30"/>
      <c r="I30" s="39"/>
      <c r="J30" s="39"/>
      <c r="K30" s="42"/>
      <c r="L30" s="45" t="str">
        <f t="shared" si="0"/>
        <v/>
      </c>
      <c r="M30" s="30"/>
      <c r="N30" s="30"/>
      <c r="O30" s="30"/>
    </row>
    <row r="31" spans="1:15" x14ac:dyDescent="0.25">
      <c r="A31" s="30"/>
      <c r="B31" s="30"/>
      <c r="C31" s="33"/>
      <c r="D31" s="30"/>
      <c r="E31" s="30"/>
      <c r="F31" s="30"/>
      <c r="G31" s="36"/>
      <c r="H31" s="30"/>
      <c r="I31" s="39"/>
      <c r="J31" s="39"/>
      <c r="K31" s="42"/>
      <c r="L31" s="45" t="str">
        <f t="shared" si="0"/>
        <v/>
      </c>
      <c r="M31" s="30"/>
      <c r="N31" s="30"/>
      <c r="O31" s="30"/>
    </row>
    <row r="32" spans="1:15" x14ac:dyDescent="0.25">
      <c r="A32" s="30"/>
      <c r="B32" s="30"/>
      <c r="C32" s="33"/>
      <c r="D32" s="30"/>
      <c r="E32" s="30"/>
      <c r="F32" s="30"/>
      <c r="G32" s="36"/>
      <c r="H32" s="30"/>
      <c r="I32" s="39"/>
      <c r="J32" s="39"/>
      <c r="K32" s="42"/>
      <c r="L32" s="45" t="str">
        <f t="shared" si="0"/>
        <v/>
      </c>
      <c r="M32" s="30"/>
      <c r="N32" s="30"/>
      <c r="O32" s="30"/>
    </row>
    <row r="33" spans="1:15" x14ac:dyDescent="0.25">
      <c r="A33" s="30"/>
      <c r="B33" s="30"/>
      <c r="C33" s="33"/>
      <c r="D33" s="30"/>
      <c r="E33" s="30"/>
      <c r="F33" s="30"/>
      <c r="G33" s="36"/>
      <c r="H33" s="30"/>
      <c r="I33" s="39"/>
      <c r="J33" s="39"/>
      <c r="K33" s="42"/>
      <c r="L33" s="45" t="str">
        <f t="shared" si="0"/>
        <v/>
      </c>
      <c r="M33" s="30"/>
      <c r="N33" s="30"/>
      <c r="O33" s="30"/>
    </row>
    <row r="34" spans="1:15" x14ac:dyDescent="0.25">
      <c r="A34" s="30"/>
      <c r="B34" s="30"/>
      <c r="C34" s="33"/>
      <c r="D34" s="30"/>
      <c r="E34" s="30"/>
      <c r="F34" s="30"/>
      <c r="G34" s="36"/>
      <c r="H34" s="30"/>
      <c r="I34" s="39"/>
      <c r="J34" s="39"/>
      <c r="K34" s="42"/>
      <c r="L34" s="45" t="str">
        <f t="shared" si="0"/>
        <v/>
      </c>
      <c r="M34" s="30"/>
      <c r="N34" s="30"/>
      <c r="O34" s="30"/>
    </row>
    <row r="35" spans="1:15" x14ac:dyDescent="0.25">
      <c r="A35" s="30"/>
      <c r="B35" s="30"/>
      <c r="C35" s="33"/>
      <c r="D35" s="30"/>
      <c r="E35" s="30"/>
      <c r="F35" s="30"/>
      <c r="G35" s="36"/>
      <c r="H35" s="30"/>
      <c r="I35" s="39"/>
      <c r="J35" s="39"/>
      <c r="K35" s="42"/>
      <c r="L35" s="45" t="str">
        <f t="shared" si="0"/>
        <v/>
      </c>
      <c r="M35" s="30"/>
      <c r="N35" s="30"/>
      <c r="O35" s="30"/>
    </row>
    <row r="36" spans="1:15" x14ac:dyDescent="0.25">
      <c r="A36" s="30"/>
      <c r="B36" s="30"/>
      <c r="C36" s="33"/>
      <c r="D36" s="30"/>
      <c r="E36" s="30"/>
      <c r="F36" s="30"/>
      <c r="G36" s="36"/>
      <c r="H36" s="30"/>
      <c r="I36" s="39"/>
      <c r="J36" s="39"/>
      <c r="K36" s="42"/>
      <c r="L36" s="45" t="str">
        <f t="shared" si="0"/>
        <v/>
      </c>
      <c r="M36" s="30"/>
      <c r="N36" s="30"/>
      <c r="O36" s="30"/>
    </row>
    <row r="37" spans="1:15" x14ac:dyDescent="0.25">
      <c r="A37" s="30"/>
      <c r="B37" s="30"/>
      <c r="C37" s="33"/>
      <c r="D37" s="30"/>
      <c r="E37" s="30"/>
      <c r="F37" s="30"/>
      <c r="G37" s="36"/>
      <c r="H37" s="30"/>
      <c r="I37" s="39"/>
      <c r="J37" s="39"/>
      <c r="K37" s="42"/>
      <c r="L37" s="45" t="str">
        <f t="shared" si="0"/>
        <v/>
      </c>
      <c r="M37" s="30"/>
      <c r="N37" s="30"/>
      <c r="O37" s="30"/>
    </row>
    <row r="38" spans="1:15" x14ac:dyDescent="0.25">
      <c r="A38" s="30"/>
      <c r="B38" s="30"/>
      <c r="C38" s="33"/>
      <c r="D38" s="30"/>
      <c r="E38" s="30"/>
      <c r="F38" s="30"/>
      <c r="G38" s="36"/>
      <c r="H38" s="30"/>
      <c r="I38" s="39"/>
      <c r="J38" s="39"/>
      <c r="K38" s="42"/>
      <c r="L38" s="45" t="str">
        <f t="shared" si="0"/>
        <v/>
      </c>
      <c r="M38" s="30"/>
      <c r="N38" s="30"/>
      <c r="O38" s="30"/>
    </row>
    <row r="39" spans="1:15" x14ac:dyDescent="0.25">
      <c r="A39" s="30"/>
      <c r="B39" s="30"/>
      <c r="C39" s="33"/>
      <c r="D39" s="30"/>
      <c r="E39" s="30"/>
      <c r="F39" s="30"/>
      <c r="G39" s="36"/>
      <c r="H39" s="30"/>
      <c r="I39" s="39"/>
      <c r="J39" s="39"/>
      <c r="K39" s="42"/>
      <c r="L39" s="45" t="str">
        <f t="shared" ref="L39:L70" si="1">IF(A39="","",J39*(1+K39))</f>
        <v/>
      </c>
      <c r="M39" s="30"/>
      <c r="N39" s="30"/>
      <c r="O39" s="30"/>
    </row>
    <row r="40" spans="1:15" x14ac:dyDescent="0.25">
      <c r="A40" s="30"/>
      <c r="B40" s="30"/>
      <c r="C40" s="33"/>
      <c r="D40" s="30"/>
      <c r="E40" s="30"/>
      <c r="F40" s="30"/>
      <c r="G40" s="36"/>
      <c r="H40" s="30"/>
      <c r="I40" s="39"/>
      <c r="J40" s="39"/>
      <c r="K40" s="42"/>
      <c r="L40" s="45" t="str">
        <f t="shared" si="1"/>
        <v/>
      </c>
      <c r="M40" s="30"/>
      <c r="N40" s="30"/>
      <c r="O40" s="30"/>
    </row>
    <row r="41" spans="1:15" x14ac:dyDescent="0.25">
      <c r="A41" s="30"/>
      <c r="B41" s="30"/>
      <c r="C41" s="33"/>
      <c r="D41" s="30"/>
      <c r="E41" s="30"/>
      <c r="F41" s="30"/>
      <c r="G41" s="36"/>
      <c r="H41" s="30"/>
      <c r="I41" s="39"/>
      <c r="J41" s="39"/>
      <c r="K41" s="42"/>
      <c r="L41" s="45" t="str">
        <f t="shared" si="1"/>
        <v/>
      </c>
      <c r="M41" s="30"/>
      <c r="N41" s="30"/>
      <c r="O41" s="30"/>
    </row>
    <row r="42" spans="1:15" x14ac:dyDescent="0.25">
      <c r="A42" s="30"/>
      <c r="B42" s="30"/>
      <c r="C42" s="33"/>
      <c r="D42" s="30"/>
      <c r="E42" s="30"/>
      <c r="F42" s="30"/>
      <c r="G42" s="36"/>
      <c r="H42" s="30"/>
      <c r="I42" s="39"/>
      <c r="J42" s="39"/>
      <c r="K42" s="42"/>
      <c r="L42" s="45" t="str">
        <f t="shared" si="1"/>
        <v/>
      </c>
      <c r="M42" s="30"/>
      <c r="N42" s="30"/>
      <c r="O42" s="30"/>
    </row>
    <row r="43" spans="1:15" x14ac:dyDescent="0.25">
      <c r="A43" s="30"/>
      <c r="B43" s="30"/>
      <c r="C43" s="33"/>
      <c r="D43" s="30"/>
      <c r="E43" s="30"/>
      <c r="F43" s="30"/>
      <c r="G43" s="36"/>
      <c r="H43" s="30"/>
      <c r="I43" s="39"/>
      <c r="J43" s="39"/>
      <c r="K43" s="42"/>
      <c r="L43" s="45" t="str">
        <f t="shared" si="1"/>
        <v/>
      </c>
      <c r="M43" s="30"/>
      <c r="N43" s="30"/>
      <c r="O43" s="30"/>
    </row>
    <row r="44" spans="1:15" x14ac:dyDescent="0.25">
      <c r="A44" s="30"/>
      <c r="B44" s="30"/>
      <c r="C44" s="33"/>
      <c r="D44" s="30"/>
      <c r="E44" s="30"/>
      <c r="F44" s="30"/>
      <c r="G44" s="36"/>
      <c r="H44" s="30"/>
      <c r="I44" s="39"/>
      <c r="J44" s="39"/>
      <c r="K44" s="42"/>
      <c r="L44" s="45" t="str">
        <f t="shared" si="1"/>
        <v/>
      </c>
      <c r="M44" s="30"/>
      <c r="N44" s="30"/>
      <c r="O44" s="30"/>
    </row>
    <row r="45" spans="1:15" x14ac:dyDescent="0.25">
      <c r="A45" s="30"/>
      <c r="B45" s="30"/>
      <c r="C45" s="33"/>
      <c r="D45" s="30"/>
      <c r="E45" s="30"/>
      <c r="F45" s="30"/>
      <c r="G45" s="36"/>
      <c r="H45" s="30"/>
      <c r="I45" s="39"/>
      <c r="J45" s="39"/>
      <c r="K45" s="42"/>
      <c r="L45" s="45" t="str">
        <f t="shared" si="1"/>
        <v/>
      </c>
      <c r="M45" s="30"/>
      <c r="N45" s="30"/>
      <c r="O45" s="30"/>
    </row>
    <row r="46" spans="1:15" x14ac:dyDescent="0.25">
      <c r="A46" s="30"/>
      <c r="B46" s="30"/>
      <c r="C46" s="33"/>
      <c r="D46" s="30"/>
      <c r="E46" s="30"/>
      <c r="F46" s="30"/>
      <c r="G46" s="36"/>
      <c r="H46" s="30"/>
      <c r="I46" s="39"/>
      <c r="J46" s="39"/>
      <c r="K46" s="42"/>
      <c r="L46" s="45" t="str">
        <f t="shared" si="1"/>
        <v/>
      </c>
      <c r="M46" s="30"/>
      <c r="N46" s="30"/>
      <c r="O46" s="30"/>
    </row>
    <row r="47" spans="1:15" x14ac:dyDescent="0.25">
      <c r="A47" s="30"/>
      <c r="B47" s="30"/>
      <c r="C47" s="33"/>
      <c r="D47" s="30"/>
      <c r="E47" s="30"/>
      <c r="F47" s="30"/>
      <c r="G47" s="36"/>
      <c r="H47" s="30"/>
      <c r="I47" s="39"/>
      <c r="J47" s="39"/>
      <c r="K47" s="42"/>
      <c r="L47" s="45" t="str">
        <f t="shared" si="1"/>
        <v/>
      </c>
      <c r="M47" s="30"/>
      <c r="N47" s="30"/>
      <c r="O47" s="30"/>
    </row>
    <row r="48" spans="1:15" x14ac:dyDescent="0.25">
      <c r="A48" s="30"/>
      <c r="B48" s="30"/>
      <c r="C48" s="33"/>
      <c r="D48" s="30"/>
      <c r="E48" s="30"/>
      <c r="F48" s="30"/>
      <c r="G48" s="36"/>
      <c r="H48" s="30"/>
      <c r="I48" s="39"/>
      <c r="J48" s="39"/>
      <c r="K48" s="42"/>
      <c r="L48" s="45" t="str">
        <f t="shared" si="1"/>
        <v/>
      </c>
      <c r="M48" s="30"/>
      <c r="N48" s="30"/>
      <c r="O48" s="30"/>
    </row>
    <row r="49" spans="1:15" x14ac:dyDescent="0.25">
      <c r="A49" s="30"/>
      <c r="B49" s="30"/>
      <c r="C49" s="33"/>
      <c r="D49" s="30"/>
      <c r="E49" s="30"/>
      <c r="F49" s="30"/>
      <c r="G49" s="36"/>
      <c r="H49" s="30"/>
      <c r="I49" s="39"/>
      <c r="J49" s="39"/>
      <c r="K49" s="42"/>
      <c r="L49" s="45" t="str">
        <f t="shared" si="1"/>
        <v/>
      </c>
      <c r="M49" s="30"/>
      <c r="N49" s="30"/>
      <c r="O49" s="30"/>
    </row>
    <row r="50" spans="1:15" x14ac:dyDescent="0.25">
      <c r="A50" s="30"/>
      <c r="B50" s="30"/>
      <c r="C50" s="33"/>
      <c r="D50" s="30"/>
      <c r="E50" s="30"/>
      <c r="F50" s="30"/>
      <c r="G50" s="36"/>
      <c r="H50" s="30"/>
      <c r="I50" s="39"/>
      <c r="J50" s="39"/>
      <c r="K50" s="42"/>
      <c r="L50" s="45" t="str">
        <f t="shared" si="1"/>
        <v/>
      </c>
      <c r="M50" s="30"/>
      <c r="N50" s="30"/>
      <c r="O50" s="30"/>
    </row>
    <row r="51" spans="1:15" x14ac:dyDescent="0.25">
      <c r="A51" s="30"/>
      <c r="B51" s="30"/>
      <c r="C51" s="33"/>
      <c r="D51" s="30"/>
      <c r="E51" s="30"/>
      <c r="F51" s="30"/>
      <c r="G51" s="36"/>
      <c r="H51" s="30"/>
      <c r="I51" s="39"/>
      <c r="J51" s="39"/>
      <c r="K51" s="42"/>
      <c r="L51" s="45" t="str">
        <f t="shared" si="1"/>
        <v/>
      </c>
      <c r="M51" s="30"/>
      <c r="N51" s="30"/>
      <c r="O51" s="30"/>
    </row>
    <row r="52" spans="1:15" x14ac:dyDescent="0.25">
      <c r="A52" s="30"/>
      <c r="B52" s="30"/>
      <c r="C52" s="33"/>
      <c r="D52" s="30"/>
      <c r="E52" s="30"/>
      <c r="F52" s="30"/>
      <c r="G52" s="36"/>
      <c r="H52" s="30"/>
      <c r="I52" s="39"/>
      <c r="J52" s="39"/>
      <c r="K52" s="42"/>
      <c r="L52" s="45" t="str">
        <f t="shared" si="1"/>
        <v/>
      </c>
      <c r="M52" s="30"/>
      <c r="N52" s="30"/>
      <c r="O52" s="30"/>
    </row>
    <row r="53" spans="1:15" x14ac:dyDescent="0.25">
      <c r="A53" s="30"/>
      <c r="B53" s="30"/>
      <c r="C53" s="33"/>
      <c r="D53" s="30"/>
      <c r="E53" s="30"/>
      <c r="F53" s="30"/>
      <c r="G53" s="36"/>
      <c r="H53" s="30"/>
      <c r="I53" s="39"/>
      <c r="J53" s="39"/>
      <c r="K53" s="42"/>
      <c r="L53" s="45" t="str">
        <f t="shared" si="1"/>
        <v/>
      </c>
      <c r="M53" s="30"/>
      <c r="N53" s="30"/>
      <c r="O53" s="30"/>
    </row>
    <row r="54" spans="1:15" x14ac:dyDescent="0.25">
      <c r="A54" s="30"/>
      <c r="B54" s="30"/>
      <c r="C54" s="33"/>
      <c r="D54" s="30"/>
      <c r="E54" s="30"/>
      <c r="F54" s="30"/>
      <c r="G54" s="36"/>
      <c r="H54" s="30"/>
      <c r="I54" s="39"/>
      <c r="J54" s="39"/>
      <c r="K54" s="42"/>
      <c r="L54" s="45" t="str">
        <f t="shared" si="1"/>
        <v/>
      </c>
      <c r="M54" s="30"/>
      <c r="N54" s="30"/>
      <c r="O54" s="30"/>
    </row>
    <row r="55" spans="1:15" x14ac:dyDescent="0.25">
      <c r="A55" s="30"/>
      <c r="B55" s="30"/>
      <c r="C55" s="33"/>
      <c r="D55" s="30"/>
      <c r="E55" s="30"/>
      <c r="F55" s="30"/>
      <c r="G55" s="36"/>
      <c r="H55" s="30"/>
      <c r="I55" s="39"/>
      <c r="J55" s="39"/>
      <c r="K55" s="42"/>
      <c r="L55" s="45" t="str">
        <f t="shared" si="1"/>
        <v/>
      </c>
      <c r="M55" s="30"/>
      <c r="N55" s="30"/>
      <c r="O55" s="30"/>
    </row>
    <row r="56" spans="1:15" x14ac:dyDescent="0.25">
      <c r="A56" s="30"/>
      <c r="B56" s="30"/>
      <c r="C56" s="33"/>
      <c r="D56" s="30"/>
      <c r="E56" s="30"/>
      <c r="F56" s="30"/>
      <c r="G56" s="36"/>
      <c r="H56" s="30"/>
      <c r="I56" s="39"/>
      <c r="J56" s="39"/>
      <c r="K56" s="42"/>
      <c r="L56" s="45" t="str">
        <f t="shared" si="1"/>
        <v/>
      </c>
      <c r="M56" s="30"/>
      <c r="N56" s="30"/>
      <c r="O56" s="30"/>
    </row>
    <row r="57" spans="1:15" x14ac:dyDescent="0.25">
      <c r="A57" s="30"/>
      <c r="B57" s="30"/>
      <c r="C57" s="33"/>
      <c r="D57" s="30"/>
      <c r="E57" s="30"/>
      <c r="F57" s="30"/>
      <c r="G57" s="36"/>
      <c r="H57" s="30"/>
      <c r="I57" s="39"/>
      <c r="J57" s="39"/>
      <c r="K57" s="42"/>
      <c r="L57" s="45" t="str">
        <f t="shared" si="1"/>
        <v/>
      </c>
      <c r="M57" s="30"/>
      <c r="N57" s="30"/>
      <c r="O57" s="30"/>
    </row>
    <row r="58" spans="1:15" x14ac:dyDescent="0.25">
      <c r="A58" s="30"/>
      <c r="B58" s="30"/>
      <c r="C58" s="33"/>
      <c r="D58" s="30"/>
      <c r="E58" s="30"/>
      <c r="F58" s="30"/>
      <c r="G58" s="36"/>
      <c r="H58" s="30"/>
      <c r="I58" s="39"/>
      <c r="J58" s="39"/>
      <c r="K58" s="42"/>
      <c r="L58" s="45" t="str">
        <f t="shared" si="1"/>
        <v/>
      </c>
      <c r="M58" s="30"/>
      <c r="N58" s="30"/>
      <c r="O58" s="30"/>
    </row>
    <row r="59" spans="1:15" x14ac:dyDescent="0.25">
      <c r="A59" s="30"/>
      <c r="B59" s="30"/>
      <c r="C59" s="33"/>
      <c r="D59" s="30"/>
      <c r="E59" s="30"/>
      <c r="F59" s="30"/>
      <c r="G59" s="36"/>
      <c r="H59" s="30"/>
      <c r="I59" s="39"/>
      <c r="J59" s="39"/>
      <c r="K59" s="42"/>
      <c r="L59" s="45" t="str">
        <f t="shared" si="1"/>
        <v/>
      </c>
      <c r="M59" s="30"/>
      <c r="N59" s="30"/>
      <c r="O59" s="30"/>
    </row>
    <row r="60" spans="1:15" x14ac:dyDescent="0.25">
      <c r="A60" s="30"/>
      <c r="B60" s="30"/>
      <c r="C60" s="33"/>
      <c r="D60" s="30"/>
      <c r="E60" s="30"/>
      <c r="F60" s="30"/>
      <c r="G60" s="36"/>
      <c r="H60" s="30"/>
      <c r="I60" s="39"/>
      <c r="J60" s="39"/>
      <c r="K60" s="42"/>
      <c r="L60" s="45" t="str">
        <f t="shared" si="1"/>
        <v/>
      </c>
      <c r="M60" s="30"/>
      <c r="N60" s="30"/>
      <c r="O60" s="30"/>
    </row>
    <row r="61" spans="1:15" x14ac:dyDescent="0.25">
      <c r="A61" s="30"/>
      <c r="B61" s="30"/>
      <c r="C61" s="33"/>
      <c r="D61" s="30"/>
      <c r="E61" s="30"/>
      <c r="F61" s="30"/>
      <c r="G61" s="36"/>
      <c r="H61" s="30"/>
      <c r="I61" s="39"/>
      <c r="J61" s="39"/>
      <c r="K61" s="42"/>
      <c r="L61" s="45" t="str">
        <f t="shared" si="1"/>
        <v/>
      </c>
      <c r="M61" s="30"/>
      <c r="N61" s="30"/>
      <c r="O61" s="30"/>
    </row>
    <row r="62" spans="1:15" x14ac:dyDescent="0.25">
      <c r="A62" s="30"/>
      <c r="B62" s="30"/>
      <c r="C62" s="33"/>
      <c r="D62" s="30"/>
      <c r="E62" s="30"/>
      <c r="F62" s="30"/>
      <c r="G62" s="36"/>
      <c r="H62" s="30"/>
      <c r="I62" s="39"/>
      <c r="J62" s="39"/>
      <c r="K62" s="42"/>
      <c r="L62" s="45" t="str">
        <f t="shared" si="1"/>
        <v/>
      </c>
      <c r="M62" s="30"/>
      <c r="N62" s="30"/>
      <c r="O62" s="30"/>
    </row>
    <row r="63" spans="1:15" x14ac:dyDescent="0.25">
      <c r="A63" s="30"/>
      <c r="B63" s="30"/>
      <c r="C63" s="33"/>
      <c r="D63" s="30"/>
      <c r="E63" s="30"/>
      <c r="F63" s="30"/>
      <c r="G63" s="36"/>
      <c r="H63" s="30"/>
      <c r="I63" s="39"/>
      <c r="J63" s="39"/>
      <c r="K63" s="42"/>
      <c r="L63" s="45" t="str">
        <f t="shared" si="1"/>
        <v/>
      </c>
      <c r="M63" s="30"/>
      <c r="N63" s="30"/>
      <c r="O63" s="30"/>
    </row>
    <row r="64" spans="1:15" x14ac:dyDescent="0.25">
      <c r="A64" s="30"/>
      <c r="B64" s="30"/>
      <c r="C64" s="33"/>
      <c r="D64" s="30"/>
      <c r="E64" s="30"/>
      <c r="F64" s="30"/>
      <c r="G64" s="36"/>
      <c r="H64" s="30"/>
      <c r="I64" s="39"/>
      <c r="J64" s="39"/>
      <c r="K64" s="42"/>
      <c r="L64" s="45" t="str">
        <f t="shared" si="1"/>
        <v/>
      </c>
      <c r="M64" s="30"/>
      <c r="N64" s="30"/>
      <c r="O64" s="30"/>
    </row>
    <row r="65" spans="1:15" x14ac:dyDescent="0.25">
      <c r="A65" s="30"/>
      <c r="B65" s="30"/>
      <c r="C65" s="33"/>
      <c r="D65" s="30"/>
      <c r="E65" s="30"/>
      <c r="F65" s="30"/>
      <c r="G65" s="36"/>
      <c r="H65" s="30"/>
      <c r="I65" s="39"/>
      <c r="J65" s="39"/>
      <c r="K65" s="42"/>
      <c r="L65" s="45" t="str">
        <f t="shared" si="1"/>
        <v/>
      </c>
      <c r="M65" s="30"/>
      <c r="N65" s="30"/>
      <c r="O65" s="30"/>
    </row>
    <row r="66" spans="1:15" x14ac:dyDescent="0.25">
      <c r="A66" s="30"/>
      <c r="B66" s="30"/>
      <c r="C66" s="33"/>
      <c r="D66" s="30"/>
      <c r="E66" s="30"/>
      <c r="F66" s="30"/>
      <c r="G66" s="36"/>
      <c r="H66" s="30"/>
      <c r="I66" s="39"/>
      <c r="J66" s="39"/>
      <c r="K66" s="42"/>
      <c r="L66" s="45" t="str">
        <f t="shared" si="1"/>
        <v/>
      </c>
      <c r="M66" s="30"/>
      <c r="N66" s="30"/>
      <c r="O66" s="30"/>
    </row>
    <row r="67" spans="1:15" x14ac:dyDescent="0.25">
      <c r="A67" s="30"/>
      <c r="B67" s="30"/>
      <c r="C67" s="33"/>
      <c r="D67" s="30"/>
      <c r="E67" s="30"/>
      <c r="F67" s="30"/>
      <c r="G67" s="36"/>
      <c r="H67" s="30"/>
      <c r="I67" s="39"/>
      <c r="J67" s="39"/>
      <c r="K67" s="42"/>
      <c r="L67" s="45" t="str">
        <f t="shared" si="1"/>
        <v/>
      </c>
      <c r="M67" s="30"/>
      <c r="N67" s="30"/>
      <c r="O67" s="30"/>
    </row>
    <row r="68" spans="1:15" x14ac:dyDescent="0.25">
      <c r="A68" s="30"/>
      <c r="B68" s="30"/>
      <c r="C68" s="33"/>
      <c r="D68" s="30"/>
      <c r="E68" s="30"/>
      <c r="F68" s="30"/>
      <c r="G68" s="36"/>
      <c r="H68" s="30"/>
      <c r="I68" s="39"/>
      <c r="J68" s="39"/>
      <c r="K68" s="42"/>
      <c r="L68" s="45" t="str">
        <f t="shared" si="1"/>
        <v/>
      </c>
      <c r="M68" s="30"/>
      <c r="N68" s="30"/>
      <c r="O68" s="30"/>
    </row>
    <row r="69" spans="1:15" x14ac:dyDescent="0.25">
      <c r="A69" s="30"/>
      <c r="B69" s="30"/>
      <c r="C69" s="33"/>
      <c r="D69" s="30"/>
      <c r="E69" s="30"/>
      <c r="F69" s="30"/>
      <c r="G69" s="36"/>
      <c r="H69" s="30"/>
      <c r="I69" s="39"/>
      <c r="J69" s="39"/>
      <c r="K69" s="42"/>
      <c r="L69" s="45" t="str">
        <f t="shared" si="1"/>
        <v/>
      </c>
      <c r="M69" s="30"/>
      <c r="N69" s="30"/>
      <c r="O69" s="30"/>
    </row>
    <row r="70" spans="1:15" x14ac:dyDescent="0.25">
      <c r="A70" s="30"/>
      <c r="B70" s="30"/>
      <c r="C70" s="33"/>
      <c r="D70" s="30"/>
      <c r="E70" s="30"/>
      <c r="F70" s="30"/>
      <c r="G70" s="36"/>
      <c r="H70" s="30"/>
      <c r="I70" s="39"/>
      <c r="J70" s="39"/>
      <c r="K70" s="42"/>
      <c r="L70" s="45" t="str">
        <f t="shared" si="1"/>
        <v/>
      </c>
      <c r="M70" s="30"/>
      <c r="N70" s="30"/>
      <c r="O70" s="30"/>
    </row>
    <row r="71" spans="1:15" x14ac:dyDescent="0.25">
      <c r="A71" s="30"/>
      <c r="B71" s="30"/>
      <c r="C71" s="33"/>
      <c r="D71" s="30"/>
      <c r="E71" s="30"/>
      <c r="F71" s="30"/>
      <c r="G71" s="36"/>
      <c r="H71" s="30"/>
      <c r="I71" s="39"/>
      <c r="J71" s="39"/>
      <c r="K71" s="42"/>
      <c r="L71" s="45" t="str">
        <f t="shared" ref="L71:L102" si="2">IF(A71="","",J71*(1+K71))</f>
        <v/>
      </c>
      <c r="M71" s="30"/>
      <c r="N71" s="30"/>
      <c r="O71" s="30"/>
    </row>
    <row r="72" spans="1:15" x14ac:dyDescent="0.25">
      <c r="A72" s="30"/>
      <c r="B72" s="30"/>
      <c r="C72" s="33"/>
      <c r="D72" s="30"/>
      <c r="E72" s="30"/>
      <c r="F72" s="30"/>
      <c r="G72" s="36"/>
      <c r="H72" s="30"/>
      <c r="I72" s="39"/>
      <c r="J72" s="39"/>
      <c r="K72" s="42"/>
      <c r="L72" s="45" t="str">
        <f t="shared" si="2"/>
        <v/>
      </c>
      <c r="M72" s="30"/>
      <c r="N72" s="30"/>
      <c r="O72" s="30"/>
    </row>
    <row r="73" spans="1:15" x14ac:dyDescent="0.25">
      <c r="A73" s="30"/>
      <c r="B73" s="30"/>
      <c r="C73" s="33"/>
      <c r="D73" s="30"/>
      <c r="E73" s="30"/>
      <c r="F73" s="30"/>
      <c r="G73" s="36"/>
      <c r="H73" s="30"/>
      <c r="I73" s="39"/>
      <c r="J73" s="39"/>
      <c r="K73" s="42"/>
      <c r="L73" s="45" t="str">
        <f t="shared" si="2"/>
        <v/>
      </c>
      <c r="M73" s="30"/>
      <c r="N73" s="30"/>
      <c r="O73" s="30"/>
    </row>
    <row r="74" spans="1:15" x14ac:dyDescent="0.25">
      <c r="A74" s="30"/>
      <c r="B74" s="30"/>
      <c r="C74" s="33"/>
      <c r="D74" s="30"/>
      <c r="E74" s="30"/>
      <c r="F74" s="30"/>
      <c r="G74" s="36"/>
      <c r="H74" s="30"/>
      <c r="I74" s="39"/>
      <c r="J74" s="39"/>
      <c r="K74" s="42"/>
      <c r="L74" s="45" t="str">
        <f t="shared" si="2"/>
        <v/>
      </c>
      <c r="M74" s="30"/>
      <c r="N74" s="30"/>
      <c r="O74" s="30"/>
    </row>
    <row r="75" spans="1:15" x14ac:dyDescent="0.25">
      <c r="A75" s="30"/>
      <c r="B75" s="30"/>
      <c r="C75" s="33"/>
      <c r="D75" s="30"/>
      <c r="E75" s="30"/>
      <c r="F75" s="30"/>
      <c r="G75" s="36"/>
      <c r="H75" s="30"/>
      <c r="I75" s="39"/>
      <c r="J75" s="39"/>
      <c r="K75" s="42"/>
      <c r="L75" s="45" t="str">
        <f t="shared" si="2"/>
        <v/>
      </c>
      <c r="M75" s="30"/>
      <c r="N75" s="30"/>
      <c r="O75" s="30"/>
    </row>
    <row r="76" spans="1:15" x14ac:dyDescent="0.25">
      <c r="A76" s="30"/>
      <c r="B76" s="30"/>
      <c r="C76" s="33"/>
      <c r="D76" s="30"/>
      <c r="E76" s="30"/>
      <c r="F76" s="30"/>
      <c r="G76" s="36"/>
      <c r="H76" s="30"/>
      <c r="I76" s="39"/>
      <c r="J76" s="39"/>
      <c r="K76" s="42"/>
      <c r="L76" s="45" t="str">
        <f t="shared" si="2"/>
        <v/>
      </c>
      <c r="M76" s="30"/>
      <c r="N76" s="30"/>
      <c r="O76" s="30"/>
    </row>
    <row r="77" spans="1:15" x14ac:dyDescent="0.25">
      <c r="A77" s="30"/>
      <c r="B77" s="30"/>
      <c r="C77" s="33"/>
      <c r="D77" s="30"/>
      <c r="E77" s="30"/>
      <c r="F77" s="30"/>
      <c r="G77" s="36"/>
      <c r="H77" s="30"/>
      <c r="I77" s="39"/>
      <c r="J77" s="39"/>
      <c r="K77" s="42"/>
      <c r="L77" s="45" t="str">
        <f t="shared" si="2"/>
        <v/>
      </c>
      <c r="M77" s="30"/>
      <c r="N77" s="30"/>
      <c r="O77" s="30"/>
    </row>
    <row r="78" spans="1:15" x14ac:dyDescent="0.25">
      <c r="A78" s="30"/>
      <c r="B78" s="30"/>
      <c r="C78" s="33"/>
      <c r="D78" s="30"/>
      <c r="E78" s="30"/>
      <c r="F78" s="30"/>
      <c r="G78" s="36"/>
      <c r="H78" s="30"/>
      <c r="I78" s="39"/>
      <c r="J78" s="39"/>
      <c r="K78" s="42"/>
      <c r="L78" s="45" t="str">
        <f t="shared" si="2"/>
        <v/>
      </c>
      <c r="M78" s="30"/>
      <c r="N78" s="30"/>
      <c r="O78" s="30"/>
    </row>
    <row r="79" spans="1:15" x14ac:dyDescent="0.25">
      <c r="A79" s="30"/>
      <c r="B79" s="30"/>
      <c r="C79" s="33"/>
      <c r="D79" s="30"/>
      <c r="E79" s="30"/>
      <c r="F79" s="30"/>
      <c r="G79" s="36"/>
      <c r="H79" s="30"/>
      <c r="I79" s="39"/>
      <c r="J79" s="39"/>
      <c r="K79" s="42"/>
      <c r="L79" s="45" t="str">
        <f t="shared" si="2"/>
        <v/>
      </c>
      <c r="M79" s="30"/>
      <c r="N79" s="30"/>
      <c r="O79" s="30"/>
    </row>
    <row r="80" spans="1:15" x14ac:dyDescent="0.25">
      <c r="A80" s="30"/>
      <c r="B80" s="30"/>
      <c r="C80" s="33"/>
      <c r="D80" s="30"/>
      <c r="E80" s="30"/>
      <c r="F80" s="30"/>
      <c r="G80" s="36"/>
      <c r="H80" s="30"/>
      <c r="I80" s="39"/>
      <c r="J80" s="39"/>
      <c r="K80" s="42"/>
      <c r="L80" s="45" t="str">
        <f t="shared" si="2"/>
        <v/>
      </c>
      <c r="M80" s="30"/>
      <c r="N80" s="30"/>
      <c r="O80" s="30"/>
    </row>
    <row r="81" spans="1:15" x14ac:dyDescent="0.25">
      <c r="A81" s="30"/>
      <c r="B81" s="30"/>
      <c r="C81" s="33"/>
      <c r="D81" s="30"/>
      <c r="E81" s="30"/>
      <c r="F81" s="30"/>
      <c r="G81" s="36"/>
      <c r="H81" s="30"/>
      <c r="I81" s="39"/>
      <c r="J81" s="39"/>
      <c r="K81" s="42"/>
      <c r="L81" s="45" t="str">
        <f t="shared" si="2"/>
        <v/>
      </c>
      <c r="M81" s="30"/>
      <c r="N81" s="30"/>
      <c r="O81" s="30"/>
    </row>
    <row r="82" spans="1:15" x14ac:dyDescent="0.25">
      <c r="A82" s="30"/>
      <c r="B82" s="30"/>
      <c r="C82" s="33"/>
      <c r="D82" s="30"/>
      <c r="E82" s="30"/>
      <c r="F82" s="30"/>
      <c r="G82" s="36"/>
      <c r="H82" s="30"/>
      <c r="I82" s="39"/>
      <c r="J82" s="39"/>
      <c r="K82" s="42"/>
      <c r="L82" s="45" t="str">
        <f t="shared" si="2"/>
        <v/>
      </c>
      <c r="M82" s="30"/>
      <c r="N82" s="30"/>
      <c r="O82" s="30"/>
    </row>
    <row r="83" spans="1:15" x14ac:dyDescent="0.25">
      <c r="A83" s="30"/>
      <c r="B83" s="30"/>
      <c r="C83" s="33"/>
      <c r="D83" s="30"/>
      <c r="E83" s="30"/>
      <c r="F83" s="30"/>
      <c r="G83" s="36"/>
      <c r="H83" s="30"/>
      <c r="I83" s="39"/>
      <c r="J83" s="39"/>
      <c r="K83" s="42"/>
      <c r="L83" s="45" t="str">
        <f t="shared" si="2"/>
        <v/>
      </c>
      <c r="M83" s="30"/>
      <c r="N83" s="30"/>
      <c r="O83" s="30"/>
    </row>
    <row r="84" spans="1:15" x14ac:dyDescent="0.25">
      <c r="A84" s="30"/>
      <c r="B84" s="30"/>
      <c r="C84" s="33"/>
      <c r="D84" s="30"/>
      <c r="E84" s="30"/>
      <c r="F84" s="30"/>
      <c r="G84" s="36"/>
      <c r="H84" s="30"/>
      <c r="I84" s="39"/>
      <c r="J84" s="39"/>
      <c r="K84" s="42"/>
      <c r="L84" s="45" t="str">
        <f t="shared" si="2"/>
        <v/>
      </c>
      <c r="M84" s="30"/>
      <c r="N84" s="30"/>
      <c r="O84" s="30"/>
    </row>
    <row r="85" spans="1:15" x14ac:dyDescent="0.25">
      <c r="A85" s="30"/>
      <c r="B85" s="30"/>
      <c r="C85" s="33"/>
      <c r="D85" s="30"/>
      <c r="E85" s="30"/>
      <c r="F85" s="30"/>
      <c r="G85" s="36"/>
      <c r="H85" s="30"/>
      <c r="I85" s="39"/>
      <c r="J85" s="39"/>
      <c r="K85" s="42"/>
      <c r="L85" s="45" t="str">
        <f t="shared" si="2"/>
        <v/>
      </c>
      <c r="M85" s="30"/>
      <c r="N85" s="30"/>
      <c r="O85" s="30"/>
    </row>
    <row r="86" spans="1:15" x14ac:dyDescent="0.25">
      <c r="A86" s="30"/>
      <c r="B86" s="30"/>
      <c r="C86" s="33"/>
      <c r="D86" s="30"/>
      <c r="E86" s="30"/>
      <c r="F86" s="30"/>
      <c r="G86" s="36"/>
      <c r="H86" s="30"/>
      <c r="I86" s="39"/>
      <c r="J86" s="39"/>
      <c r="K86" s="42"/>
      <c r="L86" s="45" t="str">
        <f t="shared" si="2"/>
        <v/>
      </c>
      <c r="M86" s="30"/>
      <c r="N86" s="30"/>
      <c r="O86" s="30"/>
    </row>
    <row r="87" spans="1:15" x14ac:dyDescent="0.25">
      <c r="A87" s="30"/>
      <c r="B87" s="30"/>
      <c r="C87" s="33"/>
      <c r="D87" s="30"/>
      <c r="E87" s="30"/>
      <c r="F87" s="30"/>
      <c r="G87" s="36"/>
      <c r="H87" s="30"/>
      <c r="I87" s="39"/>
      <c r="J87" s="39"/>
      <c r="K87" s="42"/>
      <c r="L87" s="45" t="str">
        <f t="shared" si="2"/>
        <v/>
      </c>
      <c r="M87" s="30"/>
      <c r="N87" s="30"/>
      <c r="O87" s="30"/>
    </row>
    <row r="88" spans="1:15" x14ac:dyDescent="0.25">
      <c r="A88" s="30"/>
      <c r="B88" s="30"/>
      <c r="C88" s="33"/>
      <c r="D88" s="30"/>
      <c r="E88" s="30"/>
      <c r="F88" s="30"/>
      <c r="G88" s="36"/>
      <c r="H88" s="30"/>
      <c r="I88" s="39"/>
      <c r="J88" s="39"/>
      <c r="K88" s="42"/>
      <c r="L88" s="45" t="str">
        <f t="shared" si="2"/>
        <v/>
      </c>
      <c r="M88" s="30"/>
      <c r="N88" s="30"/>
      <c r="O88" s="30"/>
    </row>
    <row r="89" spans="1:15" x14ac:dyDescent="0.25">
      <c r="A89" s="30"/>
      <c r="B89" s="30"/>
      <c r="C89" s="33"/>
      <c r="D89" s="30"/>
      <c r="E89" s="30"/>
      <c r="F89" s="30"/>
      <c r="G89" s="36"/>
      <c r="H89" s="30"/>
      <c r="I89" s="39"/>
      <c r="J89" s="39"/>
      <c r="K89" s="42"/>
      <c r="L89" s="45" t="str">
        <f t="shared" si="2"/>
        <v/>
      </c>
      <c r="M89" s="30"/>
      <c r="N89" s="30"/>
      <c r="O89" s="30"/>
    </row>
    <row r="90" spans="1:15" x14ac:dyDescent="0.25">
      <c r="A90" s="30"/>
      <c r="B90" s="30"/>
      <c r="C90" s="33"/>
      <c r="D90" s="30"/>
      <c r="E90" s="30"/>
      <c r="F90" s="30"/>
      <c r="G90" s="36"/>
      <c r="H90" s="30"/>
      <c r="I90" s="39"/>
      <c r="J90" s="39"/>
      <c r="K90" s="42"/>
      <c r="L90" s="45" t="str">
        <f t="shared" si="2"/>
        <v/>
      </c>
      <c r="M90" s="30"/>
      <c r="N90" s="30"/>
      <c r="O90" s="30"/>
    </row>
    <row r="91" spans="1:15" x14ac:dyDescent="0.25">
      <c r="A91" s="30"/>
      <c r="B91" s="30"/>
      <c r="C91" s="33"/>
      <c r="D91" s="30"/>
      <c r="E91" s="30"/>
      <c r="F91" s="30"/>
      <c r="G91" s="36"/>
      <c r="H91" s="30"/>
      <c r="I91" s="39"/>
      <c r="J91" s="39"/>
      <c r="K91" s="42"/>
      <c r="L91" s="45" t="str">
        <f t="shared" si="2"/>
        <v/>
      </c>
      <c r="M91" s="30"/>
      <c r="N91" s="30"/>
      <c r="O91" s="30"/>
    </row>
    <row r="92" spans="1:15" x14ac:dyDescent="0.25">
      <c r="A92" s="30"/>
      <c r="B92" s="30"/>
      <c r="C92" s="33"/>
      <c r="D92" s="30"/>
      <c r="E92" s="30"/>
      <c r="F92" s="30"/>
      <c r="G92" s="36"/>
      <c r="H92" s="30"/>
      <c r="I92" s="39"/>
      <c r="J92" s="39"/>
      <c r="K92" s="42"/>
      <c r="L92" s="45" t="str">
        <f t="shared" si="2"/>
        <v/>
      </c>
      <c r="M92" s="30"/>
      <c r="N92" s="30"/>
      <c r="O92" s="30"/>
    </row>
    <row r="93" spans="1:15" x14ac:dyDescent="0.25">
      <c r="A93" s="30"/>
      <c r="B93" s="30"/>
      <c r="C93" s="33"/>
      <c r="D93" s="30"/>
      <c r="E93" s="30"/>
      <c r="F93" s="30"/>
      <c r="G93" s="36"/>
      <c r="H93" s="30"/>
      <c r="I93" s="39"/>
      <c r="J93" s="39"/>
      <c r="K93" s="42"/>
      <c r="L93" s="45" t="str">
        <f t="shared" si="2"/>
        <v/>
      </c>
      <c r="M93" s="30"/>
      <c r="N93" s="30"/>
      <c r="O93" s="30"/>
    </row>
    <row r="94" spans="1:15" x14ac:dyDescent="0.25">
      <c r="A94" s="30"/>
      <c r="B94" s="30"/>
      <c r="C94" s="33"/>
      <c r="D94" s="30"/>
      <c r="E94" s="30"/>
      <c r="F94" s="30"/>
      <c r="G94" s="36"/>
      <c r="H94" s="30"/>
      <c r="I94" s="39"/>
      <c r="J94" s="39"/>
      <c r="K94" s="42"/>
      <c r="L94" s="45" t="str">
        <f t="shared" si="2"/>
        <v/>
      </c>
      <c r="M94" s="30"/>
      <c r="N94" s="30"/>
      <c r="O94" s="30"/>
    </row>
    <row r="95" spans="1:15" x14ac:dyDescent="0.25">
      <c r="A95" s="30"/>
      <c r="B95" s="30"/>
      <c r="C95" s="33"/>
      <c r="D95" s="30"/>
      <c r="E95" s="30"/>
      <c r="F95" s="30"/>
      <c r="G95" s="36"/>
      <c r="H95" s="30"/>
      <c r="I95" s="39"/>
      <c r="J95" s="39"/>
      <c r="K95" s="42"/>
      <c r="L95" s="45" t="str">
        <f t="shared" si="2"/>
        <v/>
      </c>
      <c r="M95" s="30"/>
      <c r="N95" s="30"/>
      <c r="O95" s="30"/>
    </row>
    <row r="96" spans="1:15" x14ac:dyDescent="0.25">
      <c r="A96" s="30"/>
      <c r="B96" s="30"/>
      <c r="C96" s="33"/>
      <c r="D96" s="30"/>
      <c r="E96" s="30"/>
      <c r="F96" s="30"/>
      <c r="G96" s="36"/>
      <c r="H96" s="30"/>
      <c r="I96" s="39"/>
      <c r="J96" s="39"/>
      <c r="K96" s="42"/>
      <c r="L96" s="45" t="str">
        <f t="shared" si="2"/>
        <v/>
      </c>
      <c r="M96" s="30"/>
      <c r="N96" s="30"/>
      <c r="O96" s="30"/>
    </row>
    <row r="97" spans="1:15" x14ac:dyDescent="0.25">
      <c r="A97" s="30"/>
      <c r="B97" s="30"/>
      <c r="C97" s="33"/>
      <c r="D97" s="30"/>
      <c r="E97" s="30"/>
      <c r="F97" s="30"/>
      <c r="G97" s="36"/>
      <c r="H97" s="30"/>
      <c r="I97" s="39"/>
      <c r="J97" s="39"/>
      <c r="K97" s="42"/>
      <c r="L97" s="45" t="str">
        <f t="shared" si="2"/>
        <v/>
      </c>
      <c r="M97" s="30"/>
      <c r="N97" s="30"/>
      <c r="O97" s="30"/>
    </row>
    <row r="98" spans="1:15" x14ac:dyDescent="0.25">
      <c r="A98" s="30"/>
      <c r="B98" s="30"/>
      <c r="C98" s="33"/>
      <c r="D98" s="30"/>
      <c r="E98" s="30"/>
      <c r="F98" s="30"/>
      <c r="G98" s="36"/>
      <c r="H98" s="30"/>
      <c r="I98" s="39"/>
      <c r="J98" s="39"/>
      <c r="K98" s="42"/>
      <c r="L98" s="45" t="str">
        <f t="shared" si="2"/>
        <v/>
      </c>
      <c r="M98" s="30"/>
      <c r="N98" s="30"/>
      <c r="O98" s="30"/>
    </row>
    <row r="99" spans="1:15" x14ac:dyDescent="0.25">
      <c r="A99" s="30"/>
      <c r="B99" s="30"/>
      <c r="C99" s="33"/>
      <c r="D99" s="30"/>
      <c r="E99" s="30"/>
      <c r="F99" s="30"/>
      <c r="G99" s="36"/>
      <c r="H99" s="30"/>
      <c r="I99" s="39"/>
      <c r="J99" s="39"/>
      <c r="K99" s="42"/>
      <c r="L99" s="45" t="str">
        <f t="shared" si="2"/>
        <v/>
      </c>
      <c r="M99" s="30"/>
      <c r="N99" s="30"/>
      <c r="O99" s="30"/>
    </row>
    <row r="100" spans="1:15" x14ac:dyDescent="0.25">
      <c r="A100" s="30"/>
      <c r="B100" s="30"/>
      <c r="C100" s="33"/>
      <c r="D100" s="30"/>
      <c r="E100" s="30"/>
      <c r="F100" s="30"/>
      <c r="G100" s="36"/>
      <c r="H100" s="30"/>
      <c r="I100" s="39"/>
      <c r="J100" s="39"/>
      <c r="K100" s="42"/>
      <c r="L100" s="45" t="str">
        <f t="shared" si="2"/>
        <v/>
      </c>
      <c r="M100" s="30"/>
      <c r="N100" s="30"/>
      <c r="O100" s="30"/>
    </row>
    <row r="101" spans="1:15" x14ac:dyDescent="0.25">
      <c r="A101" s="30"/>
      <c r="B101" s="30"/>
      <c r="C101" s="33"/>
      <c r="D101" s="30"/>
      <c r="E101" s="30"/>
      <c r="F101" s="30"/>
      <c r="G101" s="36"/>
      <c r="H101" s="30"/>
      <c r="I101" s="39"/>
      <c r="J101" s="39"/>
      <c r="K101" s="42"/>
      <c r="L101" s="45" t="str">
        <f t="shared" si="2"/>
        <v/>
      </c>
      <c r="M101" s="30"/>
      <c r="N101" s="30"/>
      <c r="O101" s="30"/>
    </row>
    <row r="102" spans="1:15" x14ac:dyDescent="0.25">
      <c r="A102" s="30"/>
      <c r="B102" s="30"/>
      <c r="C102" s="33"/>
      <c r="D102" s="30"/>
      <c r="E102" s="30"/>
      <c r="F102" s="30"/>
      <c r="G102" s="36"/>
      <c r="H102" s="30"/>
      <c r="I102" s="39"/>
      <c r="J102" s="39"/>
      <c r="K102" s="42"/>
      <c r="L102" s="45" t="str">
        <f t="shared" si="2"/>
        <v/>
      </c>
      <c r="M102" s="30"/>
      <c r="N102" s="30"/>
      <c r="O102" s="30"/>
    </row>
    <row r="103" spans="1:15" x14ac:dyDescent="0.25">
      <c r="A103" s="30"/>
      <c r="B103" s="30"/>
      <c r="C103" s="33"/>
      <c r="D103" s="30"/>
      <c r="E103" s="30"/>
      <c r="F103" s="30"/>
      <c r="G103" s="36"/>
      <c r="H103" s="30"/>
      <c r="I103" s="39"/>
      <c r="J103" s="39"/>
      <c r="K103" s="42"/>
      <c r="L103" s="45" t="str">
        <f t="shared" ref="L103:L134" si="3">IF(A103="","",J103*(1+K103))</f>
        <v/>
      </c>
      <c r="M103" s="30"/>
      <c r="N103" s="30"/>
      <c r="O103" s="30"/>
    </row>
    <row r="104" spans="1:15" x14ac:dyDescent="0.25">
      <c r="A104" s="30"/>
      <c r="B104" s="30"/>
      <c r="C104" s="33"/>
      <c r="D104" s="30"/>
      <c r="E104" s="30"/>
      <c r="F104" s="30"/>
      <c r="G104" s="36"/>
      <c r="H104" s="30"/>
      <c r="I104" s="39"/>
      <c r="J104" s="39"/>
      <c r="K104" s="42"/>
      <c r="L104" s="45" t="str">
        <f t="shared" si="3"/>
        <v/>
      </c>
      <c r="M104" s="30"/>
      <c r="N104" s="30"/>
      <c r="O104" s="30"/>
    </row>
    <row r="105" spans="1:15" x14ac:dyDescent="0.25">
      <c r="A105" s="30"/>
      <c r="B105" s="30"/>
      <c r="C105" s="33"/>
      <c r="D105" s="30"/>
      <c r="E105" s="30"/>
      <c r="F105" s="30"/>
      <c r="G105" s="36"/>
      <c r="H105" s="30"/>
      <c r="I105" s="39"/>
      <c r="J105" s="39"/>
      <c r="K105" s="42"/>
      <c r="L105" s="45" t="str">
        <f t="shared" si="3"/>
        <v/>
      </c>
      <c r="M105" s="30"/>
      <c r="N105" s="30"/>
      <c r="O105" s="30"/>
    </row>
    <row r="106" spans="1:15" x14ac:dyDescent="0.25">
      <c r="A106" s="30"/>
      <c r="B106" s="30"/>
      <c r="C106" s="33"/>
      <c r="D106" s="30"/>
      <c r="E106" s="30"/>
      <c r="F106" s="30"/>
      <c r="G106" s="36"/>
      <c r="H106" s="30"/>
      <c r="I106" s="39"/>
      <c r="J106" s="39"/>
      <c r="K106" s="42"/>
      <c r="L106" s="45" t="str">
        <f t="shared" si="3"/>
        <v/>
      </c>
      <c r="M106" s="30"/>
      <c r="N106" s="30"/>
      <c r="O106" s="30"/>
    </row>
    <row r="107" spans="1:15" x14ac:dyDescent="0.25">
      <c r="A107" s="30"/>
      <c r="B107" s="30"/>
      <c r="C107" s="33"/>
      <c r="D107" s="30"/>
      <c r="E107" s="30"/>
      <c r="F107" s="30"/>
      <c r="G107" s="36"/>
      <c r="H107" s="30"/>
      <c r="I107" s="39"/>
      <c r="J107" s="39"/>
      <c r="K107" s="42"/>
      <c r="L107" s="45" t="str">
        <f t="shared" si="3"/>
        <v/>
      </c>
      <c r="M107" s="30"/>
      <c r="N107" s="30"/>
      <c r="O107" s="30"/>
    </row>
    <row r="108" spans="1:15" x14ac:dyDescent="0.25">
      <c r="A108" s="30"/>
      <c r="B108" s="30"/>
      <c r="C108" s="33"/>
      <c r="D108" s="30"/>
      <c r="E108" s="30"/>
      <c r="F108" s="30"/>
      <c r="G108" s="36"/>
      <c r="H108" s="30"/>
      <c r="I108" s="39"/>
      <c r="J108" s="39"/>
      <c r="K108" s="42"/>
      <c r="L108" s="45" t="str">
        <f t="shared" si="3"/>
        <v/>
      </c>
      <c r="M108" s="30"/>
      <c r="N108" s="30"/>
      <c r="O108" s="30"/>
    </row>
    <row r="109" spans="1:15" x14ac:dyDescent="0.25">
      <c r="A109" s="30"/>
      <c r="B109" s="30"/>
      <c r="C109" s="33"/>
      <c r="D109" s="30"/>
      <c r="E109" s="30"/>
      <c r="F109" s="30"/>
      <c r="G109" s="36"/>
      <c r="H109" s="30"/>
      <c r="I109" s="39"/>
      <c r="J109" s="39"/>
      <c r="K109" s="42"/>
      <c r="L109" s="45" t="str">
        <f t="shared" si="3"/>
        <v/>
      </c>
      <c r="M109" s="30"/>
      <c r="N109" s="30"/>
      <c r="O109" s="30"/>
    </row>
    <row r="110" spans="1:15" x14ac:dyDescent="0.25">
      <c r="A110" s="30"/>
      <c r="B110" s="30"/>
      <c r="C110" s="33"/>
      <c r="D110" s="30"/>
      <c r="E110" s="30"/>
      <c r="F110" s="30"/>
      <c r="G110" s="36"/>
      <c r="H110" s="30"/>
      <c r="I110" s="39"/>
      <c r="J110" s="39"/>
      <c r="K110" s="42"/>
      <c r="L110" s="45" t="str">
        <f t="shared" si="3"/>
        <v/>
      </c>
      <c r="M110" s="30"/>
      <c r="N110" s="30"/>
      <c r="O110" s="30"/>
    </row>
    <row r="111" spans="1:15" x14ac:dyDescent="0.25">
      <c r="A111" s="30"/>
      <c r="B111" s="30"/>
      <c r="C111" s="33"/>
      <c r="D111" s="30"/>
      <c r="E111" s="30"/>
      <c r="F111" s="30"/>
      <c r="G111" s="36"/>
      <c r="H111" s="30"/>
      <c r="I111" s="39"/>
      <c r="J111" s="39"/>
      <c r="K111" s="42"/>
      <c r="L111" s="45" t="str">
        <f t="shared" si="3"/>
        <v/>
      </c>
      <c r="M111" s="30"/>
      <c r="N111" s="30"/>
      <c r="O111" s="30"/>
    </row>
    <row r="112" spans="1:15" x14ac:dyDescent="0.25">
      <c r="A112" s="30"/>
      <c r="B112" s="30"/>
      <c r="C112" s="33"/>
      <c r="D112" s="30"/>
      <c r="E112" s="30"/>
      <c r="F112" s="30"/>
      <c r="G112" s="36"/>
      <c r="H112" s="30"/>
      <c r="I112" s="39"/>
      <c r="J112" s="39"/>
      <c r="K112" s="42"/>
      <c r="L112" s="45" t="str">
        <f t="shared" si="3"/>
        <v/>
      </c>
      <c r="M112" s="30"/>
      <c r="N112" s="30"/>
      <c r="O112" s="30"/>
    </row>
    <row r="113" spans="1:15" x14ac:dyDescent="0.25">
      <c r="A113" s="30"/>
      <c r="B113" s="30"/>
      <c r="C113" s="33"/>
      <c r="D113" s="30"/>
      <c r="E113" s="30"/>
      <c r="F113" s="30"/>
      <c r="G113" s="36"/>
      <c r="H113" s="30"/>
      <c r="I113" s="39"/>
      <c r="J113" s="39"/>
      <c r="K113" s="42"/>
      <c r="L113" s="45" t="str">
        <f t="shared" si="3"/>
        <v/>
      </c>
      <c r="M113" s="30"/>
      <c r="N113" s="30"/>
      <c r="O113" s="30"/>
    </row>
    <row r="114" spans="1:15" x14ac:dyDescent="0.25">
      <c r="A114" s="30"/>
      <c r="B114" s="30"/>
      <c r="C114" s="33"/>
      <c r="D114" s="30"/>
      <c r="E114" s="30"/>
      <c r="F114" s="30"/>
      <c r="G114" s="36"/>
      <c r="H114" s="30"/>
      <c r="I114" s="39"/>
      <c r="J114" s="39"/>
      <c r="K114" s="42"/>
      <c r="L114" s="45" t="str">
        <f t="shared" si="3"/>
        <v/>
      </c>
      <c r="M114" s="30"/>
      <c r="N114" s="30"/>
      <c r="O114" s="30"/>
    </row>
    <row r="115" spans="1:15" x14ac:dyDescent="0.25">
      <c r="A115" s="30"/>
      <c r="B115" s="30"/>
      <c r="C115" s="33"/>
      <c r="D115" s="30"/>
      <c r="E115" s="30"/>
      <c r="F115" s="30"/>
      <c r="G115" s="36"/>
      <c r="H115" s="30"/>
      <c r="I115" s="39"/>
      <c r="J115" s="39"/>
      <c r="K115" s="42"/>
      <c r="L115" s="45" t="str">
        <f t="shared" si="3"/>
        <v/>
      </c>
      <c r="M115" s="30"/>
      <c r="N115" s="30"/>
      <c r="O115" s="30"/>
    </row>
    <row r="116" spans="1:15" x14ac:dyDescent="0.25">
      <c r="A116" s="30"/>
      <c r="B116" s="30"/>
      <c r="C116" s="33"/>
      <c r="D116" s="30"/>
      <c r="E116" s="30"/>
      <c r="F116" s="30"/>
      <c r="G116" s="36"/>
      <c r="H116" s="30"/>
      <c r="I116" s="39"/>
      <c r="J116" s="39"/>
      <c r="K116" s="42"/>
      <c r="L116" s="45" t="str">
        <f t="shared" si="3"/>
        <v/>
      </c>
      <c r="M116" s="30"/>
      <c r="N116" s="30"/>
      <c r="O116" s="30"/>
    </row>
    <row r="117" spans="1:15" x14ac:dyDescent="0.25">
      <c r="A117" s="30"/>
      <c r="B117" s="30"/>
      <c r="C117" s="33"/>
      <c r="D117" s="30"/>
      <c r="E117" s="30"/>
      <c r="F117" s="30"/>
      <c r="G117" s="36"/>
      <c r="H117" s="30"/>
      <c r="I117" s="39"/>
      <c r="J117" s="39"/>
      <c r="K117" s="42"/>
      <c r="L117" s="45" t="str">
        <f t="shared" si="3"/>
        <v/>
      </c>
      <c r="M117" s="30"/>
      <c r="N117" s="30"/>
      <c r="O117" s="30"/>
    </row>
    <row r="118" spans="1:15" x14ac:dyDescent="0.25">
      <c r="A118" s="30"/>
      <c r="B118" s="30"/>
      <c r="C118" s="33"/>
      <c r="D118" s="30"/>
      <c r="E118" s="30"/>
      <c r="F118" s="30"/>
      <c r="G118" s="36"/>
      <c r="H118" s="30"/>
      <c r="I118" s="39"/>
      <c r="J118" s="39"/>
      <c r="K118" s="42"/>
      <c r="L118" s="45" t="str">
        <f t="shared" si="3"/>
        <v/>
      </c>
      <c r="M118" s="30"/>
      <c r="N118" s="30"/>
      <c r="O118" s="30"/>
    </row>
    <row r="119" spans="1:15" x14ac:dyDescent="0.25">
      <c r="A119" s="30"/>
      <c r="B119" s="30"/>
      <c r="C119" s="33"/>
      <c r="D119" s="30"/>
      <c r="E119" s="30"/>
      <c r="F119" s="30"/>
      <c r="G119" s="36"/>
      <c r="H119" s="30"/>
      <c r="I119" s="39"/>
      <c r="J119" s="39"/>
      <c r="K119" s="42"/>
      <c r="L119" s="45" t="str">
        <f t="shared" si="3"/>
        <v/>
      </c>
      <c r="M119" s="30"/>
      <c r="N119" s="30"/>
      <c r="O119" s="30"/>
    </row>
    <row r="120" spans="1:15" x14ac:dyDescent="0.25">
      <c r="A120" s="30"/>
      <c r="B120" s="30"/>
      <c r="C120" s="33"/>
      <c r="D120" s="30"/>
      <c r="E120" s="30"/>
      <c r="F120" s="30"/>
      <c r="G120" s="36"/>
      <c r="H120" s="30"/>
      <c r="I120" s="39"/>
      <c r="J120" s="39"/>
      <c r="K120" s="42"/>
      <c r="L120" s="45" t="str">
        <f t="shared" si="3"/>
        <v/>
      </c>
      <c r="M120" s="30"/>
      <c r="N120" s="30"/>
      <c r="O120" s="30"/>
    </row>
    <row r="121" spans="1:15" x14ac:dyDescent="0.25">
      <c r="A121" s="30"/>
      <c r="B121" s="30"/>
      <c r="C121" s="33"/>
      <c r="D121" s="30"/>
      <c r="E121" s="30"/>
      <c r="F121" s="30"/>
      <c r="G121" s="36"/>
      <c r="H121" s="30"/>
      <c r="I121" s="39"/>
      <c r="J121" s="39"/>
      <c r="K121" s="42"/>
      <c r="L121" s="45" t="str">
        <f t="shared" si="3"/>
        <v/>
      </c>
      <c r="M121" s="30"/>
      <c r="N121" s="30"/>
      <c r="O121" s="30"/>
    </row>
    <row r="122" spans="1:15" x14ac:dyDescent="0.25">
      <c r="A122" s="30"/>
      <c r="B122" s="30"/>
      <c r="C122" s="33"/>
      <c r="D122" s="30"/>
      <c r="E122" s="30"/>
      <c r="F122" s="30"/>
      <c r="G122" s="36"/>
      <c r="H122" s="30"/>
      <c r="I122" s="39"/>
      <c r="J122" s="39"/>
      <c r="K122" s="42"/>
      <c r="L122" s="45" t="str">
        <f t="shared" si="3"/>
        <v/>
      </c>
      <c r="M122" s="30"/>
      <c r="N122" s="30"/>
      <c r="O122" s="30"/>
    </row>
    <row r="123" spans="1:15" x14ac:dyDescent="0.25">
      <c r="A123" s="30"/>
      <c r="B123" s="30"/>
      <c r="C123" s="33"/>
      <c r="D123" s="30"/>
      <c r="E123" s="30"/>
      <c r="F123" s="30"/>
      <c r="G123" s="36"/>
      <c r="H123" s="30"/>
      <c r="I123" s="39"/>
      <c r="J123" s="39"/>
      <c r="K123" s="42"/>
      <c r="L123" s="45" t="str">
        <f t="shared" si="3"/>
        <v/>
      </c>
      <c r="M123" s="30"/>
      <c r="N123" s="30"/>
      <c r="O123" s="30"/>
    </row>
    <row r="124" spans="1:15" x14ac:dyDescent="0.25">
      <c r="A124" s="30"/>
      <c r="B124" s="30"/>
      <c r="C124" s="33"/>
      <c r="D124" s="30"/>
      <c r="E124" s="30"/>
      <c r="F124" s="30"/>
      <c r="G124" s="36"/>
      <c r="H124" s="30"/>
      <c r="I124" s="39"/>
      <c r="J124" s="39"/>
      <c r="K124" s="42"/>
      <c r="L124" s="45" t="str">
        <f t="shared" si="3"/>
        <v/>
      </c>
      <c r="M124" s="30"/>
      <c r="N124" s="30"/>
      <c r="O124" s="30"/>
    </row>
    <row r="125" spans="1:15" x14ac:dyDescent="0.25">
      <c r="A125" s="30"/>
      <c r="B125" s="30"/>
      <c r="C125" s="33"/>
      <c r="D125" s="30"/>
      <c r="E125" s="30"/>
      <c r="F125" s="30"/>
      <c r="G125" s="36"/>
      <c r="H125" s="30"/>
      <c r="I125" s="39"/>
      <c r="J125" s="39"/>
      <c r="K125" s="42"/>
      <c r="L125" s="45" t="str">
        <f t="shared" si="3"/>
        <v/>
      </c>
      <c r="M125" s="30"/>
      <c r="N125" s="30"/>
      <c r="O125" s="30"/>
    </row>
    <row r="126" spans="1:15" x14ac:dyDescent="0.25">
      <c r="A126" s="30"/>
      <c r="B126" s="30"/>
      <c r="C126" s="33"/>
      <c r="D126" s="30"/>
      <c r="E126" s="30"/>
      <c r="F126" s="30"/>
      <c r="G126" s="36"/>
      <c r="H126" s="30"/>
      <c r="I126" s="39"/>
      <c r="J126" s="39"/>
      <c r="K126" s="42"/>
      <c r="L126" s="45" t="str">
        <f t="shared" si="3"/>
        <v/>
      </c>
      <c r="M126" s="30"/>
      <c r="N126" s="30"/>
      <c r="O126" s="30"/>
    </row>
    <row r="127" spans="1:15" x14ac:dyDescent="0.25">
      <c r="A127" s="30"/>
      <c r="B127" s="30"/>
      <c r="C127" s="33"/>
      <c r="D127" s="30"/>
      <c r="E127" s="30"/>
      <c r="F127" s="30"/>
      <c r="G127" s="36"/>
      <c r="H127" s="30"/>
      <c r="I127" s="39"/>
      <c r="J127" s="39"/>
      <c r="K127" s="42"/>
      <c r="L127" s="45" t="str">
        <f t="shared" si="3"/>
        <v/>
      </c>
      <c r="M127" s="30"/>
      <c r="N127" s="30"/>
      <c r="O127" s="30"/>
    </row>
    <row r="128" spans="1:15" x14ac:dyDescent="0.25">
      <c r="A128" s="30"/>
      <c r="B128" s="30"/>
      <c r="C128" s="33"/>
      <c r="D128" s="30"/>
      <c r="E128" s="30"/>
      <c r="F128" s="30"/>
      <c r="G128" s="36"/>
      <c r="H128" s="30"/>
      <c r="I128" s="39"/>
      <c r="J128" s="39"/>
      <c r="K128" s="42"/>
      <c r="L128" s="45" t="str">
        <f t="shared" si="3"/>
        <v/>
      </c>
      <c r="M128" s="30"/>
      <c r="N128" s="30"/>
      <c r="O128" s="30"/>
    </row>
    <row r="129" spans="1:15" x14ac:dyDescent="0.25">
      <c r="A129" s="30"/>
      <c r="B129" s="30"/>
      <c r="C129" s="33"/>
      <c r="D129" s="30"/>
      <c r="E129" s="30"/>
      <c r="F129" s="30"/>
      <c r="G129" s="36"/>
      <c r="H129" s="30"/>
      <c r="I129" s="39"/>
      <c r="J129" s="39"/>
      <c r="K129" s="42"/>
      <c r="L129" s="45" t="str">
        <f t="shared" si="3"/>
        <v/>
      </c>
      <c r="M129" s="30"/>
      <c r="N129" s="30"/>
      <c r="O129" s="30"/>
    </row>
    <row r="130" spans="1:15" x14ac:dyDescent="0.25">
      <c r="A130" s="30"/>
      <c r="B130" s="30"/>
      <c r="C130" s="33"/>
      <c r="D130" s="30"/>
      <c r="E130" s="30"/>
      <c r="F130" s="30"/>
      <c r="G130" s="36"/>
      <c r="H130" s="30"/>
      <c r="I130" s="39"/>
      <c r="J130" s="39"/>
      <c r="K130" s="42"/>
      <c r="L130" s="45" t="str">
        <f t="shared" si="3"/>
        <v/>
      </c>
      <c r="M130" s="30"/>
      <c r="N130" s="30"/>
      <c r="O130" s="30"/>
    </row>
    <row r="131" spans="1:15" x14ac:dyDescent="0.25">
      <c r="A131" s="30"/>
      <c r="B131" s="30"/>
      <c r="C131" s="33"/>
      <c r="D131" s="30"/>
      <c r="E131" s="30"/>
      <c r="F131" s="30"/>
      <c r="G131" s="36"/>
      <c r="H131" s="30"/>
      <c r="I131" s="39"/>
      <c r="J131" s="39"/>
      <c r="K131" s="42"/>
      <c r="L131" s="45" t="str">
        <f t="shared" si="3"/>
        <v/>
      </c>
      <c r="M131" s="30"/>
      <c r="N131" s="30"/>
      <c r="O131" s="30"/>
    </row>
    <row r="132" spans="1:15" x14ac:dyDescent="0.25">
      <c r="A132" s="30"/>
      <c r="B132" s="30"/>
      <c r="C132" s="33"/>
      <c r="D132" s="30"/>
      <c r="E132" s="30"/>
      <c r="F132" s="30"/>
      <c r="G132" s="36"/>
      <c r="H132" s="30"/>
      <c r="I132" s="39"/>
      <c r="J132" s="39"/>
      <c r="K132" s="42"/>
      <c r="L132" s="45" t="str">
        <f t="shared" si="3"/>
        <v/>
      </c>
      <c r="M132" s="30"/>
      <c r="N132" s="30"/>
      <c r="O132" s="30"/>
    </row>
    <row r="133" spans="1:15" x14ac:dyDescent="0.25">
      <c r="A133" s="30"/>
      <c r="B133" s="30"/>
      <c r="C133" s="33"/>
      <c r="D133" s="30"/>
      <c r="E133" s="30"/>
      <c r="F133" s="30"/>
      <c r="G133" s="36"/>
      <c r="H133" s="30"/>
      <c r="I133" s="39"/>
      <c r="J133" s="39"/>
      <c r="K133" s="42"/>
      <c r="L133" s="45" t="str">
        <f t="shared" si="3"/>
        <v/>
      </c>
      <c r="M133" s="30"/>
      <c r="N133" s="30"/>
      <c r="O133" s="30"/>
    </row>
    <row r="134" spans="1:15" x14ac:dyDescent="0.25">
      <c r="A134" s="30"/>
      <c r="B134" s="30"/>
      <c r="C134" s="33"/>
      <c r="D134" s="30"/>
      <c r="E134" s="30"/>
      <c r="F134" s="30"/>
      <c r="G134" s="36"/>
      <c r="H134" s="30"/>
      <c r="I134" s="39"/>
      <c r="J134" s="39"/>
      <c r="K134" s="42"/>
      <c r="L134" s="45" t="str">
        <f t="shared" si="3"/>
        <v/>
      </c>
      <c r="M134" s="30"/>
      <c r="N134" s="30"/>
      <c r="O134" s="30"/>
    </row>
    <row r="135" spans="1:15" x14ac:dyDescent="0.25">
      <c r="A135" s="30"/>
      <c r="B135" s="30"/>
      <c r="C135" s="33"/>
      <c r="D135" s="30"/>
      <c r="E135" s="30"/>
      <c r="F135" s="30"/>
      <c r="G135" s="36"/>
      <c r="H135" s="30"/>
      <c r="I135" s="39"/>
      <c r="J135" s="39"/>
      <c r="K135" s="42"/>
      <c r="L135" s="45" t="str">
        <f t="shared" ref="L135:L166" si="4">IF(A135="","",J135*(1+K135))</f>
        <v/>
      </c>
      <c r="M135" s="30"/>
      <c r="N135" s="30"/>
      <c r="O135" s="30"/>
    </row>
    <row r="136" spans="1:15" x14ac:dyDescent="0.25">
      <c r="A136" s="30"/>
      <c r="B136" s="30"/>
      <c r="C136" s="33"/>
      <c r="D136" s="30"/>
      <c r="E136" s="30"/>
      <c r="F136" s="30"/>
      <c r="G136" s="36"/>
      <c r="H136" s="30"/>
      <c r="I136" s="39"/>
      <c r="J136" s="39"/>
      <c r="K136" s="42"/>
      <c r="L136" s="45" t="str">
        <f t="shared" si="4"/>
        <v/>
      </c>
      <c r="M136" s="30"/>
      <c r="N136" s="30"/>
      <c r="O136" s="30"/>
    </row>
    <row r="137" spans="1:15" x14ac:dyDescent="0.25">
      <c r="A137" s="30"/>
      <c r="B137" s="30"/>
      <c r="C137" s="33"/>
      <c r="D137" s="30"/>
      <c r="E137" s="30"/>
      <c r="F137" s="30"/>
      <c r="G137" s="36"/>
      <c r="H137" s="30"/>
      <c r="I137" s="39"/>
      <c r="J137" s="39"/>
      <c r="K137" s="42"/>
      <c r="L137" s="45" t="str">
        <f t="shared" si="4"/>
        <v/>
      </c>
      <c r="M137" s="30"/>
      <c r="N137" s="30"/>
      <c r="O137" s="30"/>
    </row>
    <row r="138" spans="1:15" x14ac:dyDescent="0.25">
      <c r="A138" s="30"/>
      <c r="B138" s="30"/>
      <c r="C138" s="33"/>
      <c r="D138" s="30"/>
      <c r="E138" s="30"/>
      <c r="F138" s="30"/>
      <c r="G138" s="36"/>
      <c r="H138" s="30"/>
      <c r="I138" s="39"/>
      <c r="J138" s="39"/>
      <c r="K138" s="42"/>
      <c r="L138" s="45" t="str">
        <f t="shared" si="4"/>
        <v/>
      </c>
      <c r="M138" s="30"/>
      <c r="N138" s="30"/>
      <c r="O138" s="30"/>
    </row>
    <row r="139" spans="1:15" x14ac:dyDescent="0.25">
      <c r="A139" s="30"/>
      <c r="B139" s="30"/>
      <c r="C139" s="33"/>
      <c r="D139" s="30"/>
      <c r="E139" s="30"/>
      <c r="F139" s="30"/>
      <c r="G139" s="36"/>
      <c r="H139" s="30"/>
      <c r="I139" s="39"/>
      <c r="J139" s="39"/>
      <c r="K139" s="42"/>
      <c r="L139" s="45" t="str">
        <f t="shared" si="4"/>
        <v/>
      </c>
      <c r="M139" s="30"/>
      <c r="N139" s="30"/>
      <c r="O139" s="30"/>
    </row>
    <row r="140" spans="1:15" x14ac:dyDescent="0.25">
      <c r="A140" s="30"/>
      <c r="B140" s="30"/>
      <c r="C140" s="33"/>
      <c r="D140" s="30"/>
      <c r="E140" s="30"/>
      <c r="F140" s="30"/>
      <c r="G140" s="36"/>
      <c r="H140" s="30"/>
      <c r="I140" s="39"/>
      <c r="J140" s="39"/>
      <c r="K140" s="42"/>
      <c r="L140" s="45" t="str">
        <f t="shared" si="4"/>
        <v/>
      </c>
      <c r="M140" s="30"/>
      <c r="N140" s="30"/>
      <c r="O140" s="30"/>
    </row>
    <row r="141" spans="1:15" x14ac:dyDescent="0.25">
      <c r="A141" s="30"/>
      <c r="B141" s="30"/>
      <c r="C141" s="33"/>
      <c r="D141" s="30"/>
      <c r="E141" s="30"/>
      <c r="F141" s="30"/>
      <c r="G141" s="36"/>
      <c r="H141" s="30"/>
      <c r="I141" s="39"/>
      <c r="J141" s="39"/>
      <c r="K141" s="42"/>
      <c r="L141" s="45" t="str">
        <f t="shared" si="4"/>
        <v/>
      </c>
      <c r="M141" s="30"/>
      <c r="N141" s="30"/>
      <c r="O141" s="30"/>
    </row>
    <row r="142" spans="1:15" x14ac:dyDescent="0.25">
      <c r="A142" s="30"/>
      <c r="B142" s="30"/>
      <c r="C142" s="33"/>
      <c r="D142" s="30"/>
      <c r="E142" s="30"/>
      <c r="F142" s="30"/>
      <c r="G142" s="36"/>
      <c r="H142" s="30"/>
      <c r="I142" s="39"/>
      <c r="J142" s="39"/>
      <c r="K142" s="42"/>
      <c r="L142" s="45" t="str">
        <f t="shared" si="4"/>
        <v/>
      </c>
      <c r="M142" s="30"/>
      <c r="N142" s="30"/>
      <c r="O142" s="30"/>
    </row>
    <row r="143" spans="1:15" x14ac:dyDescent="0.25">
      <c r="A143" s="30"/>
      <c r="B143" s="30"/>
      <c r="C143" s="33"/>
      <c r="D143" s="30"/>
      <c r="E143" s="30"/>
      <c r="F143" s="30"/>
      <c r="G143" s="36"/>
      <c r="H143" s="30"/>
      <c r="I143" s="39"/>
      <c r="J143" s="39"/>
      <c r="K143" s="42"/>
      <c r="L143" s="45" t="str">
        <f t="shared" si="4"/>
        <v/>
      </c>
      <c r="M143" s="30"/>
      <c r="N143" s="30"/>
      <c r="O143" s="30"/>
    </row>
    <row r="144" spans="1:15" x14ac:dyDescent="0.25">
      <c r="A144" s="30"/>
      <c r="B144" s="30"/>
      <c r="C144" s="33"/>
      <c r="D144" s="30"/>
      <c r="E144" s="30"/>
      <c r="F144" s="30"/>
      <c r="G144" s="36"/>
      <c r="H144" s="30"/>
      <c r="I144" s="39"/>
      <c r="J144" s="39"/>
      <c r="K144" s="42"/>
      <c r="L144" s="45" t="str">
        <f t="shared" si="4"/>
        <v/>
      </c>
      <c r="M144" s="30"/>
      <c r="N144" s="30"/>
      <c r="O144" s="30"/>
    </row>
    <row r="145" spans="1:15" x14ac:dyDescent="0.25">
      <c r="A145" s="30"/>
      <c r="B145" s="30"/>
      <c r="C145" s="33"/>
      <c r="D145" s="30"/>
      <c r="E145" s="30"/>
      <c r="F145" s="30"/>
      <c r="G145" s="36"/>
      <c r="H145" s="30"/>
      <c r="I145" s="39"/>
      <c r="J145" s="39"/>
      <c r="K145" s="42"/>
      <c r="L145" s="45" t="str">
        <f t="shared" si="4"/>
        <v/>
      </c>
      <c r="M145" s="30"/>
      <c r="N145" s="30"/>
      <c r="O145" s="30"/>
    </row>
    <row r="146" spans="1:15" x14ac:dyDescent="0.25">
      <c r="A146" s="30"/>
      <c r="B146" s="30"/>
      <c r="C146" s="33"/>
      <c r="D146" s="30"/>
      <c r="E146" s="30"/>
      <c r="F146" s="30"/>
      <c r="G146" s="36"/>
      <c r="H146" s="30"/>
      <c r="I146" s="39"/>
      <c r="J146" s="39"/>
      <c r="K146" s="42"/>
      <c r="L146" s="45" t="str">
        <f t="shared" si="4"/>
        <v/>
      </c>
      <c r="M146" s="30"/>
      <c r="N146" s="30"/>
      <c r="O146" s="30"/>
    </row>
    <row r="147" spans="1:15" x14ac:dyDescent="0.25">
      <c r="A147" s="30"/>
      <c r="B147" s="30"/>
      <c r="C147" s="33"/>
      <c r="D147" s="30"/>
      <c r="E147" s="30"/>
      <c r="F147" s="30"/>
      <c r="G147" s="36"/>
      <c r="H147" s="30"/>
      <c r="I147" s="39"/>
      <c r="J147" s="39"/>
      <c r="K147" s="42"/>
      <c r="L147" s="45" t="str">
        <f t="shared" si="4"/>
        <v/>
      </c>
      <c r="M147" s="30"/>
      <c r="N147" s="30"/>
      <c r="O147" s="30"/>
    </row>
    <row r="148" spans="1:15" x14ac:dyDescent="0.25">
      <c r="A148" s="30"/>
      <c r="B148" s="30"/>
      <c r="C148" s="33"/>
      <c r="D148" s="30"/>
      <c r="E148" s="30"/>
      <c r="F148" s="30"/>
      <c r="G148" s="36"/>
      <c r="H148" s="30"/>
      <c r="I148" s="39"/>
      <c r="J148" s="39"/>
      <c r="K148" s="42"/>
      <c r="L148" s="45" t="str">
        <f t="shared" si="4"/>
        <v/>
      </c>
      <c r="M148" s="30"/>
      <c r="N148" s="30"/>
      <c r="O148" s="30"/>
    </row>
    <row r="149" spans="1:15" x14ac:dyDescent="0.25">
      <c r="A149" s="30"/>
      <c r="B149" s="30"/>
      <c r="C149" s="33"/>
      <c r="D149" s="30"/>
      <c r="E149" s="30"/>
      <c r="F149" s="30"/>
      <c r="G149" s="36"/>
      <c r="H149" s="30"/>
      <c r="I149" s="39"/>
      <c r="J149" s="39"/>
      <c r="K149" s="42"/>
      <c r="L149" s="45" t="str">
        <f t="shared" si="4"/>
        <v/>
      </c>
      <c r="M149" s="30"/>
      <c r="N149" s="30"/>
      <c r="O149" s="30"/>
    </row>
    <row r="150" spans="1:15" x14ac:dyDescent="0.25">
      <c r="A150" s="30"/>
      <c r="B150" s="30"/>
      <c r="C150" s="33"/>
      <c r="D150" s="30"/>
      <c r="E150" s="30"/>
      <c r="F150" s="30"/>
      <c r="G150" s="36"/>
      <c r="H150" s="30"/>
      <c r="I150" s="39"/>
      <c r="J150" s="39"/>
      <c r="K150" s="42"/>
      <c r="L150" s="45" t="str">
        <f t="shared" si="4"/>
        <v/>
      </c>
      <c r="M150" s="30"/>
      <c r="N150" s="30"/>
      <c r="O150" s="30"/>
    </row>
    <row r="151" spans="1:15" x14ac:dyDescent="0.25">
      <c r="A151" s="30"/>
      <c r="B151" s="30"/>
      <c r="C151" s="33"/>
      <c r="D151" s="30"/>
      <c r="E151" s="30"/>
      <c r="F151" s="30"/>
      <c r="G151" s="36"/>
      <c r="H151" s="30"/>
      <c r="I151" s="39"/>
      <c r="J151" s="39"/>
      <c r="K151" s="42"/>
      <c r="L151" s="45" t="str">
        <f t="shared" si="4"/>
        <v/>
      </c>
      <c r="M151" s="30"/>
      <c r="N151" s="30"/>
      <c r="O151" s="30"/>
    </row>
    <row r="152" spans="1:15" x14ac:dyDescent="0.25">
      <c r="A152" s="30"/>
      <c r="B152" s="30"/>
      <c r="C152" s="33"/>
      <c r="D152" s="30"/>
      <c r="E152" s="30"/>
      <c r="F152" s="30"/>
      <c r="G152" s="36"/>
      <c r="H152" s="30"/>
      <c r="I152" s="39"/>
      <c r="J152" s="39"/>
      <c r="K152" s="42"/>
      <c r="L152" s="45" t="str">
        <f t="shared" si="4"/>
        <v/>
      </c>
      <c r="M152" s="30"/>
      <c r="N152" s="30"/>
      <c r="O152" s="30"/>
    </row>
    <row r="153" spans="1:15" x14ac:dyDescent="0.25">
      <c r="A153" s="30"/>
      <c r="B153" s="30"/>
      <c r="C153" s="33"/>
      <c r="D153" s="30"/>
      <c r="E153" s="30"/>
      <c r="F153" s="30"/>
      <c r="G153" s="36"/>
      <c r="H153" s="30"/>
      <c r="I153" s="39"/>
      <c r="J153" s="39"/>
      <c r="K153" s="42"/>
      <c r="L153" s="45" t="str">
        <f t="shared" si="4"/>
        <v/>
      </c>
      <c r="M153" s="30"/>
      <c r="N153" s="30"/>
      <c r="O153" s="30"/>
    </row>
    <row r="154" spans="1:15" x14ac:dyDescent="0.25">
      <c r="A154" s="30"/>
      <c r="B154" s="30"/>
      <c r="C154" s="33"/>
      <c r="D154" s="30"/>
      <c r="E154" s="30"/>
      <c r="F154" s="30"/>
      <c r="G154" s="36"/>
      <c r="H154" s="30"/>
      <c r="I154" s="39"/>
      <c r="J154" s="39"/>
      <c r="K154" s="42"/>
      <c r="L154" s="45" t="str">
        <f t="shared" si="4"/>
        <v/>
      </c>
      <c r="M154" s="30"/>
      <c r="N154" s="30"/>
      <c r="O154" s="30"/>
    </row>
    <row r="155" spans="1:15" x14ac:dyDescent="0.25">
      <c r="A155" s="30"/>
      <c r="B155" s="30"/>
      <c r="C155" s="33"/>
      <c r="D155" s="30"/>
      <c r="E155" s="30"/>
      <c r="F155" s="30"/>
      <c r="G155" s="36"/>
      <c r="H155" s="30"/>
      <c r="I155" s="39"/>
      <c r="J155" s="39"/>
      <c r="K155" s="42"/>
      <c r="L155" s="45" t="str">
        <f t="shared" si="4"/>
        <v/>
      </c>
      <c r="M155" s="30"/>
      <c r="N155" s="30"/>
      <c r="O155" s="30"/>
    </row>
    <row r="156" spans="1:15" x14ac:dyDescent="0.25">
      <c r="A156" s="30"/>
      <c r="B156" s="30"/>
      <c r="C156" s="33"/>
      <c r="D156" s="30"/>
      <c r="E156" s="30"/>
      <c r="F156" s="30"/>
      <c r="G156" s="36"/>
      <c r="H156" s="30"/>
      <c r="I156" s="39"/>
      <c r="J156" s="39"/>
      <c r="K156" s="42"/>
      <c r="L156" s="45" t="str">
        <f t="shared" si="4"/>
        <v/>
      </c>
      <c r="M156" s="30"/>
      <c r="N156" s="30"/>
      <c r="O156" s="30"/>
    </row>
    <row r="157" spans="1:15" x14ac:dyDescent="0.25">
      <c r="A157" s="30"/>
      <c r="B157" s="30"/>
      <c r="C157" s="33"/>
      <c r="D157" s="30"/>
      <c r="E157" s="30"/>
      <c r="F157" s="30"/>
      <c r="G157" s="36"/>
      <c r="H157" s="30"/>
      <c r="I157" s="39"/>
      <c r="J157" s="39"/>
      <c r="K157" s="42"/>
      <c r="L157" s="45" t="str">
        <f t="shared" si="4"/>
        <v/>
      </c>
      <c r="M157" s="30"/>
      <c r="N157" s="30"/>
      <c r="O157" s="30"/>
    </row>
    <row r="158" spans="1:15" x14ac:dyDescent="0.25">
      <c r="A158" s="30"/>
      <c r="B158" s="30"/>
      <c r="C158" s="33"/>
      <c r="D158" s="30"/>
      <c r="E158" s="30"/>
      <c r="F158" s="30"/>
      <c r="G158" s="36"/>
      <c r="H158" s="30"/>
      <c r="I158" s="39"/>
      <c r="J158" s="39"/>
      <c r="K158" s="42"/>
      <c r="L158" s="45" t="str">
        <f t="shared" si="4"/>
        <v/>
      </c>
      <c r="M158" s="30"/>
      <c r="N158" s="30"/>
      <c r="O158" s="30"/>
    </row>
    <row r="159" spans="1:15" x14ac:dyDescent="0.25">
      <c r="A159" s="30"/>
      <c r="B159" s="30"/>
      <c r="C159" s="33"/>
      <c r="D159" s="30"/>
      <c r="E159" s="30"/>
      <c r="F159" s="30"/>
      <c r="G159" s="36"/>
      <c r="H159" s="30"/>
      <c r="I159" s="39"/>
      <c r="J159" s="39"/>
      <c r="K159" s="42"/>
      <c r="L159" s="45" t="str">
        <f t="shared" si="4"/>
        <v/>
      </c>
      <c r="M159" s="30"/>
      <c r="N159" s="30"/>
      <c r="O159" s="30"/>
    </row>
    <row r="160" spans="1:15" x14ac:dyDescent="0.25">
      <c r="A160" s="30"/>
      <c r="B160" s="30"/>
      <c r="C160" s="33"/>
      <c r="D160" s="30"/>
      <c r="E160" s="30"/>
      <c r="F160" s="30"/>
      <c r="G160" s="36"/>
      <c r="H160" s="30"/>
      <c r="I160" s="39"/>
      <c r="J160" s="39"/>
      <c r="K160" s="42"/>
      <c r="L160" s="45" t="str">
        <f t="shared" si="4"/>
        <v/>
      </c>
      <c r="M160" s="30"/>
      <c r="N160" s="30"/>
      <c r="O160" s="30"/>
    </row>
    <row r="161" spans="1:15" x14ac:dyDescent="0.25">
      <c r="A161" s="30"/>
      <c r="B161" s="30"/>
      <c r="C161" s="33"/>
      <c r="D161" s="30"/>
      <c r="E161" s="30"/>
      <c r="F161" s="30"/>
      <c r="G161" s="36"/>
      <c r="H161" s="30"/>
      <c r="I161" s="39"/>
      <c r="J161" s="39"/>
      <c r="K161" s="42"/>
      <c r="L161" s="45" t="str">
        <f t="shared" si="4"/>
        <v/>
      </c>
      <c r="M161" s="30"/>
      <c r="N161" s="30"/>
      <c r="O161" s="30"/>
    </row>
    <row r="162" spans="1:15" x14ac:dyDescent="0.25">
      <c r="A162" s="30"/>
      <c r="B162" s="30"/>
      <c r="C162" s="33"/>
      <c r="D162" s="30"/>
      <c r="E162" s="30"/>
      <c r="F162" s="30"/>
      <c r="G162" s="36"/>
      <c r="H162" s="30"/>
      <c r="I162" s="39"/>
      <c r="J162" s="39"/>
      <c r="K162" s="42"/>
      <c r="L162" s="45" t="str">
        <f t="shared" si="4"/>
        <v/>
      </c>
      <c r="M162" s="30"/>
      <c r="N162" s="30"/>
      <c r="O162" s="30"/>
    </row>
    <row r="163" spans="1:15" x14ac:dyDescent="0.25">
      <c r="A163" s="30"/>
      <c r="B163" s="30"/>
      <c r="C163" s="33"/>
      <c r="D163" s="30"/>
      <c r="E163" s="30"/>
      <c r="F163" s="30"/>
      <c r="G163" s="36"/>
      <c r="H163" s="30"/>
      <c r="I163" s="39"/>
      <c r="J163" s="39"/>
      <c r="K163" s="42"/>
      <c r="L163" s="45" t="str">
        <f t="shared" si="4"/>
        <v/>
      </c>
      <c r="M163" s="30"/>
      <c r="N163" s="30"/>
      <c r="O163" s="30"/>
    </row>
    <row r="164" spans="1:15" x14ac:dyDescent="0.25">
      <c r="A164" s="30"/>
      <c r="B164" s="30"/>
      <c r="C164" s="33"/>
      <c r="D164" s="30"/>
      <c r="E164" s="30"/>
      <c r="F164" s="30"/>
      <c r="G164" s="36"/>
      <c r="H164" s="30"/>
      <c r="I164" s="39"/>
      <c r="J164" s="39"/>
      <c r="K164" s="42"/>
      <c r="L164" s="45" t="str">
        <f t="shared" si="4"/>
        <v/>
      </c>
      <c r="M164" s="30"/>
      <c r="N164" s="30"/>
      <c r="O164" s="30"/>
    </row>
    <row r="165" spans="1:15" x14ac:dyDescent="0.25">
      <c r="A165" s="30"/>
      <c r="B165" s="30"/>
      <c r="C165" s="33"/>
      <c r="D165" s="30"/>
      <c r="E165" s="30"/>
      <c r="F165" s="30"/>
      <c r="G165" s="36"/>
      <c r="H165" s="30"/>
      <c r="I165" s="39"/>
      <c r="J165" s="39"/>
      <c r="K165" s="42"/>
      <c r="L165" s="45" t="str">
        <f t="shared" si="4"/>
        <v/>
      </c>
      <c r="M165" s="30"/>
      <c r="N165" s="30"/>
      <c r="O165" s="30"/>
    </row>
    <row r="166" spans="1:15" x14ac:dyDescent="0.25">
      <c r="A166" s="30"/>
      <c r="B166" s="30"/>
      <c r="C166" s="33"/>
      <c r="D166" s="30"/>
      <c r="E166" s="30"/>
      <c r="F166" s="30"/>
      <c r="G166" s="36"/>
      <c r="H166" s="30"/>
      <c r="I166" s="39"/>
      <c r="J166" s="39"/>
      <c r="K166" s="42"/>
      <c r="L166" s="45" t="str">
        <f t="shared" si="4"/>
        <v/>
      </c>
      <c r="M166" s="30"/>
      <c r="N166" s="30"/>
      <c r="O166" s="30"/>
    </row>
    <row r="167" spans="1:15" x14ac:dyDescent="0.25">
      <c r="A167" s="30"/>
      <c r="B167" s="30"/>
      <c r="C167" s="33"/>
      <c r="D167" s="30"/>
      <c r="E167" s="30"/>
      <c r="F167" s="30"/>
      <c r="G167" s="36"/>
      <c r="H167" s="30"/>
      <c r="I167" s="39"/>
      <c r="J167" s="39"/>
      <c r="K167" s="42"/>
      <c r="L167" s="45" t="str">
        <f t="shared" ref="L167:L198" si="5">IF(A167="","",J167*(1+K167))</f>
        <v/>
      </c>
      <c r="M167" s="30"/>
      <c r="N167" s="30"/>
      <c r="O167" s="30"/>
    </row>
    <row r="168" spans="1:15" x14ac:dyDescent="0.25">
      <c r="A168" s="30"/>
      <c r="B168" s="30"/>
      <c r="C168" s="33"/>
      <c r="D168" s="30"/>
      <c r="E168" s="30"/>
      <c r="F168" s="30"/>
      <c r="G168" s="36"/>
      <c r="H168" s="30"/>
      <c r="I168" s="39"/>
      <c r="J168" s="39"/>
      <c r="K168" s="42"/>
      <c r="L168" s="45" t="str">
        <f t="shared" si="5"/>
        <v/>
      </c>
      <c r="M168" s="30"/>
      <c r="N168" s="30"/>
      <c r="O168" s="30"/>
    </row>
    <row r="169" spans="1:15" x14ac:dyDescent="0.25">
      <c r="A169" s="30"/>
      <c r="B169" s="30"/>
      <c r="C169" s="33"/>
      <c r="D169" s="30"/>
      <c r="E169" s="30"/>
      <c r="F169" s="30"/>
      <c r="G169" s="36"/>
      <c r="H169" s="30"/>
      <c r="I169" s="39"/>
      <c r="J169" s="39"/>
      <c r="K169" s="42"/>
      <c r="L169" s="45" t="str">
        <f t="shared" si="5"/>
        <v/>
      </c>
      <c r="M169" s="30"/>
      <c r="N169" s="30"/>
      <c r="O169" s="30"/>
    </row>
    <row r="170" spans="1:15" x14ac:dyDescent="0.25">
      <c r="A170" s="30"/>
      <c r="B170" s="30"/>
      <c r="C170" s="33"/>
      <c r="D170" s="30"/>
      <c r="E170" s="30"/>
      <c r="F170" s="30"/>
      <c r="G170" s="36"/>
      <c r="H170" s="30"/>
      <c r="I170" s="39"/>
      <c r="J170" s="39"/>
      <c r="K170" s="42"/>
      <c r="L170" s="45" t="str">
        <f t="shared" si="5"/>
        <v/>
      </c>
      <c r="M170" s="30"/>
      <c r="N170" s="30"/>
      <c r="O170" s="30"/>
    </row>
    <row r="171" spans="1:15" x14ac:dyDescent="0.25">
      <c r="A171" s="30"/>
      <c r="B171" s="30"/>
      <c r="C171" s="33"/>
      <c r="D171" s="30"/>
      <c r="E171" s="30"/>
      <c r="F171" s="30"/>
      <c r="G171" s="36"/>
      <c r="H171" s="30"/>
      <c r="I171" s="39"/>
      <c r="J171" s="39"/>
      <c r="K171" s="42"/>
      <c r="L171" s="45" t="str">
        <f t="shared" si="5"/>
        <v/>
      </c>
      <c r="M171" s="30"/>
      <c r="N171" s="30"/>
      <c r="O171" s="30"/>
    </row>
    <row r="172" spans="1:15" x14ac:dyDescent="0.25">
      <c r="A172" s="30"/>
      <c r="B172" s="30"/>
      <c r="C172" s="33"/>
      <c r="D172" s="30"/>
      <c r="E172" s="30"/>
      <c r="F172" s="30"/>
      <c r="G172" s="36"/>
      <c r="H172" s="30"/>
      <c r="I172" s="39"/>
      <c r="J172" s="39"/>
      <c r="K172" s="42"/>
      <c r="L172" s="45" t="str">
        <f t="shared" si="5"/>
        <v/>
      </c>
      <c r="M172" s="30"/>
      <c r="N172" s="30"/>
      <c r="O172" s="30"/>
    </row>
    <row r="173" spans="1:15" x14ac:dyDescent="0.25">
      <c r="A173" s="30"/>
      <c r="B173" s="30"/>
      <c r="C173" s="33"/>
      <c r="D173" s="30"/>
      <c r="E173" s="30"/>
      <c r="F173" s="30"/>
      <c r="G173" s="36"/>
      <c r="H173" s="30"/>
      <c r="I173" s="39"/>
      <c r="J173" s="39"/>
      <c r="K173" s="42"/>
      <c r="L173" s="45" t="str">
        <f t="shared" si="5"/>
        <v/>
      </c>
      <c r="M173" s="30"/>
      <c r="N173" s="30"/>
      <c r="O173" s="30"/>
    </row>
    <row r="174" spans="1:15" x14ac:dyDescent="0.25">
      <c r="A174" s="30"/>
      <c r="B174" s="30"/>
      <c r="C174" s="33"/>
      <c r="D174" s="30"/>
      <c r="E174" s="30"/>
      <c r="F174" s="30"/>
      <c r="G174" s="36"/>
      <c r="H174" s="30"/>
      <c r="I174" s="39"/>
      <c r="J174" s="39"/>
      <c r="K174" s="42"/>
      <c r="L174" s="45" t="str">
        <f t="shared" si="5"/>
        <v/>
      </c>
      <c r="M174" s="30"/>
      <c r="N174" s="30"/>
      <c r="O174" s="30"/>
    </row>
    <row r="175" spans="1:15" x14ac:dyDescent="0.25">
      <c r="A175" s="30"/>
      <c r="B175" s="30"/>
      <c r="C175" s="33"/>
      <c r="D175" s="30"/>
      <c r="E175" s="30"/>
      <c r="F175" s="30"/>
      <c r="G175" s="36"/>
      <c r="H175" s="30"/>
      <c r="I175" s="39"/>
      <c r="J175" s="39"/>
      <c r="K175" s="42"/>
      <c r="L175" s="45" t="str">
        <f t="shared" si="5"/>
        <v/>
      </c>
      <c r="M175" s="30"/>
      <c r="N175" s="30"/>
      <c r="O175" s="30"/>
    </row>
    <row r="176" spans="1:15" x14ac:dyDescent="0.25">
      <c r="A176" s="30"/>
      <c r="B176" s="30"/>
      <c r="C176" s="33"/>
      <c r="D176" s="30"/>
      <c r="E176" s="30"/>
      <c r="F176" s="30"/>
      <c r="G176" s="36"/>
      <c r="H176" s="30"/>
      <c r="I176" s="39"/>
      <c r="J176" s="39"/>
      <c r="K176" s="42"/>
      <c r="L176" s="45" t="str">
        <f t="shared" si="5"/>
        <v/>
      </c>
      <c r="M176" s="30"/>
      <c r="N176" s="30"/>
      <c r="O176" s="30"/>
    </row>
    <row r="177" spans="1:15" x14ac:dyDescent="0.25">
      <c r="A177" s="30"/>
      <c r="B177" s="30"/>
      <c r="C177" s="33"/>
      <c r="D177" s="30"/>
      <c r="E177" s="30"/>
      <c r="F177" s="30"/>
      <c r="G177" s="36"/>
      <c r="H177" s="30"/>
      <c r="I177" s="39"/>
      <c r="J177" s="39"/>
      <c r="K177" s="42"/>
      <c r="L177" s="45" t="str">
        <f t="shared" si="5"/>
        <v/>
      </c>
      <c r="M177" s="30"/>
      <c r="N177" s="30"/>
      <c r="O177" s="30"/>
    </row>
    <row r="178" spans="1:15" x14ac:dyDescent="0.25">
      <c r="A178" s="30"/>
      <c r="B178" s="30"/>
      <c r="C178" s="33"/>
      <c r="D178" s="30"/>
      <c r="E178" s="30"/>
      <c r="F178" s="30"/>
      <c r="G178" s="36"/>
      <c r="H178" s="30"/>
      <c r="I178" s="39"/>
      <c r="J178" s="39"/>
      <c r="K178" s="42"/>
      <c r="L178" s="45" t="str">
        <f t="shared" si="5"/>
        <v/>
      </c>
      <c r="M178" s="30"/>
      <c r="N178" s="30"/>
      <c r="O178" s="30"/>
    </row>
    <row r="179" spans="1:15" x14ac:dyDescent="0.25">
      <c r="A179" s="30"/>
      <c r="B179" s="30"/>
      <c r="C179" s="33"/>
      <c r="D179" s="30"/>
      <c r="E179" s="30"/>
      <c r="F179" s="30"/>
      <c r="G179" s="36"/>
      <c r="H179" s="30"/>
      <c r="I179" s="39"/>
      <c r="J179" s="39"/>
      <c r="K179" s="42"/>
      <c r="L179" s="45" t="str">
        <f t="shared" si="5"/>
        <v/>
      </c>
      <c r="M179" s="30"/>
      <c r="N179" s="30"/>
      <c r="O179" s="30"/>
    </row>
    <row r="180" spans="1:15" x14ac:dyDescent="0.25">
      <c r="A180" s="30"/>
      <c r="B180" s="30"/>
      <c r="C180" s="33"/>
      <c r="D180" s="30"/>
      <c r="E180" s="30"/>
      <c r="F180" s="30"/>
      <c r="G180" s="36"/>
      <c r="H180" s="30"/>
      <c r="I180" s="39"/>
      <c r="J180" s="39"/>
      <c r="K180" s="42"/>
      <c r="L180" s="45" t="str">
        <f t="shared" si="5"/>
        <v/>
      </c>
      <c r="M180" s="30"/>
      <c r="N180" s="30"/>
      <c r="O180" s="30"/>
    </row>
    <row r="181" spans="1:15" x14ac:dyDescent="0.25">
      <c r="A181" s="30"/>
      <c r="B181" s="30"/>
      <c r="C181" s="33"/>
      <c r="D181" s="30"/>
      <c r="E181" s="30"/>
      <c r="F181" s="30"/>
      <c r="G181" s="36"/>
      <c r="H181" s="30"/>
      <c r="I181" s="39"/>
      <c r="J181" s="39"/>
      <c r="K181" s="42"/>
      <c r="L181" s="45" t="str">
        <f t="shared" si="5"/>
        <v/>
      </c>
      <c r="M181" s="30"/>
      <c r="N181" s="30"/>
      <c r="O181" s="30"/>
    </row>
    <row r="182" spans="1:15" x14ac:dyDescent="0.25">
      <c r="A182" s="30"/>
      <c r="B182" s="30"/>
      <c r="C182" s="33"/>
      <c r="D182" s="30"/>
      <c r="E182" s="30"/>
      <c r="F182" s="30"/>
      <c r="G182" s="36"/>
      <c r="H182" s="30"/>
      <c r="I182" s="39"/>
      <c r="J182" s="39"/>
      <c r="K182" s="42"/>
      <c r="L182" s="45" t="str">
        <f t="shared" si="5"/>
        <v/>
      </c>
      <c r="M182" s="30"/>
      <c r="N182" s="30"/>
      <c r="O182" s="30"/>
    </row>
    <row r="183" spans="1:15" x14ac:dyDescent="0.25">
      <c r="A183" s="30"/>
      <c r="B183" s="30"/>
      <c r="C183" s="33"/>
      <c r="D183" s="30"/>
      <c r="E183" s="30"/>
      <c r="F183" s="30"/>
      <c r="G183" s="36"/>
      <c r="H183" s="30"/>
      <c r="I183" s="39"/>
      <c r="J183" s="39"/>
      <c r="K183" s="42"/>
      <c r="L183" s="45" t="str">
        <f t="shared" si="5"/>
        <v/>
      </c>
      <c r="M183" s="30"/>
      <c r="N183" s="30"/>
      <c r="O183" s="30"/>
    </row>
    <row r="184" spans="1:15" x14ac:dyDescent="0.25">
      <c r="A184" s="30"/>
      <c r="B184" s="30"/>
      <c r="C184" s="33"/>
      <c r="D184" s="30"/>
      <c r="E184" s="30"/>
      <c r="F184" s="30"/>
      <c r="G184" s="36"/>
      <c r="H184" s="30"/>
      <c r="I184" s="39"/>
      <c r="J184" s="39"/>
      <c r="K184" s="42"/>
      <c r="L184" s="45" t="str">
        <f t="shared" si="5"/>
        <v/>
      </c>
      <c r="M184" s="30"/>
      <c r="N184" s="30"/>
      <c r="O184" s="30"/>
    </row>
    <row r="185" spans="1:15" x14ac:dyDescent="0.25">
      <c r="A185" s="30"/>
      <c r="B185" s="30"/>
      <c r="C185" s="33"/>
      <c r="D185" s="30"/>
      <c r="E185" s="30"/>
      <c r="F185" s="30"/>
      <c r="G185" s="36"/>
      <c r="H185" s="30"/>
      <c r="I185" s="39"/>
      <c r="J185" s="39"/>
      <c r="K185" s="42"/>
      <c r="L185" s="45" t="str">
        <f t="shared" si="5"/>
        <v/>
      </c>
      <c r="M185" s="30"/>
      <c r="N185" s="30"/>
      <c r="O185" s="30"/>
    </row>
    <row r="186" spans="1:15" x14ac:dyDescent="0.25">
      <c r="A186" s="30"/>
      <c r="B186" s="30"/>
      <c r="C186" s="33"/>
      <c r="D186" s="30"/>
      <c r="E186" s="30"/>
      <c r="F186" s="30"/>
      <c r="G186" s="36"/>
      <c r="H186" s="30"/>
      <c r="I186" s="39"/>
      <c r="J186" s="39"/>
      <c r="K186" s="42"/>
      <c r="L186" s="45" t="str">
        <f t="shared" si="5"/>
        <v/>
      </c>
      <c r="M186" s="30"/>
      <c r="N186" s="30"/>
      <c r="O186" s="30"/>
    </row>
    <row r="187" spans="1:15" x14ac:dyDescent="0.25">
      <c r="A187" s="30"/>
      <c r="B187" s="30"/>
      <c r="C187" s="33"/>
      <c r="D187" s="30"/>
      <c r="E187" s="30"/>
      <c r="F187" s="30"/>
      <c r="G187" s="36"/>
      <c r="H187" s="30"/>
      <c r="I187" s="39"/>
      <c r="J187" s="39"/>
      <c r="K187" s="42"/>
      <c r="L187" s="45" t="str">
        <f t="shared" si="5"/>
        <v/>
      </c>
      <c r="M187" s="30"/>
      <c r="N187" s="30"/>
      <c r="O187" s="30"/>
    </row>
    <row r="188" spans="1:15" x14ac:dyDescent="0.25">
      <c r="A188" s="30"/>
      <c r="B188" s="30"/>
      <c r="C188" s="33"/>
      <c r="D188" s="30"/>
      <c r="E188" s="30"/>
      <c r="F188" s="30"/>
      <c r="G188" s="36"/>
      <c r="H188" s="30"/>
      <c r="I188" s="39"/>
      <c r="J188" s="39"/>
      <c r="K188" s="42"/>
      <c r="L188" s="45" t="str">
        <f t="shared" si="5"/>
        <v/>
      </c>
      <c r="M188" s="30"/>
      <c r="N188" s="30"/>
      <c r="O188" s="30"/>
    </row>
    <row r="189" spans="1:15" x14ac:dyDescent="0.25">
      <c r="A189" s="30"/>
      <c r="B189" s="30"/>
      <c r="C189" s="33"/>
      <c r="D189" s="30"/>
      <c r="E189" s="30"/>
      <c r="F189" s="30"/>
      <c r="G189" s="36"/>
      <c r="H189" s="30"/>
      <c r="I189" s="39"/>
      <c r="J189" s="39"/>
      <c r="K189" s="42"/>
      <c r="L189" s="45" t="str">
        <f t="shared" si="5"/>
        <v/>
      </c>
      <c r="M189" s="30"/>
      <c r="N189" s="30"/>
      <c r="O189" s="30"/>
    </row>
    <row r="190" spans="1:15" x14ac:dyDescent="0.25">
      <c r="A190" s="30"/>
      <c r="B190" s="30"/>
      <c r="C190" s="33"/>
      <c r="D190" s="30"/>
      <c r="E190" s="30"/>
      <c r="F190" s="30"/>
      <c r="G190" s="36"/>
      <c r="H190" s="30"/>
      <c r="I190" s="39"/>
      <c r="J190" s="39"/>
      <c r="K190" s="42"/>
      <c r="L190" s="45" t="str">
        <f t="shared" si="5"/>
        <v/>
      </c>
      <c r="M190" s="30"/>
      <c r="N190" s="30"/>
      <c r="O190" s="30"/>
    </row>
    <row r="191" spans="1:15" x14ac:dyDescent="0.25">
      <c r="A191" s="30"/>
      <c r="B191" s="30"/>
      <c r="C191" s="33"/>
      <c r="D191" s="30"/>
      <c r="E191" s="30"/>
      <c r="F191" s="30"/>
      <c r="G191" s="36"/>
      <c r="H191" s="30"/>
      <c r="I191" s="39"/>
      <c r="J191" s="39"/>
      <c r="K191" s="42"/>
      <c r="L191" s="45" t="str">
        <f t="shared" si="5"/>
        <v/>
      </c>
      <c r="M191" s="30"/>
      <c r="N191" s="30"/>
      <c r="O191" s="30"/>
    </row>
    <row r="192" spans="1:15" x14ac:dyDescent="0.25">
      <c r="A192" s="30"/>
      <c r="B192" s="30"/>
      <c r="C192" s="33"/>
      <c r="D192" s="30"/>
      <c r="E192" s="30"/>
      <c r="F192" s="30"/>
      <c r="G192" s="36"/>
      <c r="H192" s="30"/>
      <c r="I192" s="39"/>
      <c r="J192" s="39"/>
      <c r="K192" s="42"/>
      <c r="L192" s="45" t="str">
        <f t="shared" si="5"/>
        <v/>
      </c>
      <c r="M192" s="30"/>
      <c r="N192" s="30"/>
      <c r="O192" s="30"/>
    </row>
    <row r="193" spans="1:15" x14ac:dyDescent="0.25">
      <c r="A193" s="30"/>
      <c r="B193" s="30"/>
      <c r="C193" s="33"/>
      <c r="D193" s="30"/>
      <c r="E193" s="30"/>
      <c r="F193" s="30"/>
      <c r="G193" s="36"/>
      <c r="H193" s="30"/>
      <c r="I193" s="39"/>
      <c r="J193" s="39"/>
      <c r="K193" s="42"/>
      <c r="L193" s="45" t="str">
        <f t="shared" si="5"/>
        <v/>
      </c>
      <c r="M193" s="30"/>
      <c r="N193" s="30"/>
      <c r="O193" s="30"/>
    </row>
    <row r="194" spans="1:15" x14ac:dyDescent="0.25">
      <c r="A194" s="30"/>
      <c r="B194" s="30"/>
      <c r="C194" s="33"/>
      <c r="D194" s="30"/>
      <c r="E194" s="30"/>
      <c r="F194" s="30"/>
      <c r="G194" s="36"/>
      <c r="H194" s="30"/>
      <c r="I194" s="39"/>
      <c r="J194" s="39"/>
      <c r="K194" s="42"/>
      <c r="L194" s="45" t="str">
        <f t="shared" si="5"/>
        <v/>
      </c>
      <c r="M194" s="30"/>
      <c r="N194" s="30"/>
      <c r="O194" s="30"/>
    </row>
    <row r="195" spans="1:15" x14ac:dyDescent="0.25">
      <c r="A195" s="30"/>
      <c r="B195" s="30"/>
      <c r="C195" s="33"/>
      <c r="D195" s="30"/>
      <c r="E195" s="30"/>
      <c r="F195" s="30"/>
      <c r="G195" s="36"/>
      <c r="H195" s="30"/>
      <c r="I195" s="39"/>
      <c r="J195" s="39"/>
      <c r="K195" s="42"/>
      <c r="L195" s="45" t="str">
        <f t="shared" si="5"/>
        <v/>
      </c>
      <c r="M195" s="30"/>
      <c r="N195" s="30"/>
      <c r="O195" s="30"/>
    </row>
    <row r="196" spans="1:15" x14ac:dyDescent="0.25">
      <c r="A196" s="30"/>
      <c r="B196" s="30"/>
      <c r="C196" s="33"/>
      <c r="D196" s="30"/>
      <c r="E196" s="30"/>
      <c r="F196" s="30"/>
      <c r="G196" s="36"/>
      <c r="H196" s="30"/>
      <c r="I196" s="39"/>
      <c r="J196" s="39"/>
      <c r="K196" s="42"/>
      <c r="L196" s="45" t="str">
        <f t="shared" si="5"/>
        <v/>
      </c>
      <c r="M196" s="30"/>
      <c r="N196" s="30"/>
      <c r="O196" s="30"/>
    </row>
    <row r="197" spans="1:15" x14ac:dyDescent="0.25">
      <c r="A197" s="30"/>
      <c r="B197" s="30"/>
      <c r="C197" s="33"/>
      <c r="D197" s="30"/>
      <c r="E197" s="30"/>
      <c r="F197" s="30"/>
      <c r="G197" s="36"/>
      <c r="H197" s="30"/>
      <c r="I197" s="39"/>
      <c r="J197" s="39"/>
      <c r="K197" s="42"/>
      <c r="L197" s="45" t="str">
        <f t="shared" si="5"/>
        <v/>
      </c>
      <c r="M197" s="30"/>
      <c r="N197" s="30"/>
      <c r="O197" s="30"/>
    </row>
    <row r="198" spans="1:15" x14ac:dyDescent="0.25">
      <c r="A198" s="30"/>
      <c r="B198" s="30"/>
      <c r="C198" s="33"/>
      <c r="D198" s="30"/>
      <c r="E198" s="30"/>
      <c r="F198" s="30"/>
      <c r="G198" s="36"/>
      <c r="H198" s="30"/>
      <c r="I198" s="39"/>
      <c r="J198" s="39"/>
      <c r="K198" s="42"/>
      <c r="L198" s="45" t="str">
        <f t="shared" si="5"/>
        <v/>
      </c>
      <c r="M198" s="30"/>
      <c r="N198" s="30"/>
      <c r="O198" s="30"/>
    </row>
    <row r="199" spans="1:15" x14ac:dyDescent="0.25">
      <c r="A199" s="30"/>
      <c r="B199" s="30"/>
      <c r="C199" s="33"/>
      <c r="D199" s="30"/>
      <c r="E199" s="30"/>
      <c r="F199" s="30"/>
      <c r="G199" s="36"/>
      <c r="H199" s="30"/>
      <c r="I199" s="39"/>
      <c r="J199" s="39"/>
      <c r="K199" s="42"/>
      <c r="L199" s="45" t="str">
        <f t="shared" ref="L199:L230" si="6">IF(A199="","",J199*(1+K199))</f>
        <v/>
      </c>
      <c r="M199" s="30"/>
      <c r="N199" s="30"/>
      <c r="O199" s="30"/>
    </row>
    <row r="200" spans="1:15" x14ac:dyDescent="0.25">
      <c r="A200" s="30"/>
      <c r="B200" s="30"/>
      <c r="C200" s="33"/>
      <c r="D200" s="30"/>
      <c r="E200" s="30"/>
      <c r="F200" s="30"/>
      <c r="G200" s="36"/>
      <c r="H200" s="30"/>
      <c r="I200" s="39"/>
      <c r="J200" s="39"/>
      <c r="K200" s="42"/>
      <c r="L200" s="45" t="str">
        <f t="shared" si="6"/>
        <v/>
      </c>
      <c r="M200" s="30"/>
      <c r="N200" s="30"/>
      <c r="O200" s="30"/>
    </row>
    <row r="201" spans="1:15" x14ac:dyDescent="0.25">
      <c r="A201" s="30"/>
      <c r="B201" s="30"/>
      <c r="C201" s="33"/>
      <c r="D201" s="30"/>
      <c r="E201" s="30"/>
      <c r="F201" s="30"/>
      <c r="G201" s="36"/>
      <c r="H201" s="30"/>
      <c r="I201" s="39"/>
      <c r="J201" s="39"/>
      <c r="K201" s="42"/>
      <c r="L201" s="45" t="str">
        <f t="shared" si="6"/>
        <v/>
      </c>
      <c r="M201" s="30"/>
      <c r="N201" s="30"/>
      <c r="O201" s="30"/>
    </row>
    <row r="202" spans="1:15" x14ac:dyDescent="0.25">
      <c r="A202" s="30"/>
      <c r="B202" s="30"/>
      <c r="C202" s="33"/>
      <c r="D202" s="30"/>
      <c r="E202" s="30"/>
      <c r="F202" s="30"/>
      <c r="G202" s="36"/>
      <c r="H202" s="30"/>
      <c r="I202" s="39"/>
      <c r="J202" s="39"/>
      <c r="K202" s="42"/>
      <c r="L202" s="45" t="str">
        <f t="shared" si="6"/>
        <v/>
      </c>
      <c r="M202" s="30"/>
      <c r="N202" s="30"/>
      <c r="O202" s="30"/>
    </row>
    <row r="203" spans="1:15" x14ac:dyDescent="0.25">
      <c r="A203" s="30"/>
      <c r="B203" s="30"/>
      <c r="C203" s="33"/>
      <c r="D203" s="30"/>
      <c r="E203" s="30"/>
      <c r="F203" s="30"/>
      <c r="G203" s="36"/>
      <c r="H203" s="30"/>
      <c r="I203" s="39"/>
      <c r="J203" s="39"/>
      <c r="K203" s="42"/>
      <c r="L203" s="45" t="str">
        <f t="shared" si="6"/>
        <v/>
      </c>
      <c r="M203" s="30"/>
      <c r="N203" s="30"/>
      <c r="O203" s="30"/>
    </row>
    <row r="204" spans="1:15" x14ac:dyDescent="0.25">
      <c r="A204" s="30"/>
      <c r="B204" s="30"/>
      <c r="C204" s="33"/>
      <c r="D204" s="30"/>
      <c r="E204" s="30"/>
      <c r="F204" s="30"/>
      <c r="G204" s="36"/>
      <c r="H204" s="30"/>
      <c r="I204" s="39"/>
      <c r="J204" s="39"/>
      <c r="K204" s="42"/>
      <c r="L204" s="45" t="str">
        <f t="shared" si="6"/>
        <v/>
      </c>
      <c r="M204" s="30"/>
      <c r="N204" s="30"/>
      <c r="O204" s="30"/>
    </row>
    <row r="205" spans="1:15" x14ac:dyDescent="0.25">
      <c r="A205" s="30"/>
      <c r="B205" s="30"/>
      <c r="C205" s="33"/>
      <c r="D205" s="30"/>
      <c r="E205" s="30"/>
      <c r="F205" s="30"/>
      <c r="G205" s="36"/>
      <c r="H205" s="30"/>
      <c r="I205" s="39"/>
      <c r="J205" s="39"/>
      <c r="K205" s="42"/>
      <c r="L205" s="45" t="str">
        <f t="shared" si="6"/>
        <v/>
      </c>
      <c r="M205" s="30"/>
      <c r="N205" s="30"/>
      <c r="O205" s="30"/>
    </row>
    <row r="206" spans="1:15" x14ac:dyDescent="0.25">
      <c r="A206" s="31"/>
      <c r="B206" s="31"/>
      <c r="C206" s="34"/>
      <c r="D206" s="31"/>
      <c r="E206" s="31"/>
      <c r="F206" s="31"/>
      <c r="G206" s="37"/>
      <c r="H206" s="31"/>
      <c r="I206" s="40"/>
      <c r="J206" s="40"/>
      <c r="K206" s="43"/>
      <c r="L206" s="46" t="str">
        <f t="shared" si="6"/>
        <v/>
      </c>
      <c r="M206" s="31"/>
      <c r="N206" s="31"/>
      <c r="O206" s="31"/>
    </row>
  </sheetData>
  <mergeCells count="2">
    <mergeCell ref="A1:O1"/>
    <mergeCell ref="A2:O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200-000000000000}">
          <x14:formula1>
            <xm:f>Fahrzeuge!$A$7:$A$106</xm:f>
          </x14:formula1>
          <xm:sqref>B7:B206</xm:sqref>
        </x14:dataValidation>
        <x14:dataValidation type="list" xr:uid="{00000000-0002-0000-0200-000001000000}">
          <x14:formula1>
            <xm:f>Listen!$D$5:$D$16</xm:f>
          </x14:formula1>
          <xm:sqref>D7:D206</xm:sqref>
        </x14:dataValidation>
        <x14:dataValidation type="list" xr:uid="{00000000-0002-0000-0200-000002000000}">
          <x14:formula1>
            <xm:f>Listen!$F$5:$F$9</xm:f>
          </x14:formula1>
          <xm:sqref>M7:M206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6"/>
  <sheetViews>
    <sheetView workbookViewId="0">
      <selection sqref="A1:M1"/>
    </sheetView>
  </sheetViews>
  <sheetFormatPr baseColWidth="10" defaultColWidth="9" defaultRowHeight="15" x14ac:dyDescent="0.25"/>
  <cols>
    <col min="1" max="3" width="12" customWidth="1"/>
    <col min="4" max="4" width="22" customWidth="1"/>
    <col min="5" max="6" width="12" customWidth="1"/>
    <col min="7" max="8" width="16" customWidth="1"/>
    <col min="9" max="10" width="14" customWidth="1"/>
    <col min="11" max="11" width="24" customWidth="1"/>
    <col min="12" max="12" width="12" customWidth="1"/>
    <col min="13" max="13" width="28" customWidth="1"/>
  </cols>
  <sheetData>
    <row r="1" spans="1:13" ht="30" customHeight="1" x14ac:dyDescent="0.35">
      <c r="A1" s="72" t="s">
        <v>194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0.100000000000001" customHeight="1" x14ac:dyDescent="0.25">
      <c r="A2" s="74" t="s">
        <v>195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6" spans="1:13" ht="36" customHeight="1" x14ac:dyDescent="0.25">
      <c r="A6" s="10" t="s">
        <v>196</v>
      </c>
      <c r="B6" s="10" t="s">
        <v>62</v>
      </c>
      <c r="C6" s="10" t="s">
        <v>63</v>
      </c>
      <c r="D6" s="10" t="s">
        <v>197</v>
      </c>
      <c r="E6" s="10" t="s">
        <v>198</v>
      </c>
      <c r="F6" s="10" t="s">
        <v>199</v>
      </c>
      <c r="G6" s="10" t="s">
        <v>200</v>
      </c>
      <c r="H6" s="10" t="s">
        <v>201</v>
      </c>
      <c r="I6" s="10" t="s">
        <v>202</v>
      </c>
      <c r="J6" s="10" t="s">
        <v>203</v>
      </c>
      <c r="K6" s="10" t="s">
        <v>204</v>
      </c>
      <c r="L6" s="10" t="s">
        <v>205</v>
      </c>
      <c r="M6" s="10" t="s">
        <v>206</v>
      </c>
    </row>
    <row r="7" spans="1:13" x14ac:dyDescent="0.25">
      <c r="A7" s="11" t="s">
        <v>207</v>
      </c>
      <c r="B7" s="11" t="s">
        <v>84</v>
      </c>
      <c r="C7" s="11" t="str">
        <f>IFERROR(VLOOKUP(B7,Fahrzeuge!$A$7:$B$106,2,FALSE),"")</f>
        <v>B-FP 102</v>
      </c>
      <c r="D7" s="11" t="s">
        <v>208</v>
      </c>
      <c r="E7" s="20">
        <v>46218</v>
      </c>
      <c r="F7" s="11"/>
      <c r="G7" s="11">
        <v>12</v>
      </c>
      <c r="H7" s="11" t="s">
        <v>132</v>
      </c>
      <c r="I7" s="14">
        <f>IF(A7="","",E7-Listen!$K$5)</f>
        <v>28</v>
      </c>
      <c r="J7" s="14" t="str">
        <f>IF(A7="","",IF(L7&lt;&gt;"","Erledigt",IF(I7&lt;0,"Überfällig",IF(I7&lt;=Cockpit!$B$6,"Fällig",IF(I7&lt;=60,"Geplant","OK")))))</f>
        <v>Fällig</v>
      </c>
      <c r="K7" s="11" t="s">
        <v>209</v>
      </c>
      <c r="L7" s="20"/>
      <c r="M7" s="11"/>
    </row>
    <row r="8" spans="1:13" x14ac:dyDescent="0.25">
      <c r="A8" s="12" t="s">
        <v>210</v>
      </c>
      <c r="B8" s="12" t="s">
        <v>91</v>
      </c>
      <c r="C8" s="12" t="str">
        <f>IFERROR(VLOOKUP(B8,Fahrzeuge!$A$7:$B$106,2,FALSE),"")</f>
        <v>B-FP 204</v>
      </c>
      <c r="D8" s="12" t="s">
        <v>211</v>
      </c>
      <c r="E8" s="21">
        <v>46201</v>
      </c>
      <c r="F8" s="12"/>
      <c r="G8" s="12">
        <v>24</v>
      </c>
      <c r="H8" s="12" t="s">
        <v>132</v>
      </c>
      <c r="I8" s="15">
        <f>IF(A8="","",E8-Listen!$K$5)</f>
        <v>11</v>
      </c>
      <c r="J8" s="15" t="str">
        <f>IF(A8="","",IF(L8&lt;&gt;"","Erledigt",IF(I8&lt;0,"Überfällig",IF(I8&lt;=Cockpit!$B$6,"Fällig",IF(I8&lt;=60,"Geplant","OK")))))</f>
        <v>Fällig</v>
      </c>
      <c r="K8" s="12" t="s">
        <v>212</v>
      </c>
      <c r="L8" s="21"/>
      <c r="M8" s="12"/>
    </row>
    <row r="9" spans="1:13" x14ac:dyDescent="0.25">
      <c r="A9" s="12" t="s">
        <v>213</v>
      </c>
      <c r="B9" s="12" t="s">
        <v>113</v>
      </c>
      <c r="C9" s="12" t="str">
        <f>IFERROR(VLOOKUP(B9,Fahrzeuge!$A$7:$B$106,2,FALSE),"")</f>
        <v>B-FP 515</v>
      </c>
      <c r="D9" s="12" t="s">
        <v>214</v>
      </c>
      <c r="E9" s="21">
        <v>46166</v>
      </c>
      <c r="F9" s="12">
        <v>128000</v>
      </c>
      <c r="G9" s="12">
        <v>12</v>
      </c>
      <c r="H9" s="12" t="s">
        <v>215</v>
      </c>
      <c r="I9" s="15">
        <f>IF(A9="","",E9-Listen!$K$5)</f>
        <v>-24</v>
      </c>
      <c r="J9" s="15" t="str">
        <f>IF(A9="","",IF(L9&lt;&gt;"","Erledigt",IF(I9&lt;0,"Überfällig",IF(I9&lt;=Cockpit!$B$6,"Fällig",IF(I9&lt;=60,"Geplant","OK")))))</f>
        <v>Überfällig</v>
      </c>
      <c r="K9" s="12" t="s">
        <v>216</v>
      </c>
      <c r="L9" s="21"/>
      <c r="M9" s="12" t="s">
        <v>217</v>
      </c>
    </row>
    <row r="10" spans="1:13" x14ac:dyDescent="0.25">
      <c r="A10" s="12" t="s">
        <v>218</v>
      </c>
      <c r="B10" s="12" t="s">
        <v>123</v>
      </c>
      <c r="C10" s="12" t="str">
        <f>IFERROR(VLOOKUP(B10,Fahrzeuge!$A$7:$B$106,2,FALSE),"")</f>
        <v>B-FP 707</v>
      </c>
      <c r="D10" s="12" t="s">
        <v>208</v>
      </c>
      <c r="E10" s="21">
        <v>46205</v>
      </c>
      <c r="F10" s="12"/>
      <c r="G10" s="12">
        <v>12</v>
      </c>
      <c r="H10" s="12" t="s">
        <v>132</v>
      </c>
      <c r="I10" s="15">
        <f>IF(A10="","",E10-Listen!$K$5)</f>
        <v>15</v>
      </c>
      <c r="J10" s="15" t="str">
        <f>IF(A10="","",IF(L10&lt;&gt;"","Erledigt",IF(I10&lt;0,"Überfällig",IF(I10&lt;=Cockpit!$B$6,"Fällig",IF(I10&lt;=60,"Geplant","OK")))))</f>
        <v>Fällig</v>
      </c>
      <c r="K10" s="12" t="s">
        <v>219</v>
      </c>
      <c r="L10" s="21"/>
      <c r="M10" s="12"/>
    </row>
    <row r="11" spans="1:13" x14ac:dyDescent="0.25">
      <c r="A11" s="12" t="s">
        <v>220</v>
      </c>
      <c r="B11" s="12" t="s">
        <v>99</v>
      </c>
      <c r="C11" s="12" t="str">
        <f>IFERROR(VLOOKUP(B11,Fahrzeuge!$A$7:$B$106,2,FALSE),"")</f>
        <v>B-FP 318</v>
      </c>
      <c r="D11" s="12" t="s">
        <v>221</v>
      </c>
      <c r="E11" s="21">
        <v>46356</v>
      </c>
      <c r="F11" s="12"/>
      <c r="G11" s="12">
        <v>0</v>
      </c>
      <c r="H11" s="12" t="s">
        <v>222</v>
      </c>
      <c r="I11" s="15">
        <f>IF(A11="","",E11-Listen!$K$5)</f>
        <v>166</v>
      </c>
      <c r="J11" s="15" t="str">
        <f>IF(A11="","",IF(L11&lt;&gt;"","Erledigt",IF(I11&lt;0,"Überfällig",IF(I11&lt;=Cockpit!$B$6,"Fällig",IF(I11&lt;=60,"Geplant","OK")))))</f>
        <v>OK</v>
      </c>
      <c r="K11" s="12" t="s">
        <v>223</v>
      </c>
      <c r="L11" s="21"/>
      <c r="M11" s="12"/>
    </row>
    <row r="12" spans="1:13" x14ac:dyDescent="0.25">
      <c r="A12" s="12" t="s">
        <v>224</v>
      </c>
      <c r="B12" s="12" t="s">
        <v>118</v>
      </c>
      <c r="C12" s="12" t="str">
        <f>IFERROR(VLOOKUP(B12,Fahrzeuge!$A$7:$B$106,2,FALSE),"")</f>
        <v>B-FP 606</v>
      </c>
      <c r="D12" s="12" t="s">
        <v>225</v>
      </c>
      <c r="E12" s="21">
        <v>46235</v>
      </c>
      <c r="F12" s="12"/>
      <c r="G12" s="12">
        <v>6</v>
      </c>
      <c r="H12" s="12" t="s">
        <v>215</v>
      </c>
      <c r="I12" s="15">
        <f>IF(A12="","",E12-Listen!$K$5)</f>
        <v>45</v>
      </c>
      <c r="J12" s="15" t="str">
        <f>IF(A12="","",IF(L12&lt;&gt;"","Erledigt",IF(I12&lt;0,"Überfällig",IF(I12&lt;=Cockpit!$B$6,"Fällig",IF(I12&lt;=60,"Geplant","OK")))))</f>
        <v>Geplant</v>
      </c>
      <c r="K12" s="12" t="s">
        <v>226</v>
      </c>
      <c r="L12" s="21"/>
      <c r="M12" s="12"/>
    </row>
    <row r="13" spans="1:13" x14ac:dyDescent="0.25">
      <c r="A13" s="12" t="s">
        <v>227</v>
      </c>
      <c r="B13" s="12" t="s">
        <v>106</v>
      </c>
      <c r="C13" s="12" t="str">
        <f>IFERROR(VLOOKUP(B13,Fahrzeuge!$A$7:$B$106,2,FALSE),"")</f>
        <v>B-FP 411</v>
      </c>
      <c r="D13" s="12" t="s">
        <v>228</v>
      </c>
      <c r="E13" s="21">
        <v>46310</v>
      </c>
      <c r="F13" s="12"/>
      <c r="G13" s="12">
        <v>6</v>
      </c>
      <c r="H13" s="12" t="s">
        <v>229</v>
      </c>
      <c r="I13" s="15">
        <f>IF(A13="","",E13-Listen!$K$5)</f>
        <v>120</v>
      </c>
      <c r="J13" s="15" t="str">
        <f>IF(A13="","",IF(L13&lt;&gt;"","Erledigt",IF(I13&lt;0,"Überfällig",IF(I13&lt;=Cockpit!$B$6,"Fällig",IF(I13&lt;=60,"Geplant","OK")))))</f>
        <v>OK</v>
      </c>
      <c r="K13" s="12" t="s">
        <v>230</v>
      </c>
      <c r="L13" s="21"/>
      <c r="M13" s="12"/>
    </row>
    <row r="14" spans="1:13" x14ac:dyDescent="0.25">
      <c r="A14" s="12" t="s">
        <v>231</v>
      </c>
      <c r="B14" s="12" t="s">
        <v>128</v>
      </c>
      <c r="C14" s="12" t="str">
        <f>IFERROR(VLOOKUP(B14,Fahrzeuge!$A$7:$B$106,2,FALSE),"")</f>
        <v>B-FP 808</v>
      </c>
      <c r="D14" s="12" t="s">
        <v>211</v>
      </c>
      <c r="E14" s="21">
        <v>46082</v>
      </c>
      <c r="F14" s="12"/>
      <c r="G14" s="12">
        <v>24</v>
      </c>
      <c r="H14" s="12" t="s">
        <v>132</v>
      </c>
      <c r="I14" s="15">
        <f>IF(A14="","",E14-Listen!$K$5)</f>
        <v>-108</v>
      </c>
      <c r="J14" s="15" t="str">
        <f>IF(A14="","",IF(L14&lt;&gt;"","Erledigt",IF(I14&lt;0,"Überfällig",IF(I14&lt;=Cockpit!$B$6,"Fällig",IF(I14&lt;=60,"Geplant","OK")))))</f>
        <v>Überfällig</v>
      </c>
      <c r="K14" s="12" t="s">
        <v>232</v>
      </c>
      <c r="L14" s="21"/>
      <c r="M14" s="12"/>
    </row>
    <row r="15" spans="1:13" x14ac:dyDescent="0.25">
      <c r="A15" s="12"/>
      <c r="B15" s="12"/>
      <c r="C15" s="12" t="str">
        <f>IFERROR(VLOOKUP(B15,Fahrzeuge!$A$7:$B$106,2,FALSE),"")</f>
        <v/>
      </c>
      <c r="D15" s="12"/>
      <c r="E15" s="21"/>
      <c r="F15" s="12"/>
      <c r="G15" s="12"/>
      <c r="H15" s="12"/>
      <c r="I15" s="15" t="str">
        <f>IF(A15="","",E15-Listen!$K$5)</f>
        <v/>
      </c>
      <c r="J15" s="15" t="str">
        <f>IF(A15="","",IF(L15&lt;&gt;"","Erledigt",IF(I15&lt;0,"Überfällig",IF(I15&lt;=Cockpit!$B$6,"Fällig",IF(I15&lt;=60,"Geplant","OK")))))</f>
        <v/>
      </c>
      <c r="K15" s="12"/>
      <c r="L15" s="21"/>
      <c r="M15" s="12"/>
    </row>
    <row r="16" spans="1:13" x14ac:dyDescent="0.25">
      <c r="A16" s="12"/>
      <c r="B16" s="12"/>
      <c r="C16" s="12" t="str">
        <f>IFERROR(VLOOKUP(B16,Fahrzeuge!$A$7:$B$106,2,FALSE),"")</f>
        <v/>
      </c>
      <c r="D16" s="12"/>
      <c r="E16" s="21"/>
      <c r="F16" s="12"/>
      <c r="G16" s="12"/>
      <c r="H16" s="12"/>
      <c r="I16" s="15" t="str">
        <f>IF(A16="","",E16-Listen!$K$5)</f>
        <v/>
      </c>
      <c r="J16" s="15" t="str">
        <f>IF(A16="","",IF(L16&lt;&gt;"","Erledigt",IF(I16&lt;0,"Überfällig",IF(I16&lt;=Cockpit!$B$6,"Fällig",IF(I16&lt;=60,"Geplant","OK")))))</f>
        <v/>
      </c>
      <c r="K16" s="12"/>
      <c r="L16" s="21"/>
      <c r="M16" s="12"/>
    </row>
    <row r="17" spans="1:13" x14ac:dyDescent="0.25">
      <c r="A17" s="12"/>
      <c r="B17" s="12"/>
      <c r="C17" s="12" t="str">
        <f>IFERROR(VLOOKUP(B17,Fahrzeuge!$A$7:$B$106,2,FALSE),"")</f>
        <v/>
      </c>
      <c r="D17" s="12"/>
      <c r="E17" s="21"/>
      <c r="F17" s="12"/>
      <c r="G17" s="12"/>
      <c r="H17" s="12"/>
      <c r="I17" s="15" t="str">
        <f>IF(A17="","",E17-Listen!$K$5)</f>
        <v/>
      </c>
      <c r="J17" s="15" t="str">
        <f>IF(A17="","",IF(L17&lt;&gt;"","Erledigt",IF(I17&lt;0,"Überfällig",IF(I17&lt;=Cockpit!$B$6,"Fällig",IF(I17&lt;=60,"Geplant","OK")))))</f>
        <v/>
      </c>
      <c r="K17" s="12"/>
      <c r="L17" s="21"/>
      <c r="M17" s="12"/>
    </row>
    <row r="18" spans="1:13" x14ac:dyDescent="0.25">
      <c r="A18" s="12"/>
      <c r="B18" s="12"/>
      <c r="C18" s="12" t="str">
        <f>IFERROR(VLOOKUP(B18,Fahrzeuge!$A$7:$B$106,2,FALSE),"")</f>
        <v/>
      </c>
      <c r="D18" s="12"/>
      <c r="E18" s="21"/>
      <c r="F18" s="12"/>
      <c r="G18" s="12"/>
      <c r="H18" s="12"/>
      <c r="I18" s="15" t="str">
        <f>IF(A18="","",E18-Listen!$K$5)</f>
        <v/>
      </c>
      <c r="J18" s="15" t="str">
        <f>IF(A18="","",IF(L18&lt;&gt;"","Erledigt",IF(I18&lt;0,"Überfällig",IF(I18&lt;=Cockpit!$B$6,"Fällig",IF(I18&lt;=60,"Geplant","OK")))))</f>
        <v/>
      </c>
      <c r="K18" s="12"/>
      <c r="L18" s="21"/>
      <c r="M18" s="12"/>
    </row>
    <row r="19" spans="1:13" x14ac:dyDescent="0.25">
      <c r="A19" s="12"/>
      <c r="B19" s="12"/>
      <c r="C19" s="12" t="str">
        <f>IFERROR(VLOOKUP(B19,Fahrzeuge!$A$7:$B$106,2,FALSE),"")</f>
        <v/>
      </c>
      <c r="D19" s="12"/>
      <c r="E19" s="21"/>
      <c r="F19" s="12"/>
      <c r="G19" s="12"/>
      <c r="H19" s="12"/>
      <c r="I19" s="15" t="str">
        <f>IF(A19="","",E19-Listen!$K$5)</f>
        <v/>
      </c>
      <c r="J19" s="15" t="str">
        <f>IF(A19="","",IF(L19&lt;&gt;"","Erledigt",IF(I19&lt;0,"Überfällig",IF(I19&lt;=Cockpit!$B$6,"Fällig",IF(I19&lt;=60,"Geplant","OK")))))</f>
        <v/>
      </c>
      <c r="K19" s="12"/>
      <c r="L19" s="21"/>
      <c r="M19" s="12"/>
    </row>
    <row r="20" spans="1:13" x14ac:dyDescent="0.25">
      <c r="A20" s="12"/>
      <c r="B20" s="12"/>
      <c r="C20" s="12" t="str">
        <f>IFERROR(VLOOKUP(B20,Fahrzeuge!$A$7:$B$106,2,FALSE),"")</f>
        <v/>
      </c>
      <c r="D20" s="12"/>
      <c r="E20" s="21"/>
      <c r="F20" s="12"/>
      <c r="G20" s="12"/>
      <c r="H20" s="12"/>
      <c r="I20" s="15" t="str">
        <f>IF(A20="","",E20-Listen!$K$5)</f>
        <v/>
      </c>
      <c r="J20" s="15" t="str">
        <f>IF(A20="","",IF(L20&lt;&gt;"","Erledigt",IF(I20&lt;0,"Überfällig",IF(I20&lt;=Cockpit!$B$6,"Fällig",IF(I20&lt;=60,"Geplant","OK")))))</f>
        <v/>
      </c>
      <c r="K20" s="12"/>
      <c r="L20" s="21"/>
      <c r="M20" s="12"/>
    </row>
    <row r="21" spans="1:13" x14ac:dyDescent="0.25">
      <c r="A21" s="12"/>
      <c r="B21" s="12"/>
      <c r="C21" s="12" t="str">
        <f>IFERROR(VLOOKUP(B21,Fahrzeuge!$A$7:$B$106,2,FALSE),"")</f>
        <v/>
      </c>
      <c r="D21" s="12"/>
      <c r="E21" s="21"/>
      <c r="F21" s="12"/>
      <c r="G21" s="12"/>
      <c r="H21" s="12"/>
      <c r="I21" s="15" t="str">
        <f>IF(A21="","",E21-Listen!$K$5)</f>
        <v/>
      </c>
      <c r="J21" s="15" t="str">
        <f>IF(A21="","",IF(L21&lt;&gt;"","Erledigt",IF(I21&lt;0,"Überfällig",IF(I21&lt;=Cockpit!$B$6,"Fällig",IF(I21&lt;=60,"Geplant","OK")))))</f>
        <v/>
      </c>
      <c r="K21" s="12"/>
      <c r="L21" s="21"/>
      <c r="M21" s="12"/>
    </row>
    <row r="22" spans="1:13" x14ac:dyDescent="0.25">
      <c r="A22" s="12"/>
      <c r="B22" s="12"/>
      <c r="C22" s="12" t="str">
        <f>IFERROR(VLOOKUP(B22,Fahrzeuge!$A$7:$B$106,2,FALSE),"")</f>
        <v/>
      </c>
      <c r="D22" s="12"/>
      <c r="E22" s="21"/>
      <c r="F22" s="12"/>
      <c r="G22" s="12"/>
      <c r="H22" s="12"/>
      <c r="I22" s="15" t="str">
        <f>IF(A22="","",E22-Listen!$K$5)</f>
        <v/>
      </c>
      <c r="J22" s="15" t="str">
        <f>IF(A22="","",IF(L22&lt;&gt;"","Erledigt",IF(I22&lt;0,"Überfällig",IF(I22&lt;=Cockpit!$B$6,"Fällig",IF(I22&lt;=60,"Geplant","OK")))))</f>
        <v/>
      </c>
      <c r="K22" s="12"/>
      <c r="L22" s="21"/>
      <c r="M22" s="12"/>
    </row>
    <row r="23" spans="1:13" x14ac:dyDescent="0.25">
      <c r="A23" s="12"/>
      <c r="B23" s="12"/>
      <c r="C23" s="12" t="str">
        <f>IFERROR(VLOOKUP(B23,Fahrzeuge!$A$7:$B$106,2,FALSE),"")</f>
        <v/>
      </c>
      <c r="D23" s="12"/>
      <c r="E23" s="21"/>
      <c r="F23" s="12"/>
      <c r="G23" s="12"/>
      <c r="H23" s="12"/>
      <c r="I23" s="15" t="str">
        <f>IF(A23="","",E23-Listen!$K$5)</f>
        <v/>
      </c>
      <c r="J23" s="15" t="str">
        <f>IF(A23="","",IF(L23&lt;&gt;"","Erledigt",IF(I23&lt;0,"Überfällig",IF(I23&lt;=Cockpit!$B$6,"Fällig",IF(I23&lt;=60,"Geplant","OK")))))</f>
        <v/>
      </c>
      <c r="K23" s="12"/>
      <c r="L23" s="21"/>
      <c r="M23" s="12"/>
    </row>
    <row r="24" spans="1:13" x14ac:dyDescent="0.25">
      <c r="A24" s="12"/>
      <c r="B24" s="12"/>
      <c r="C24" s="12" t="str">
        <f>IFERROR(VLOOKUP(B24,Fahrzeuge!$A$7:$B$106,2,FALSE),"")</f>
        <v/>
      </c>
      <c r="D24" s="12"/>
      <c r="E24" s="21"/>
      <c r="F24" s="12"/>
      <c r="G24" s="12"/>
      <c r="H24" s="12"/>
      <c r="I24" s="15" t="str">
        <f>IF(A24="","",E24-Listen!$K$5)</f>
        <v/>
      </c>
      <c r="J24" s="15" t="str">
        <f>IF(A24="","",IF(L24&lt;&gt;"","Erledigt",IF(I24&lt;0,"Überfällig",IF(I24&lt;=Cockpit!$B$6,"Fällig",IF(I24&lt;=60,"Geplant","OK")))))</f>
        <v/>
      </c>
      <c r="K24" s="12"/>
      <c r="L24" s="21"/>
      <c r="M24" s="12"/>
    </row>
    <row r="25" spans="1:13" x14ac:dyDescent="0.25">
      <c r="A25" s="12"/>
      <c r="B25" s="12"/>
      <c r="C25" s="12" t="str">
        <f>IFERROR(VLOOKUP(B25,Fahrzeuge!$A$7:$B$106,2,FALSE),"")</f>
        <v/>
      </c>
      <c r="D25" s="12"/>
      <c r="E25" s="21"/>
      <c r="F25" s="12"/>
      <c r="G25" s="12"/>
      <c r="H25" s="12"/>
      <c r="I25" s="15" t="str">
        <f>IF(A25="","",E25-Listen!$K$5)</f>
        <v/>
      </c>
      <c r="J25" s="15" t="str">
        <f>IF(A25="","",IF(L25&lt;&gt;"","Erledigt",IF(I25&lt;0,"Überfällig",IF(I25&lt;=Cockpit!$B$6,"Fällig",IF(I25&lt;=60,"Geplant","OK")))))</f>
        <v/>
      </c>
      <c r="K25" s="12"/>
      <c r="L25" s="21"/>
      <c r="M25" s="12"/>
    </row>
    <row r="26" spans="1:13" x14ac:dyDescent="0.25">
      <c r="A26" s="12"/>
      <c r="B26" s="12"/>
      <c r="C26" s="12" t="str">
        <f>IFERROR(VLOOKUP(B26,Fahrzeuge!$A$7:$B$106,2,FALSE),"")</f>
        <v/>
      </c>
      <c r="D26" s="12"/>
      <c r="E26" s="21"/>
      <c r="F26" s="12"/>
      <c r="G26" s="12"/>
      <c r="H26" s="12"/>
      <c r="I26" s="15" t="str">
        <f>IF(A26="","",E26-Listen!$K$5)</f>
        <v/>
      </c>
      <c r="J26" s="15" t="str">
        <f>IF(A26="","",IF(L26&lt;&gt;"","Erledigt",IF(I26&lt;0,"Überfällig",IF(I26&lt;=Cockpit!$B$6,"Fällig",IF(I26&lt;=60,"Geplant","OK")))))</f>
        <v/>
      </c>
      <c r="K26" s="12"/>
      <c r="L26" s="21"/>
      <c r="M26" s="12"/>
    </row>
    <row r="27" spans="1:13" x14ac:dyDescent="0.25">
      <c r="A27" s="12"/>
      <c r="B27" s="12"/>
      <c r="C27" s="12" t="str">
        <f>IFERROR(VLOOKUP(B27,Fahrzeuge!$A$7:$B$106,2,FALSE),"")</f>
        <v/>
      </c>
      <c r="D27" s="12"/>
      <c r="E27" s="21"/>
      <c r="F27" s="12"/>
      <c r="G27" s="12"/>
      <c r="H27" s="12"/>
      <c r="I27" s="15" t="str">
        <f>IF(A27="","",E27-Listen!$K$5)</f>
        <v/>
      </c>
      <c r="J27" s="15" t="str">
        <f>IF(A27="","",IF(L27&lt;&gt;"","Erledigt",IF(I27&lt;0,"Überfällig",IF(I27&lt;=Cockpit!$B$6,"Fällig",IF(I27&lt;=60,"Geplant","OK")))))</f>
        <v/>
      </c>
      <c r="K27" s="12"/>
      <c r="L27" s="21"/>
      <c r="M27" s="12"/>
    </row>
    <row r="28" spans="1:13" x14ac:dyDescent="0.25">
      <c r="A28" s="12"/>
      <c r="B28" s="12"/>
      <c r="C28" s="12" t="str">
        <f>IFERROR(VLOOKUP(B28,Fahrzeuge!$A$7:$B$106,2,FALSE),"")</f>
        <v/>
      </c>
      <c r="D28" s="12"/>
      <c r="E28" s="21"/>
      <c r="F28" s="12"/>
      <c r="G28" s="12"/>
      <c r="H28" s="12"/>
      <c r="I28" s="15" t="str">
        <f>IF(A28="","",E28-Listen!$K$5)</f>
        <v/>
      </c>
      <c r="J28" s="15" t="str">
        <f>IF(A28="","",IF(L28&lt;&gt;"","Erledigt",IF(I28&lt;0,"Überfällig",IF(I28&lt;=Cockpit!$B$6,"Fällig",IF(I28&lt;=60,"Geplant","OK")))))</f>
        <v/>
      </c>
      <c r="K28" s="12"/>
      <c r="L28" s="21"/>
      <c r="M28" s="12"/>
    </row>
    <row r="29" spans="1:13" x14ac:dyDescent="0.25">
      <c r="A29" s="12"/>
      <c r="B29" s="12"/>
      <c r="C29" s="12" t="str">
        <f>IFERROR(VLOOKUP(B29,Fahrzeuge!$A$7:$B$106,2,FALSE),"")</f>
        <v/>
      </c>
      <c r="D29" s="12"/>
      <c r="E29" s="21"/>
      <c r="F29" s="12"/>
      <c r="G29" s="12"/>
      <c r="H29" s="12"/>
      <c r="I29" s="15" t="str">
        <f>IF(A29="","",E29-Listen!$K$5)</f>
        <v/>
      </c>
      <c r="J29" s="15" t="str">
        <f>IF(A29="","",IF(L29&lt;&gt;"","Erledigt",IF(I29&lt;0,"Überfällig",IF(I29&lt;=Cockpit!$B$6,"Fällig",IF(I29&lt;=60,"Geplant","OK")))))</f>
        <v/>
      </c>
      <c r="K29" s="12"/>
      <c r="L29" s="21"/>
      <c r="M29" s="12"/>
    </row>
    <row r="30" spans="1:13" x14ac:dyDescent="0.25">
      <c r="A30" s="12"/>
      <c r="B30" s="12"/>
      <c r="C30" s="12" t="str">
        <f>IFERROR(VLOOKUP(B30,Fahrzeuge!$A$7:$B$106,2,FALSE),"")</f>
        <v/>
      </c>
      <c r="D30" s="12"/>
      <c r="E30" s="21"/>
      <c r="F30" s="12"/>
      <c r="G30" s="12"/>
      <c r="H30" s="12"/>
      <c r="I30" s="15" t="str">
        <f>IF(A30="","",E30-Listen!$K$5)</f>
        <v/>
      </c>
      <c r="J30" s="15" t="str">
        <f>IF(A30="","",IF(L30&lt;&gt;"","Erledigt",IF(I30&lt;0,"Überfällig",IF(I30&lt;=Cockpit!$B$6,"Fällig",IF(I30&lt;=60,"Geplant","OK")))))</f>
        <v/>
      </c>
      <c r="K30" s="12"/>
      <c r="L30" s="21"/>
      <c r="M30" s="12"/>
    </row>
    <row r="31" spans="1:13" x14ac:dyDescent="0.25">
      <c r="A31" s="12"/>
      <c r="B31" s="12"/>
      <c r="C31" s="12" t="str">
        <f>IFERROR(VLOOKUP(B31,Fahrzeuge!$A$7:$B$106,2,FALSE),"")</f>
        <v/>
      </c>
      <c r="D31" s="12"/>
      <c r="E31" s="21"/>
      <c r="F31" s="12"/>
      <c r="G31" s="12"/>
      <c r="H31" s="12"/>
      <c r="I31" s="15" t="str">
        <f>IF(A31="","",E31-Listen!$K$5)</f>
        <v/>
      </c>
      <c r="J31" s="15" t="str">
        <f>IF(A31="","",IF(L31&lt;&gt;"","Erledigt",IF(I31&lt;0,"Überfällig",IF(I31&lt;=Cockpit!$B$6,"Fällig",IF(I31&lt;=60,"Geplant","OK")))))</f>
        <v/>
      </c>
      <c r="K31" s="12"/>
      <c r="L31" s="21"/>
      <c r="M31" s="12"/>
    </row>
    <row r="32" spans="1:13" x14ac:dyDescent="0.25">
      <c r="A32" s="12"/>
      <c r="B32" s="12"/>
      <c r="C32" s="12" t="str">
        <f>IFERROR(VLOOKUP(B32,Fahrzeuge!$A$7:$B$106,2,FALSE),"")</f>
        <v/>
      </c>
      <c r="D32" s="12"/>
      <c r="E32" s="21"/>
      <c r="F32" s="12"/>
      <c r="G32" s="12"/>
      <c r="H32" s="12"/>
      <c r="I32" s="15" t="str">
        <f>IF(A32="","",E32-Listen!$K$5)</f>
        <v/>
      </c>
      <c r="J32" s="15" t="str">
        <f>IF(A32="","",IF(L32&lt;&gt;"","Erledigt",IF(I32&lt;0,"Überfällig",IF(I32&lt;=Cockpit!$B$6,"Fällig",IF(I32&lt;=60,"Geplant","OK")))))</f>
        <v/>
      </c>
      <c r="K32" s="12"/>
      <c r="L32" s="21"/>
      <c r="M32" s="12"/>
    </row>
    <row r="33" spans="1:13" x14ac:dyDescent="0.25">
      <c r="A33" s="12"/>
      <c r="B33" s="12"/>
      <c r="C33" s="12" t="str">
        <f>IFERROR(VLOOKUP(B33,Fahrzeuge!$A$7:$B$106,2,FALSE),"")</f>
        <v/>
      </c>
      <c r="D33" s="12"/>
      <c r="E33" s="21"/>
      <c r="F33" s="12"/>
      <c r="G33" s="12"/>
      <c r="H33" s="12"/>
      <c r="I33" s="15" t="str">
        <f>IF(A33="","",E33-Listen!$K$5)</f>
        <v/>
      </c>
      <c r="J33" s="15" t="str">
        <f>IF(A33="","",IF(L33&lt;&gt;"","Erledigt",IF(I33&lt;0,"Überfällig",IF(I33&lt;=Cockpit!$B$6,"Fällig",IF(I33&lt;=60,"Geplant","OK")))))</f>
        <v/>
      </c>
      <c r="K33" s="12"/>
      <c r="L33" s="21"/>
      <c r="M33" s="12"/>
    </row>
    <row r="34" spans="1:13" x14ac:dyDescent="0.25">
      <c r="A34" s="12"/>
      <c r="B34" s="12"/>
      <c r="C34" s="12" t="str">
        <f>IFERROR(VLOOKUP(B34,Fahrzeuge!$A$7:$B$106,2,FALSE),"")</f>
        <v/>
      </c>
      <c r="D34" s="12"/>
      <c r="E34" s="21"/>
      <c r="F34" s="12"/>
      <c r="G34" s="12"/>
      <c r="H34" s="12"/>
      <c r="I34" s="15" t="str">
        <f>IF(A34="","",E34-Listen!$K$5)</f>
        <v/>
      </c>
      <c r="J34" s="15" t="str">
        <f>IF(A34="","",IF(L34&lt;&gt;"","Erledigt",IF(I34&lt;0,"Überfällig",IF(I34&lt;=Cockpit!$B$6,"Fällig",IF(I34&lt;=60,"Geplant","OK")))))</f>
        <v/>
      </c>
      <c r="K34" s="12"/>
      <c r="L34" s="21"/>
      <c r="M34" s="12"/>
    </row>
    <row r="35" spans="1:13" x14ac:dyDescent="0.25">
      <c r="A35" s="12"/>
      <c r="B35" s="12"/>
      <c r="C35" s="12" t="str">
        <f>IFERROR(VLOOKUP(B35,Fahrzeuge!$A$7:$B$106,2,FALSE),"")</f>
        <v/>
      </c>
      <c r="D35" s="12"/>
      <c r="E35" s="21"/>
      <c r="F35" s="12"/>
      <c r="G35" s="12"/>
      <c r="H35" s="12"/>
      <c r="I35" s="15" t="str">
        <f>IF(A35="","",E35-Listen!$K$5)</f>
        <v/>
      </c>
      <c r="J35" s="15" t="str">
        <f>IF(A35="","",IF(L35&lt;&gt;"","Erledigt",IF(I35&lt;0,"Überfällig",IF(I35&lt;=Cockpit!$B$6,"Fällig",IF(I35&lt;=60,"Geplant","OK")))))</f>
        <v/>
      </c>
      <c r="K35" s="12"/>
      <c r="L35" s="21"/>
      <c r="M35" s="12"/>
    </row>
    <row r="36" spans="1:13" x14ac:dyDescent="0.25">
      <c r="A36" s="12"/>
      <c r="B36" s="12"/>
      <c r="C36" s="12" t="str">
        <f>IFERROR(VLOOKUP(B36,Fahrzeuge!$A$7:$B$106,2,FALSE),"")</f>
        <v/>
      </c>
      <c r="D36" s="12"/>
      <c r="E36" s="21"/>
      <c r="F36" s="12"/>
      <c r="G36" s="12"/>
      <c r="H36" s="12"/>
      <c r="I36" s="15" t="str">
        <f>IF(A36="","",E36-Listen!$K$5)</f>
        <v/>
      </c>
      <c r="J36" s="15" t="str">
        <f>IF(A36="","",IF(L36&lt;&gt;"","Erledigt",IF(I36&lt;0,"Überfällig",IF(I36&lt;=Cockpit!$B$6,"Fällig",IF(I36&lt;=60,"Geplant","OK")))))</f>
        <v/>
      </c>
      <c r="K36" s="12"/>
      <c r="L36" s="21"/>
      <c r="M36" s="12"/>
    </row>
    <row r="37" spans="1:13" x14ac:dyDescent="0.25">
      <c r="A37" s="12"/>
      <c r="B37" s="12"/>
      <c r="C37" s="12" t="str">
        <f>IFERROR(VLOOKUP(B37,Fahrzeuge!$A$7:$B$106,2,FALSE),"")</f>
        <v/>
      </c>
      <c r="D37" s="12"/>
      <c r="E37" s="21"/>
      <c r="F37" s="12"/>
      <c r="G37" s="12"/>
      <c r="H37" s="12"/>
      <c r="I37" s="15" t="str">
        <f>IF(A37="","",E37-Listen!$K$5)</f>
        <v/>
      </c>
      <c r="J37" s="15" t="str">
        <f>IF(A37="","",IF(L37&lt;&gt;"","Erledigt",IF(I37&lt;0,"Überfällig",IF(I37&lt;=Cockpit!$B$6,"Fällig",IF(I37&lt;=60,"Geplant","OK")))))</f>
        <v/>
      </c>
      <c r="K37" s="12"/>
      <c r="L37" s="21"/>
      <c r="M37" s="12"/>
    </row>
    <row r="38" spans="1:13" x14ac:dyDescent="0.25">
      <c r="A38" s="12"/>
      <c r="B38" s="12"/>
      <c r="C38" s="12" t="str">
        <f>IFERROR(VLOOKUP(B38,Fahrzeuge!$A$7:$B$106,2,FALSE),"")</f>
        <v/>
      </c>
      <c r="D38" s="12"/>
      <c r="E38" s="21"/>
      <c r="F38" s="12"/>
      <c r="G38" s="12"/>
      <c r="H38" s="12"/>
      <c r="I38" s="15" t="str">
        <f>IF(A38="","",E38-Listen!$K$5)</f>
        <v/>
      </c>
      <c r="J38" s="15" t="str">
        <f>IF(A38="","",IF(L38&lt;&gt;"","Erledigt",IF(I38&lt;0,"Überfällig",IF(I38&lt;=Cockpit!$B$6,"Fällig",IF(I38&lt;=60,"Geplant","OK")))))</f>
        <v/>
      </c>
      <c r="K38" s="12"/>
      <c r="L38" s="21"/>
      <c r="M38" s="12"/>
    </row>
    <row r="39" spans="1:13" x14ac:dyDescent="0.25">
      <c r="A39" s="12"/>
      <c r="B39" s="12"/>
      <c r="C39" s="12" t="str">
        <f>IFERROR(VLOOKUP(B39,Fahrzeuge!$A$7:$B$106,2,FALSE),"")</f>
        <v/>
      </c>
      <c r="D39" s="12"/>
      <c r="E39" s="21"/>
      <c r="F39" s="12"/>
      <c r="G39" s="12"/>
      <c r="H39" s="12"/>
      <c r="I39" s="15" t="str">
        <f>IF(A39="","",E39-Listen!$K$5)</f>
        <v/>
      </c>
      <c r="J39" s="15" t="str">
        <f>IF(A39="","",IF(L39&lt;&gt;"","Erledigt",IF(I39&lt;0,"Überfällig",IF(I39&lt;=Cockpit!$B$6,"Fällig",IF(I39&lt;=60,"Geplant","OK")))))</f>
        <v/>
      </c>
      <c r="K39" s="12"/>
      <c r="L39" s="21"/>
      <c r="M39" s="12"/>
    </row>
    <row r="40" spans="1:13" x14ac:dyDescent="0.25">
      <c r="A40" s="12"/>
      <c r="B40" s="12"/>
      <c r="C40" s="12" t="str">
        <f>IFERROR(VLOOKUP(B40,Fahrzeuge!$A$7:$B$106,2,FALSE),"")</f>
        <v/>
      </c>
      <c r="D40" s="12"/>
      <c r="E40" s="21"/>
      <c r="F40" s="12"/>
      <c r="G40" s="12"/>
      <c r="H40" s="12"/>
      <c r="I40" s="15" t="str">
        <f>IF(A40="","",E40-Listen!$K$5)</f>
        <v/>
      </c>
      <c r="J40" s="15" t="str">
        <f>IF(A40="","",IF(L40&lt;&gt;"","Erledigt",IF(I40&lt;0,"Überfällig",IF(I40&lt;=Cockpit!$B$6,"Fällig",IF(I40&lt;=60,"Geplant","OK")))))</f>
        <v/>
      </c>
      <c r="K40" s="12"/>
      <c r="L40" s="21"/>
      <c r="M40" s="12"/>
    </row>
    <row r="41" spans="1:13" x14ac:dyDescent="0.25">
      <c r="A41" s="12"/>
      <c r="B41" s="12"/>
      <c r="C41" s="12" t="str">
        <f>IFERROR(VLOOKUP(B41,Fahrzeuge!$A$7:$B$106,2,FALSE),"")</f>
        <v/>
      </c>
      <c r="D41" s="12"/>
      <c r="E41" s="21"/>
      <c r="F41" s="12"/>
      <c r="G41" s="12"/>
      <c r="H41" s="12"/>
      <c r="I41" s="15" t="str">
        <f>IF(A41="","",E41-Listen!$K$5)</f>
        <v/>
      </c>
      <c r="J41" s="15" t="str">
        <f>IF(A41="","",IF(L41&lt;&gt;"","Erledigt",IF(I41&lt;0,"Überfällig",IF(I41&lt;=Cockpit!$B$6,"Fällig",IF(I41&lt;=60,"Geplant","OK")))))</f>
        <v/>
      </c>
      <c r="K41" s="12"/>
      <c r="L41" s="21"/>
      <c r="M41" s="12"/>
    </row>
    <row r="42" spans="1:13" x14ac:dyDescent="0.25">
      <c r="A42" s="12"/>
      <c r="B42" s="12"/>
      <c r="C42" s="12" t="str">
        <f>IFERROR(VLOOKUP(B42,Fahrzeuge!$A$7:$B$106,2,FALSE),"")</f>
        <v/>
      </c>
      <c r="D42" s="12"/>
      <c r="E42" s="21"/>
      <c r="F42" s="12"/>
      <c r="G42" s="12"/>
      <c r="H42" s="12"/>
      <c r="I42" s="15" t="str">
        <f>IF(A42="","",E42-Listen!$K$5)</f>
        <v/>
      </c>
      <c r="J42" s="15" t="str">
        <f>IF(A42="","",IF(L42&lt;&gt;"","Erledigt",IF(I42&lt;0,"Überfällig",IF(I42&lt;=Cockpit!$B$6,"Fällig",IF(I42&lt;=60,"Geplant","OK")))))</f>
        <v/>
      </c>
      <c r="K42" s="12"/>
      <c r="L42" s="21"/>
      <c r="M42" s="12"/>
    </row>
    <row r="43" spans="1:13" x14ac:dyDescent="0.25">
      <c r="A43" s="12"/>
      <c r="B43" s="12"/>
      <c r="C43" s="12" t="str">
        <f>IFERROR(VLOOKUP(B43,Fahrzeuge!$A$7:$B$106,2,FALSE),"")</f>
        <v/>
      </c>
      <c r="D43" s="12"/>
      <c r="E43" s="21"/>
      <c r="F43" s="12"/>
      <c r="G43" s="12"/>
      <c r="H43" s="12"/>
      <c r="I43" s="15" t="str">
        <f>IF(A43="","",E43-Listen!$K$5)</f>
        <v/>
      </c>
      <c r="J43" s="15" t="str">
        <f>IF(A43="","",IF(L43&lt;&gt;"","Erledigt",IF(I43&lt;0,"Überfällig",IF(I43&lt;=Cockpit!$B$6,"Fällig",IF(I43&lt;=60,"Geplant","OK")))))</f>
        <v/>
      </c>
      <c r="K43" s="12"/>
      <c r="L43" s="21"/>
      <c r="M43" s="12"/>
    </row>
    <row r="44" spans="1:13" x14ac:dyDescent="0.25">
      <c r="A44" s="12"/>
      <c r="B44" s="12"/>
      <c r="C44" s="12" t="str">
        <f>IFERROR(VLOOKUP(B44,Fahrzeuge!$A$7:$B$106,2,FALSE),"")</f>
        <v/>
      </c>
      <c r="D44" s="12"/>
      <c r="E44" s="21"/>
      <c r="F44" s="12"/>
      <c r="G44" s="12"/>
      <c r="H44" s="12"/>
      <c r="I44" s="15" t="str">
        <f>IF(A44="","",E44-Listen!$K$5)</f>
        <v/>
      </c>
      <c r="J44" s="15" t="str">
        <f>IF(A44="","",IF(L44&lt;&gt;"","Erledigt",IF(I44&lt;0,"Überfällig",IF(I44&lt;=Cockpit!$B$6,"Fällig",IF(I44&lt;=60,"Geplant","OK")))))</f>
        <v/>
      </c>
      <c r="K44" s="12"/>
      <c r="L44" s="21"/>
      <c r="M44" s="12"/>
    </row>
    <row r="45" spans="1:13" x14ac:dyDescent="0.25">
      <c r="A45" s="12"/>
      <c r="B45" s="12"/>
      <c r="C45" s="12" t="str">
        <f>IFERROR(VLOOKUP(B45,Fahrzeuge!$A$7:$B$106,2,FALSE),"")</f>
        <v/>
      </c>
      <c r="D45" s="12"/>
      <c r="E45" s="21"/>
      <c r="F45" s="12"/>
      <c r="G45" s="12"/>
      <c r="H45" s="12"/>
      <c r="I45" s="15" t="str">
        <f>IF(A45="","",E45-Listen!$K$5)</f>
        <v/>
      </c>
      <c r="J45" s="15" t="str">
        <f>IF(A45="","",IF(L45&lt;&gt;"","Erledigt",IF(I45&lt;0,"Überfällig",IF(I45&lt;=Cockpit!$B$6,"Fällig",IF(I45&lt;=60,"Geplant","OK")))))</f>
        <v/>
      </c>
      <c r="K45" s="12"/>
      <c r="L45" s="21"/>
      <c r="M45" s="12"/>
    </row>
    <row r="46" spans="1:13" x14ac:dyDescent="0.25">
      <c r="A46" s="12"/>
      <c r="B46" s="12"/>
      <c r="C46" s="12" t="str">
        <f>IFERROR(VLOOKUP(B46,Fahrzeuge!$A$7:$B$106,2,FALSE),"")</f>
        <v/>
      </c>
      <c r="D46" s="12"/>
      <c r="E46" s="21"/>
      <c r="F46" s="12"/>
      <c r="G46" s="12"/>
      <c r="H46" s="12"/>
      <c r="I46" s="15" t="str">
        <f>IF(A46="","",E46-Listen!$K$5)</f>
        <v/>
      </c>
      <c r="J46" s="15" t="str">
        <f>IF(A46="","",IF(L46&lt;&gt;"","Erledigt",IF(I46&lt;0,"Überfällig",IF(I46&lt;=Cockpit!$B$6,"Fällig",IF(I46&lt;=60,"Geplant","OK")))))</f>
        <v/>
      </c>
      <c r="K46" s="12"/>
      <c r="L46" s="21"/>
      <c r="M46" s="12"/>
    </row>
    <row r="47" spans="1:13" x14ac:dyDescent="0.25">
      <c r="A47" s="12"/>
      <c r="B47" s="12"/>
      <c r="C47" s="12" t="str">
        <f>IFERROR(VLOOKUP(B47,Fahrzeuge!$A$7:$B$106,2,FALSE),"")</f>
        <v/>
      </c>
      <c r="D47" s="12"/>
      <c r="E47" s="21"/>
      <c r="F47" s="12"/>
      <c r="G47" s="12"/>
      <c r="H47" s="12"/>
      <c r="I47" s="15" t="str">
        <f>IF(A47="","",E47-Listen!$K$5)</f>
        <v/>
      </c>
      <c r="J47" s="15" t="str">
        <f>IF(A47="","",IF(L47&lt;&gt;"","Erledigt",IF(I47&lt;0,"Überfällig",IF(I47&lt;=Cockpit!$B$6,"Fällig",IF(I47&lt;=60,"Geplant","OK")))))</f>
        <v/>
      </c>
      <c r="K47" s="12"/>
      <c r="L47" s="21"/>
      <c r="M47" s="12"/>
    </row>
    <row r="48" spans="1:13" x14ac:dyDescent="0.25">
      <c r="A48" s="12"/>
      <c r="B48" s="12"/>
      <c r="C48" s="12" t="str">
        <f>IFERROR(VLOOKUP(B48,Fahrzeuge!$A$7:$B$106,2,FALSE),"")</f>
        <v/>
      </c>
      <c r="D48" s="12"/>
      <c r="E48" s="21"/>
      <c r="F48" s="12"/>
      <c r="G48" s="12"/>
      <c r="H48" s="12"/>
      <c r="I48" s="15" t="str">
        <f>IF(A48="","",E48-Listen!$K$5)</f>
        <v/>
      </c>
      <c r="J48" s="15" t="str">
        <f>IF(A48="","",IF(L48&lt;&gt;"","Erledigt",IF(I48&lt;0,"Überfällig",IF(I48&lt;=Cockpit!$B$6,"Fällig",IF(I48&lt;=60,"Geplant","OK")))))</f>
        <v/>
      </c>
      <c r="K48" s="12"/>
      <c r="L48" s="21"/>
      <c r="M48" s="12"/>
    </row>
    <row r="49" spans="1:13" x14ac:dyDescent="0.25">
      <c r="A49" s="12"/>
      <c r="B49" s="12"/>
      <c r="C49" s="12" t="str">
        <f>IFERROR(VLOOKUP(B49,Fahrzeuge!$A$7:$B$106,2,FALSE),"")</f>
        <v/>
      </c>
      <c r="D49" s="12"/>
      <c r="E49" s="21"/>
      <c r="F49" s="12"/>
      <c r="G49" s="12"/>
      <c r="H49" s="12"/>
      <c r="I49" s="15" t="str">
        <f>IF(A49="","",E49-Listen!$K$5)</f>
        <v/>
      </c>
      <c r="J49" s="15" t="str">
        <f>IF(A49="","",IF(L49&lt;&gt;"","Erledigt",IF(I49&lt;0,"Überfällig",IF(I49&lt;=Cockpit!$B$6,"Fällig",IF(I49&lt;=60,"Geplant","OK")))))</f>
        <v/>
      </c>
      <c r="K49" s="12"/>
      <c r="L49" s="21"/>
      <c r="M49" s="12"/>
    </row>
    <row r="50" spans="1:13" x14ac:dyDescent="0.25">
      <c r="A50" s="12"/>
      <c r="B50" s="12"/>
      <c r="C50" s="12" t="str">
        <f>IFERROR(VLOOKUP(B50,Fahrzeuge!$A$7:$B$106,2,FALSE),"")</f>
        <v/>
      </c>
      <c r="D50" s="12"/>
      <c r="E50" s="21"/>
      <c r="F50" s="12"/>
      <c r="G50" s="12"/>
      <c r="H50" s="12"/>
      <c r="I50" s="15" t="str">
        <f>IF(A50="","",E50-Listen!$K$5)</f>
        <v/>
      </c>
      <c r="J50" s="15" t="str">
        <f>IF(A50="","",IF(L50&lt;&gt;"","Erledigt",IF(I50&lt;0,"Überfällig",IF(I50&lt;=Cockpit!$B$6,"Fällig",IF(I50&lt;=60,"Geplant","OK")))))</f>
        <v/>
      </c>
      <c r="K50" s="12"/>
      <c r="L50" s="21"/>
      <c r="M50" s="12"/>
    </row>
    <row r="51" spans="1:13" x14ac:dyDescent="0.25">
      <c r="A51" s="12"/>
      <c r="B51" s="12"/>
      <c r="C51" s="12" t="str">
        <f>IFERROR(VLOOKUP(B51,Fahrzeuge!$A$7:$B$106,2,FALSE),"")</f>
        <v/>
      </c>
      <c r="D51" s="12"/>
      <c r="E51" s="21"/>
      <c r="F51" s="12"/>
      <c r="G51" s="12"/>
      <c r="H51" s="12"/>
      <c r="I51" s="15" t="str">
        <f>IF(A51="","",E51-Listen!$K$5)</f>
        <v/>
      </c>
      <c r="J51" s="15" t="str">
        <f>IF(A51="","",IF(L51&lt;&gt;"","Erledigt",IF(I51&lt;0,"Überfällig",IF(I51&lt;=Cockpit!$B$6,"Fällig",IF(I51&lt;=60,"Geplant","OK")))))</f>
        <v/>
      </c>
      <c r="K51" s="12"/>
      <c r="L51" s="21"/>
      <c r="M51" s="12"/>
    </row>
    <row r="52" spans="1:13" x14ac:dyDescent="0.25">
      <c r="A52" s="12"/>
      <c r="B52" s="12"/>
      <c r="C52" s="12" t="str">
        <f>IFERROR(VLOOKUP(B52,Fahrzeuge!$A$7:$B$106,2,FALSE),"")</f>
        <v/>
      </c>
      <c r="D52" s="12"/>
      <c r="E52" s="21"/>
      <c r="F52" s="12"/>
      <c r="G52" s="12"/>
      <c r="H52" s="12"/>
      <c r="I52" s="15" t="str">
        <f>IF(A52="","",E52-Listen!$K$5)</f>
        <v/>
      </c>
      <c r="J52" s="15" t="str">
        <f>IF(A52="","",IF(L52&lt;&gt;"","Erledigt",IF(I52&lt;0,"Überfällig",IF(I52&lt;=Cockpit!$B$6,"Fällig",IF(I52&lt;=60,"Geplant","OK")))))</f>
        <v/>
      </c>
      <c r="K52" s="12"/>
      <c r="L52" s="21"/>
      <c r="M52" s="12"/>
    </row>
    <row r="53" spans="1:13" x14ac:dyDescent="0.25">
      <c r="A53" s="12"/>
      <c r="B53" s="12"/>
      <c r="C53" s="12" t="str">
        <f>IFERROR(VLOOKUP(B53,Fahrzeuge!$A$7:$B$106,2,FALSE),"")</f>
        <v/>
      </c>
      <c r="D53" s="12"/>
      <c r="E53" s="21"/>
      <c r="F53" s="12"/>
      <c r="G53" s="12"/>
      <c r="H53" s="12"/>
      <c r="I53" s="15" t="str">
        <f>IF(A53="","",E53-Listen!$K$5)</f>
        <v/>
      </c>
      <c r="J53" s="15" t="str">
        <f>IF(A53="","",IF(L53&lt;&gt;"","Erledigt",IF(I53&lt;0,"Überfällig",IF(I53&lt;=Cockpit!$B$6,"Fällig",IF(I53&lt;=60,"Geplant","OK")))))</f>
        <v/>
      </c>
      <c r="K53" s="12"/>
      <c r="L53" s="21"/>
      <c r="M53" s="12"/>
    </row>
    <row r="54" spans="1:13" x14ac:dyDescent="0.25">
      <c r="A54" s="12"/>
      <c r="B54" s="12"/>
      <c r="C54" s="12" t="str">
        <f>IFERROR(VLOOKUP(B54,Fahrzeuge!$A$7:$B$106,2,FALSE),"")</f>
        <v/>
      </c>
      <c r="D54" s="12"/>
      <c r="E54" s="21"/>
      <c r="F54" s="12"/>
      <c r="G54" s="12"/>
      <c r="H54" s="12"/>
      <c r="I54" s="15" t="str">
        <f>IF(A54="","",E54-Listen!$K$5)</f>
        <v/>
      </c>
      <c r="J54" s="15" t="str">
        <f>IF(A54="","",IF(L54&lt;&gt;"","Erledigt",IF(I54&lt;0,"Überfällig",IF(I54&lt;=Cockpit!$B$6,"Fällig",IF(I54&lt;=60,"Geplant","OK")))))</f>
        <v/>
      </c>
      <c r="K54" s="12"/>
      <c r="L54" s="21"/>
      <c r="M54" s="12"/>
    </row>
    <row r="55" spans="1:13" x14ac:dyDescent="0.25">
      <c r="A55" s="12"/>
      <c r="B55" s="12"/>
      <c r="C55" s="12" t="str">
        <f>IFERROR(VLOOKUP(B55,Fahrzeuge!$A$7:$B$106,2,FALSE),"")</f>
        <v/>
      </c>
      <c r="D55" s="12"/>
      <c r="E55" s="21"/>
      <c r="F55" s="12"/>
      <c r="G55" s="12"/>
      <c r="H55" s="12"/>
      <c r="I55" s="15" t="str">
        <f>IF(A55="","",E55-Listen!$K$5)</f>
        <v/>
      </c>
      <c r="J55" s="15" t="str">
        <f>IF(A55="","",IF(L55&lt;&gt;"","Erledigt",IF(I55&lt;0,"Überfällig",IF(I55&lt;=Cockpit!$B$6,"Fällig",IF(I55&lt;=60,"Geplant","OK")))))</f>
        <v/>
      </c>
      <c r="K55" s="12"/>
      <c r="L55" s="21"/>
      <c r="M55" s="12"/>
    </row>
    <row r="56" spans="1:13" x14ac:dyDescent="0.25">
      <c r="A56" s="12"/>
      <c r="B56" s="12"/>
      <c r="C56" s="12" t="str">
        <f>IFERROR(VLOOKUP(B56,Fahrzeuge!$A$7:$B$106,2,FALSE),"")</f>
        <v/>
      </c>
      <c r="D56" s="12"/>
      <c r="E56" s="21"/>
      <c r="F56" s="12"/>
      <c r="G56" s="12"/>
      <c r="H56" s="12"/>
      <c r="I56" s="15" t="str">
        <f>IF(A56="","",E56-Listen!$K$5)</f>
        <v/>
      </c>
      <c r="J56" s="15" t="str">
        <f>IF(A56="","",IF(L56&lt;&gt;"","Erledigt",IF(I56&lt;0,"Überfällig",IF(I56&lt;=Cockpit!$B$6,"Fällig",IF(I56&lt;=60,"Geplant","OK")))))</f>
        <v/>
      </c>
      <c r="K56" s="12"/>
      <c r="L56" s="21"/>
      <c r="M56" s="12"/>
    </row>
    <row r="57" spans="1:13" x14ac:dyDescent="0.25">
      <c r="A57" s="12"/>
      <c r="B57" s="12"/>
      <c r="C57" s="12" t="str">
        <f>IFERROR(VLOOKUP(B57,Fahrzeuge!$A$7:$B$106,2,FALSE),"")</f>
        <v/>
      </c>
      <c r="D57" s="12"/>
      <c r="E57" s="21"/>
      <c r="F57" s="12"/>
      <c r="G57" s="12"/>
      <c r="H57" s="12"/>
      <c r="I57" s="15" t="str">
        <f>IF(A57="","",E57-Listen!$K$5)</f>
        <v/>
      </c>
      <c r="J57" s="15" t="str">
        <f>IF(A57="","",IF(L57&lt;&gt;"","Erledigt",IF(I57&lt;0,"Überfällig",IF(I57&lt;=Cockpit!$B$6,"Fällig",IF(I57&lt;=60,"Geplant","OK")))))</f>
        <v/>
      </c>
      <c r="K57" s="12"/>
      <c r="L57" s="21"/>
      <c r="M57" s="12"/>
    </row>
    <row r="58" spans="1:13" x14ac:dyDescent="0.25">
      <c r="A58" s="12"/>
      <c r="B58" s="12"/>
      <c r="C58" s="12" t="str">
        <f>IFERROR(VLOOKUP(B58,Fahrzeuge!$A$7:$B$106,2,FALSE),"")</f>
        <v/>
      </c>
      <c r="D58" s="12"/>
      <c r="E58" s="21"/>
      <c r="F58" s="12"/>
      <c r="G58" s="12"/>
      <c r="H58" s="12"/>
      <c r="I58" s="15" t="str">
        <f>IF(A58="","",E58-Listen!$K$5)</f>
        <v/>
      </c>
      <c r="J58" s="15" t="str">
        <f>IF(A58="","",IF(L58&lt;&gt;"","Erledigt",IF(I58&lt;0,"Überfällig",IF(I58&lt;=Cockpit!$B$6,"Fällig",IF(I58&lt;=60,"Geplant","OK")))))</f>
        <v/>
      </c>
      <c r="K58" s="12"/>
      <c r="L58" s="21"/>
      <c r="M58" s="12"/>
    </row>
    <row r="59" spans="1:13" x14ac:dyDescent="0.25">
      <c r="A59" s="12"/>
      <c r="B59" s="12"/>
      <c r="C59" s="12" t="str">
        <f>IFERROR(VLOOKUP(B59,Fahrzeuge!$A$7:$B$106,2,FALSE),"")</f>
        <v/>
      </c>
      <c r="D59" s="12"/>
      <c r="E59" s="21"/>
      <c r="F59" s="12"/>
      <c r="G59" s="12"/>
      <c r="H59" s="12"/>
      <c r="I59" s="15" t="str">
        <f>IF(A59="","",E59-Listen!$K$5)</f>
        <v/>
      </c>
      <c r="J59" s="15" t="str">
        <f>IF(A59="","",IF(L59&lt;&gt;"","Erledigt",IF(I59&lt;0,"Überfällig",IF(I59&lt;=Cockpit!$B$6,"Fällig",IF(I59&lt;=60,"Geplant","OK")))))</f>
        <v/>
      </c>
      <c r="K59" s="12"/>
      <c r="L59" s="21"/>
      <c r="M59" s="12"/>
    </row>
    <row r="60" spans="1:13" x14ac:dyDescent="0.25">
      <c r="A60" s="12"/>
      <c r="B60" s="12"/>
      <c r="C60" s="12" t="str">
        <f>IFERROR(VLOOKUP(B60,Fahrzeuge!$A$7:$B$106,2,FALSE),"")</f>
        <v/>
      </c>
      <c r="D60" s="12"/>
      <c r="E60" s="21"/>
      <c r="F60" s="12"/>
      <c r="G60" s="12"/>
      <c r="H60" s="12"/>
      <c r="I60" s="15" t="str">
        <f>IF(A60="","",E60-Listen!$K$5)</f>
        <v/>
      </c>
      <c r="J60" s="15" t="str">
        <f>IF(A60="","",IF(L60&lt;&gt;"","Erledigt",IF(I60&lt;0,"Überfällig",IF(I60&lt;=Cockpit!$B$6,"Fällig",IF(I60&lt;=60,"Geplant","OK")))))</f>
        <v/>
      </c>
      <c r="K60" s="12"/>
      <c r="L60" s="21"/>
      <c r="M60" s="12"/>
    </row>
    <row r="61" spans="1:13" x14ac:dyDescent="0.25">
      <c r="A61" s="12"/>
      <c r="B61" s="12"/>
      <c r="C61" s="12" t="str">
        <f>IFERROR(VLOOKUP(B61,Fahrzeuge!$A$7:$B$106,2,FALSE),"")</f>
        <v/>
      </c>
      <c r="D61" s="12"/>
      <c r="E61" s="21"/>
      <c r="F61" s="12"/>
      <c r="G61" s="12"/>
      <c r="H61" s="12"/>
      <c r="I61" s="15" t="str">
        <f>IF(A61="","",E61-Listen!$K$5)</f>
        <v/>
      </c>
      <c r="J61" s="15" t="str">
        <f>IF(A61="","",IF(L61&lt;&gt;"","Erledigt",IF(I61&lt;0,"Überfällig",IF(I61&lt;=Cockpit!$B$6,"Fällig",IF(I61&lt;=60,"Geplant","OK")))))</f>
        <v/>
      </c>
      <c r="K61" s="12"/>
      <c r="L61" s="21"/>
      <c r="M61" s="12"/>
    </row>
    <row r="62" spans="1:13" x14ac:dyDescent="0.25">
      <c r="A62" s="12"/>
      <c r="B62" s="12"/>
      <c r="C62" s="12" t="str">
        <f>IFERROR(VLOOKUP(B62,Fahrzeuge!$A$7:$B$106,2,FALSE),"")</f>
        <v/>
      </c>
      <c r="D62" s="12"/>
      <c r="E62" s="21"/>
      <c r="F62" s="12"/>
      <c r="G62" s="12"/>
      <c r="H62" s="12"/>
      <c r="I62" s="15" t="str">
        <f>IF(A62="","",E62-Listen!$K$5)</f>
        <v/>
      </c>
      <c r="J62" s="15" t="str">
        <f>IF(A62="","",IF(L62&lt;&gt;"","Erledigt",IF(I62&lt;0,"Überfällig",IF(I62&lt;=Cockpit!$B$6,"Fällig",IF(I62&lt;=60,"Geplant","OK")))))</f>
        <v/>
      </c>
      <c r="K62" s="12"/>
      <c r="L62" s="21"/>
      <c r="M62" s="12"/>
    </row>
    <row r="63" spans="1:13" x14ac:dyDescent="0.25">
      <c r="A63" s="12"/>
      <c r="B63" s="12"/>
      <c r="C63" s="12" t="str">
        <f>IFERROR(VLOOKUP(B63,Fahrzeuge!$A$7:$B$106,2,FALSE),"")</f>
        <v/>
      </c>
      <c r="D63" s="12"/>
      <c r="E63" s="21"/>
      <c r="F63" s="12"/>
      <c r="G63" s="12"/>
      <c r="H63" s="12"/>
      <c r="I63" s="15" t="str">
        <f>IF(A63="","",E63-Listen!$K$5)</f>
        <v/>
      </c>
      <c r="J63" s="15" t="str">
        <f>IF(A63="","",IF(L63&lt;&gt;"","Erledigt",IF(I63&lt;0,"Überfällig",IF(I63&lt;=Cockpit!$B$6,"Fällig",IF(I63&lt;=60,"Geplant","OK")))))</f>
        <v/>
      </c>
      <c r="K63" s="12"/>
      <c r="L63" s="21"/>
      <c r="M63" s="12"/>
    </row>
    <row r="64" spans="1:13" x14ac:dyDescent="0.25">
      <c r="A64" s="12"/>
      <c r="B64" s="12"/>
      <c r="C64" s="12" t="str">
        <f>IFERROR(VLOOKUP(B64,Fahrzeuge!$A$7:$B$106,2,FALSE),"")</f>
        <v/>
      </c>
      <c r="D64" s="12"/>
      <c r="E64" s="21"/>
      <c r="F64" s="12"/>
      <c r="G64" s="12"/>
      <c r="H64" s="12"/>
      <c r="I64" s="15" t="str">
        <f>IF(A64="","",E64-Listen!$K$5)</f>
        <v/>
      </c>
      <c r="J64" s="15" t="str">
        <f>IF(A64="","",IF(L64&lt;&gt;"","Erledigt",IF(I64&lt;0,"Überfällig",IF(I64&lt;=Cockpit!$B$6,"Fällig",IF(I64&lt;=60,"Geplant","OK")))))</f>
        <v/>
      </c>
      <c r="K64" s="12"/>
      <c r="L64" s="21"/>
      <c r="M64" s="12"/>
    </row>
    <row r="65" spans="1:13" x14ac:dyDescent="0.25">
      <c r="A65" s="12"/>
      <c r="B65" s="12"/>
      <c r="C65" s="12" t="str">
        <f>IFERROR(VLOOKUP(B65,Fahrzeuge!$A$7:$B$106,2,FALSE),"")</f>
        <v/>
      </c>
      <c r="D65" s="12"/>
      <c r="E65" s="21"/>
      <c r="F65" s="12"/>
      <c r="G65" s="12"/>
      <c r="H65" s="12"/>
      <c r="I65" s="15" t="str">
        <f>IF(A65="","",E65-Listen!$K$5)</f>
        <v/>
      </c>
      <c r="J65" s="15" t="str">
        <f>IF(A65="","",IF(L65&lt;&gt;"","Erledigt",IF(I65&lt;0,"Überfällig",IF(I65&lt;=Cockpit!$B$6,"Fällig",IF(I65&lt;=60,"Geplant","OK")))))</f>
        <v/>
      </c>
      <c r="K65" s="12"/>
      <c r="L65" s="21"/>
      <c r="M65" s="12"/>
    </row>
    <row r="66" spans="1:13" x14ac:dyDescent="0.25">
      <c r="A66" s="12"/>
      <c r="B66" s="12"/>
      <c r="C66" s="12" t="str">
        <f>IFERROR(VLOOKUP(B66,Fahrzeuge!$A$7:$B$106,2,FALSE),"")</f>
        <v/>
      </c>
      <c r="D66" s="12"/>
      <c r="E66" s="21"/>
      <c r="F66" s="12"/>
      <c r="G66" s="12"/>
      <c r="H66" s="12"/>
      <c r="I66" s="15" t="str">
        <f>IF(A66="","",E66-Listen!$K$5)</f>
        <v/>
      </c>
      <c r="J66" s="15" t="str">
        <f>IF(A66="","",IF(L66&lt;&gt;"","Erledigt",IF(I66&lt;0,"Überfällig",IF(I66&lt;=Cockpit!$B$6,"Fällig",IF(I66&lt;=60,"Geplant","OK")))))</f>
        <v/>
      </c>
      <c r="K66" s="12"/>
      <c r="L66" s="21"/>
      <c r="M66" s="12"/>
    </row>
    <row r="67" spans="1:13" x14ac:dyDescent="0.25">
      <c r="A67" s="12"/>
      <c r="B67" s="12"/>
      <c r="C67" s="12" t="str">
        <f>IFERROR(VLOOKUP(B67,Fahrzeuge!$A$7:$B$106,2,FALSE),"")</f>
        <v/>
      </c>
      <c r="D67" s="12"/>
      <c r="E67" s="21"/>
      <c r="F67" s="12"/>
      <c r="G67" s="12"/>
      <c r="H67" s="12"/>
      <c r="I67" s="15" t="str">
        <f>IF(A67="","",E67-Listen!$K$5)</f>
        <v/>
      </c>
      <c r="J67" s="15" t="str">
        <f>IF(A67="","",IF(L67&lt;&gt;"","Erledigt",IF(I67&lt;0,"Überfällig",IF(I67&lt;=Cockpit!$B$6,"Fällig",IF(I67&lt;=60,"Geplant","OK")))))</f>
        <v/>
      </c>
      <c r="K67" s="12"/>
      <c r="L67" s="21"/>
      <c r="M67" s="12"/>
    </row>
    <row r="68" spans="1:13" x14ac:dyDescent="0.25">
      <c r="A68" s="12"/>
      <c r="B68" s="12"/>
      <c r="C68" s="12" t="str">
        <f>IFERROR(VLOOKUP(B68,Fahrzeuge!$A$7:$B$106,2,FALSE),"")</f>
        <v/>
      </c>
      <c r="D68" s="12"/>
      <c r="E68" s="21"/>
      <c r="F68" s="12"/>
      <c r="G68" s="12"/>
      <c r="H68" s="12"/>
      <c r="I68" s="15" t="str">
        <f>IF(A68="","",E68-Listen!$K$5)</f>
        <v/>
      </c>
      <c r="J68" s="15" t="str">
        <f>IF(A68="","",IF(L68&lt;&gt;"","Erledigt",IF(I68&lt;0,"Überfällig",IF(I68&lt;=Cockpit!$B$6,"Fällig",IF(I68&lt;=60,"Geplant","OK")))))</f>
        <v/>
      </c>
      <c r="K68" s="12"/>
      <c r="L68" s="21"/>
      <c r="M68" s="12"/>
    </row>
    <row r="69" spans="1:13" x14ac:dyDescent="0.25">
      <c r="A69" s="12"/>
      <c r="B69" s="12"/>
      <c r="C69" s="12" t="str">
        <f>IFERROR(VLOOKUP(B69,Fahrzeuge!$A$7:$B$106,2,FALSE),"")</f>
        <v/>
      </c>
      <c r="D69" s="12"/>
      <c r="E69" s="21"/>
      <c r="F69" s="12"/>
      <c r="G69" s="12"/>
      <c r="H69" s="12"/>
      <c r="I69" s="15" t="str">
        <f>IF(A69="","",E69-Listen!$K$5)</f>
        <v/>
      </c>
      <c r="J69" s="15" t="str">
        <f>IF(A69="","",IF(L69&lt;&gt;"","Erledigt",IF(I69&lt;0,"Überfällig",IF(I69&lt;=Cockpit!$B$6,"Fällig",IF(I69&lt;=60,"Geplant","OK")))))</f>
        <v/>
      </c>
      <c r="K69" s="12"/>
      <c r="L69" s="21"/>
      <c r="M69" s="12"/>
    </row>
    <row r="70" spans="1:13" x14ac:dyDescent="0.25">
      <c r="A70" s="12"/>
      <c r="B70" s="12"/>
      <c r="C70" s="12" t="str">
        <f>IFERROR(VLOOKUP(B70,Fahrzeuge!$A$7:$B$106,2,FALSE),"")</f>
        <v/>
      </c>
      <c r="D70" s="12"/>
      <c r="E70" s="21"/>
      <c r="F70" s="12"/>
      <c r="G70" s="12"/>
      <c r="H70" s="12"/>
      <c r="I70" s="15" t="str">
        <f>IF(A70="","",E70-Listen!$K$5)</f>
        <v/>
      </c>
      <c r="J70" s="15" t="str">
        <f>IF(A70="","",IF(L70&lt;&gt;"","Erledigt",IF(I70&lt;0,"Überfällig",IF(I70&lt;=Cockpit!$B$6,"Fällig",IF(I70&lt;=60,"Geplant","OK")))))</f>
        <v/>
      </c>
      <c r="K70" s="12"/>
      <c r="L70" s="21"/>
      <c r="M70" s="12"/>
    </row>
    <row r="71" spans="1:13" x14ac:dyDescent="0.25">
      <c r="A71" s="12"/>
      <c r="B71" s="12"/>
      <c r="C71" s="12" t="str">
        <f>IFERROR(VLOOKUP(B71,Fahrzeuge!$A$7:$B$106,2,FALSE),"")</f>
        <v/>
      </c>
      <c r="D71" s="12"/>
      <c r="E71" s="21"/>
      <c r="F71" s="12"/>
      <c r="G71" s="12"/>
      <c r="H71" s="12"/>
      <c r="I71" s="15" t="str">
        <f>IF(A71="","",E71-Listen!$K$5)</f>
        <v/>
      </c>
      <c r="J71" s="15" t="str">
        <f>IF(A71="","",IF(L71&lt;&gt;"","Erledigt",IF(I71&lt;0,"Überfällig",IF(I71&lt;=Cockpit!$B$6,"Fällig",IF(I71&lt;=60,"Geplant","OK")))))</f>
        <v/>
      </c>
      <c r="K71" s="12"/>
      <c r="L71" s="21"/>
      <c r="M71" s="12"/>
    </row>
    <row r="72" spans="1:13" x14ac:dyDescent="0.25">
      <c r="A72" s="12"/>
      <c r="B72" s="12"/>
      <c r="C72" s="12" t="str">
        <f>IFERROR(VLOOKUP(B72,Fahrzeuge!$A$7:$B$106,2,FALSE),"")</f>
        <v/>
      </c>
      <c r="D72" s="12"/>
      <c r="E72" s="21"/>
      <c r="F72" s="12"/>
      <c r="G72" s="12"/>
      <c r="H72" s="12"/>
      <c r="I72" s="15" t="str">
        <f>IF(A72="","",E72-Listen!$K$5)</f>
        <v/>
      </c>
      <c r="J72" s="15" t="str">
        <f>IF(A72="","",IF(L72&lt;&gt;"","Erledigt",IF(I72&lt;0,"Überfällig",IF(I72&lt;=Cockpit!$B$6,"Fällig",IF(I72&lt;=60,"Geplant","OK")))))</f>
        <v/>
      </c>
      <c r="K72" s="12"/>
      <c r="L72" s="21"/>
      <c r="M72" s="12"/>
    </row>
    <row r="73" spans="1:13" x14ac:dyDescent="0.25">
      <c r="A73" s="12"/>
      <c r="B73" s="12"/>
      <c r="C73" s="12" t="str">
        <f>IFERROR(VLOOKUP(B73,Fahrzeuge!$A$7:$B$106,2,FALSE),"")</f>
        <v/>
      </c>
      <c r="D73" s="12"/>
      <c r="E73" s="21"/>
      <c r="F73" s="12"/>
      <c r="G73" s="12"/>
      <c r="H73" s="12"/>
      <c r="I73" s="15" t="str">
        <f>IF(A73="","",E73-Listen!$K$5)</f>
        <v/>
      </c>
      <c r="J73" s="15" t="str">
        <f>IF(A73="","",IF(L73&lt;&gt;"","Erledigt",IF(I73&lt;0,"Überfällig",IF(I73&lt;=Cockpit!$B$6,"Fällig",IF(I73&lt;=60,"Geplant","OK")))))</f>
        <v/>
      </c>
      <c r="K73" s="12"/>
      <c r="L73" s="21"/>
      <c r="M73" s="12"/>
    </row>
    <row r="74" spans="1:13" x14ac:dyDescent="0.25">
      <c r="A74" s="12"/>
      <c r="B74" s="12"/>
      <c r="C74" s="12" t="str">
        <f>IFERROR(VLOOKUP(B74,Fahrzeuge!$A$7:$B$106,2,FALSE),"")</f>
        <v/>
      </c>
      <c r="D74" s="12"/>
      <c r="E74" s="21"/>
      <c r="F74" s="12"/>
      <c r="G74" s="12"/>
      <c r="H74" s="12"/>
      <c r="I74" s="15" t="str">
        <f>IF(A74="","",E74-Listen!$K$5)</f>
        <v/>
      </c>
      <c r="J74" s="15" t="str">
        <f>IF(A74="","",IF(L74&lt;&gt;"","Erledigt",IF(I74&lt;0,"Überfällig",IF(I74&lt;=Cockpit!$B$6,"Fällig",IF(I74&lt;=60,"Geplant","OK")))))</f>
        <v/>
      </c>
      <c r="K74" s="12"/>
      <c r="L74" s="21"/>
      <c r="M74" s="12"/>
    </row>
    <row r="75" spans="1:13" x14ac:dyDescent="0.25">
      <c r="A75" s="12"/>
      <c r="B75" s="12"/>
      <c r="C75" s="12" t="str">
        <f>IFERROR(VLOOKUP(B75,Fahrzeuge!$A$7:$B$106,2,FALSE),"")</f>
        <v/>
      </c>
      <c r="D75" s="12"/>
      <c r="E75" s="21"/>
      <c r="F75" s="12"/>
      <c r="G75" s="12"/>
      <c r="H75" s="12"/>
      <c r="I75" s="15" t="str">
        <f>IF(A75="","",E75-Listen!$K$5)</f>
        <v/>
      </c>
      <c r="J75" s="15" t="str">
        <f>IF(A75="","",IF(L75&lt;&gt;"","Erledigt",IF(I75&lt;0,"Überfällig",IF(I75&lt;=Cockpit!$B$6,"Fällig",IF(I75&lt;=60,"Geplant","OK")))))</f>
        <v/>
      </c>
      <c r="K75" s="12"/>
      <c r="L75" s="21"/>
      <c r="M75" s="12"/>
    </row>
    <row r="76" spans="1:13" x14ac:dyDescent="0.25">
      <c r="A76" s="12"/>
      <c r="B76" s="12"/>
      <c r="C76" s="12" t="str">
        <f>IFERROR(VLOOKUP(B76,Fahrzeuge!$A$7:$B$106,2,FALSE),"")</f>
        <v/>
      </c>
      <c r="D76" s="12"/>
      <c r="E76" s="21"/>
      <c r="F76" s="12"/>
      <c r="G76" s="12"/>
      <c r="H76" s="12"/>
      <c r="I76" s="15" t="str">
        <f>IF(A76="","",E76-Listen!$K$5)</f>
        <v/>
      </c>
      <c r="J76" s="15" t="str">
        <f>IF(A76="","",IF(L76&lt;&gt;"","Erledigt",IF(I76&lt;0,"Überfällig",IF(I76&lt;=Cockpit!$B$6,"Fällig",IF(I76&lt;=60,"Geplant","OK")))))</f>
        <v/>
      </c>
      <c r="K76" s="12"/>
      <c r="L76" s="21"/>
      <c r="M76" s="12"/>
    </row>
    <row r="77" spans="1:13" x14ac:dyDescent="0.25">
      <c r="A77" s="12"/>
      <c r="B77" s="12"/>
      <c r="C77" s="12" t="str">
        <f>IFERROR(VLOOKUP(B77,Fahrzeuge!$A$7:$B$106,2,FALSE),"")</f>
        <v/>
      </c>
      <c r="D77" s="12"/>
      <c r="E77" s="21"/>
      <c r="F77" s="12"/>
      <c r="G77" s="12"/>
      <c r="H77" s="12"/>
      <c r="I77" s="15" t="str">
        <f>IF(A77="","",E77-Listen!$K$5)</f>
        <v/>
      </c>
      <c r="J77" s="15" t="str">
        <f>IF(A77="","",IF(L77&lt;&gt;"","Erledigt",IF(I77&lt;0,"Überfällig",IF(I77&lt;=Cockpit!$B$6,"Fällig",IF(I77&lt;=60,"Geplant","OK")))))</f>
        <v/>
      </c>
      <c r="K77" s="12"/>
      <c r="L77" s="21"/>
      <c r="M77" s="12"/>
    </row>
    <row r="78" spans="1:13" x14ac:dyDescent="0.25">
      <c r="A78" s="12"/>
      <c r="B78" s="12"/>
      <c r="C78" s="12" t="str">
        <f>IFERROR(VLOOKUP(B78,Fahrzeuge!$A$7:$B$106,2,FALSE),"")</f>
        <v/>
      </c>
      <c r="D78" s="12"/>
      <c r="E78" s="21"/>
      <c r="F78" s="12"/>
      <c r="G78" s="12"/>
      <c r="H78" s="12"/>
      <c r="I78" s="15" t="str">
        <f>IF(A78="","",E78-Listen!$K$5)</f>
        <v/>
      </c>
      <c r="J78" s="15" t="str">
        <f>IF(A78="","",IF(L78&lt;&gt;"","Erledigt",IF(I78&lt;0,"Überfällig",IF(I78&lt;=Cockpit!$B$6,"Fällig",IF(I78&lt;=60,"Geplant","OK")))))</f>
        <v/>
      </c>
      <c r="K78" s="12"/>
      <c r="L78" s="21"/>
      <c r="M78" s="12"/>
    </row>
    <row r="79" spans="1:13" x14ac:dyDescent="0.25">
      <c r="A79" s="12"/>
      <c r="B79" s="12"/>
      <c r="C79" s="12" t="str">
        <f>IFERROR(VLOOKUP(B79,Fahrzeuge!$A$7:$B$106,2,FALSE),"")</f>
        <v/>
      </c>
      <c r="D79" s="12"/>
      <c r="E79" s="21"/>
      <c r="F79" s="12"/>
      <c r="G79" s="12"/>
      <c r="H79" s="12"/>
      <c r="I79" s="15" t="str">
        <f>IF(A79="","",E79-Listen!$K$5)</f>
        <v/>
      </c>
      <c r="J79" s="15" t="str">
        <f>IF(A79="","",IF(L79&lt;&gt;"","Erledigt",IF(I79&lt;0,"Überfällig",IF(I79&lt;=Cockpit!$B$6,"Fällig",IF(I79&lt;=60,"Geplant","OK")))))</f>
        <v/>
      </c>
      <c r="K79" s="12"/>
      <c r="L79" s="21"/>
      <c r="M79" s="12"/>
    </row>
    <row r="80" spans="1:13" x14ac:dyDescent="0.25">
      <c r="A80" s="12"/>
      <c r="B80" s="12"/>
      <c r="C80" s="12" t="str">
        <f>IFERROR(VLOOKUP(B80,Fahrzeuge!$A$7:$B$106,2,FALSE),"")</f>
        <v/>
      </c>
      <c r="D80" s="12"/>
      <c r="E80" s="21"/>
      <c r="F80" s="12"/>
      <c r="G80" s="12"/>
      <c r="H80" s="12"/>
      <c r="I80" s="15" t="str">
        <f>IF(A80="","",E80-Listen!$K$5)</f>
        <v/>
      </c>
      <c r="J80" s="15" t="str">
        <f>IF(A80="","",IF(L80&lt;&gt;"","Erledigt",IF(I80&lt;0,"Überfällig",IF(I80&lt;=Cockpit!$B$6,"Fällig",IF(I80&lt;=60,"Geplant","OK")))))</f>
        <v/>
      </c>
      <c r="K80" s="12"/>
      <c r="L80" s="21"/>
      <c r="M80" s="12"/>
    </row>
    <row r="81" spans="1:13" x14ac:dyDescent="0.25">
      <c r="A81" s="12"/>
      <c r="B81" s="12"/>
      <c r="C81" s="12" t="str">
        <f>IFERROR(VLOOKUP(B81,Fahrzeuge!$A$7:$B$106,2,FALSE),"")</f>
        <v/>
      </c>
      <c r="D81" s="12"/>
      <c r="E81" s="21"/>
      <c r="F81" s="12"/>
      <c r="G81" s="12"/>
      <c r="H81" s="12"/>
      <c r="I81" s="15" t="str">
        <f>IF(A81="","",E81-Listen!$K$5)</f>
        <v/>
      </c>
      <c r="J81" s="15" t="str">
        <f>IF(A81="","",IF(L81&lt;&gt;"","Erledigt",IF(I81&lt;0,"Überfällig",IF(I81&lt;=Cockpit!$B$6,"Fällig",IF(I81&lt;=60,"Geplant","OK")))))</f>
        <v/>
      </c>
      <c r="K81" s="12"/>
      <c r="L81" s="21"/>
      <c r="M81" s="12"/>
    </row>
    <row r="82" spans="1:13" x14ac:dyDescent="0.25">
      <c r="A82" s="12"/>
      <c r="B82" s="12"/>
      <c r="C82" s="12" t="str">
        <f>IFERROR(VLOOKUP(B82,Fahrzeuge!$A$7:$B$106,2,FALSE),"")</f>
        <v/>
      </c>
      <c r="D82" s="12"/>
      <c r="E82" s="21"/>
      <c r="F82" s="12"/>
      <c r="G82" s="12"/>
      <c r="H82" s="12"/>
      <c r="I82" s="15" t="str">
        <f>IF(A82="","",E82-Listen!$K$5)</f>
        <v/>
      </c>
      <c r="J82" s="15" t="str">
        <f>IF(A82="","",IF(L82&lt;&gt;"","Erledigt",IF(I82&lt;0,"Überfällig",IF(I82&lt;=Cockpit!$B$6,"Fällig",IF(I82&lt;=60,"Geplant","OK")))))</f>
        <v/>
      </c>
      <c r="K82" s="12"/>
      <c r="L82" s="21"/>
      <c r="M82" s="12"/>
    </row>
    <row r="83" spans="1:13" x14ac:dyDescent="0.25">
      <c r="A83" s="12"/>
      <c r="B83" s="12"/>
      <c r="C83" s="12" t="str">
        <f>IFERROR(VLOOKUP(B83,Fahrzeuge!$A$7:$B$106,2,FALSE),"")</f>
        <v/>
      </c>
      <c r="D83" s="12"/>
      <c r="E83" s="21"/>
      <c r="F83" s="12"/>
      <c r="G83" s="12"/>
      <c r="H83" s="12"/>
      <c r="I83" s="15" t="str">
        <f>IF(A83="","",E83-Listen!$K$5)</f>
        <v/>
      </c>
      <c r="J83" s="15" t="str">
        <f>IF(A83="","",IF(L83&lt;&gt;"","Erledigt",IF(I83&lt;0,"Überfällig",IF(I83&lt;=Cockpit!$B$6,"Fällig",IF(I83&lt;=60,"Geplant","OK")))))</f>
        <v/>
      </c>
      <c r="K83" s="12"/>
      <c r="L83" s="21"/>
      <c r="M83" s="12"/>
    </row>
    <row r="84" spans="1:13" x14ac:dyDescent="0.25">
      <c r="A84" s="12"/>
      <c r="B84" s="12"/>
      <c r="C84" s="12" t="str">
        <f>IFERROR(VLOOKUP(B84,Fahrzeuge!$A$7:$B$106,2,FALSE),"")</f>
        <v/>
      </c>
      <c r="D84" s="12"/>
      <c r="E84" s="21"/>
      <c r="F84" s="12"/>
      <c r="G84" s="12"/>
      <c r="H84" s="12"/>
      <c r="I84" s="15" t="str">
        <f>IF(A84="","",E84-Listen!$K$5)</f>
        <v/>
      </c>
      <c r="J84" s="15" t="str">
        <f>IF(A84="","",IF(L84&lt;&gt;"","Erledigt",IF(I84&lt;0,"Überfällig",IF(I84&lt;=Cockpit!$B$6,"Fällig",IF(I84&lt;=60,"Geplant","OK")))))</f>
        <v/>
      </c>
      <c r="K84" s="12"/>
      <c r="L84" s="21"/>
      <c r="M84" s="12"/>
    </row>
    <row r="85" spans="1:13" x14ac:dyDescent="0.25">
      <c r="A85" s="12"/>
      <c r="B85" s="12"/>
      <c r="C85" s="12" t="str">
        <f>IFERROR(VLOOKUP(B85,Fahrzeuge!$A$7:$B$106,2,FALSE),"")</f>
        <v/>
      </c>
      <c r="D85" s="12"/>
      <c r="E85" s="21"/>
      <c r="F85" s="12"/>
      <c r="G85" s="12"/>
      <c r="H85" s="12"/>
      <c r="I85" s="15" t="str">
        <f>IF(A85="","",E85-Listen!$K$5)</f>
        <v/>
      </c>
      <c r="J85" s="15" t="str">
        <f>IF(A85="","",IF(L85&lt;&gt;"","Erledigt",IF(I85&lt;0,"Überfällig",IF(I85&lt;=Cockpit!$B$6,"Fällig",IF(I85&lt;=60,"Geplant","OK")))))</f>
        <v/>
      </c>
      <c r="K85" s="12"/>
      <c r="L85" s="21"/>
      <c r="M85" s="12"/>
    </row>
    <row r="86" spans="1:13" x14ac:dyDescent="0.25">
      <c r="A86" s="12"/>
      <c r="B86" s="12"/>
      <c r="C86" s="12" t="str">
        <f>IFERROR(VLOOKUP(B86,Fahrzeuge!$A$7:$B$106,2,FALSE),"")</f>
        <v/>
      </c>
      <c r="D86" s="12"/>
      <c r="E86" s="21"/>
      <c r="F86" s="12"/>
      <c r="G86" s="12"/>
      <c r="H86" s="12"/>
      <c r="I86" s="15" t="str">
        <f>IF(A86="","",E86-Listen!$K$5)</f>
        <v/>
      </c>
      <c r="J86" s="15" t="str">
        <f>IF(A86="","",IF(L86&lt;&gt;"","Erledigt",IF(I86&lt;0,"Überfällig",IF(I86&lt;=Cockpit!$B$6,"Fällig",IF(I86&lt;=60,"Geplant","OK")))))</f>
        <v/>
      </c>
      <c r="K86" s="12"/>
      <c r="L86" s="21"/>
      <c r="M86" s="12"/>
    </row>
    <row r="87" spans="1:13" x14ac:dyDescent="0.25">
      <c r="A87" s="12"/>
      <c r="B87" s="12"/>
      <c r="C87" s="12" t="str">
        <f>IFERROR(VLOOKUP(B87,Fahrzeuge!$A$7:$B$106,2,FALSE),"")</f>
        <v/>
      </c>
      <c r="D87" s="12"/>
      <c r="E87" s="21"/>
      <c r="F87" s="12"/>
      <c r="G87" s="12"/>
      <c r="H87" s="12"/>
      <c r="I87" s="15" t="str">
        <f>IF(A87="","",E87-Listen!$K$5)</f>
        <v/>
      </c>
      <c r="J87" s="15" t="str">
        <f>IF(A87="","",IF(L87&lt;&gt;"","Erledigt",IF(I87&lt;0,"Überfällig",IF(I87&lt;=Cockpit!$B$6,"Fällig",IF(I87&lt;=60,"Geplant","OK")))))</f>
        <v/>
      </c>
      <c r="K87" s="12"/>
      <c r="L87" s="21"/>
      <c r="M87" s="12"/>
    </row>
    <row r="88" spans="1:13" x14ac:dyDescent="0.25">
      <c r="A88" s="12"/>
      <c r="B88" s="12"/>
      <c r="C88" s="12" t="str">
        <f>IFERROR(VLOOKUP(B88,Fahrzeuge!$A$7:$B$106,2,FALSE),"")</f>
        <v/>
      </c>
      <c r="D88" s="12"/>
      <c r="E88" s="21"/>
      <c r="F88" s="12"/>
      <c r="G88" s="12"/>
      <c r="H88" s="12"/>
      <c r="I88" s="15" t="str">
        <f>IF(A88="","",E88-Listen!$K$5)</f>
        <v/>
      </c>
      <c r="J88" s="15" t="str">
        <f>IF(A88="","",IF(L88&lt;&gt;"","Erledigt",IF(I88&lt;0,"Überfällig",IF(I88&lt;=Cockpit!$B$6,"Fällig",IF(I88&lt;=60,"Geplant","OK")))))</f>
        <v/>
      </c>
      <c r="K88" s="12"/>
      <c r="L88" s="21"/>
      <c r="M88" s="12"/>
    </row>
    <row r="89" spans="1:13" x14ac:dyDescent="0.25">
      <c r="A89" s="12"/>
      <c r="B89" s="12"/>
      <c r="C89" s="12" t="str">
        <f>IFERROR(VLOOKUP(B89,Fahrzeuge!$A$7:$B$106,2,FALSE),"")</f>
        <v/>
      </c>
      <c r="D89" s="12"/>
      <c r="E89" s="21"/>
      <c r="F89" s="12"/>
      <c r="G89" s="12"/>
      <c r="H89" s="12"/>
      <c r="I89" s="15" t="str">
        <f>IF(A89="","",E89-Listen!$K$5)</f>
        <v/>
      </c>
      <c r="J89" s="15" t="str">
        <f>IF(A89="","",IF(L89&lt;&gt;"","Erledigt",IF(I89&lt;0,"Überfällig",IF(I89&lt;=Cockpit!$B$6,"Fällig",IF(I89&lt;=60,"Geplant","OK")))))</f>
        <v/>
      </c>
      <c r="K89" s="12"/>
      <c r="L89" s="21"/>
      <c r="M89" s="12"/>
    </row>
    <row r="90" spans="1:13" x14ac:dyDescent="0.25">
      <c r="A90" s="12"/>
      <c r="B90" s="12"/>
      <c r="C90" s="12" t="str">
        <f>IFERROR(VLOOKUP(B90,Fahrzeuge!$A$7:$B$106,2,FALSE),"")</f>
        <v/>
      </c>
      <c r="D90" s="12"/>
      <c r="E90" s="21"/>
      <c r="F90" s="12"/>
      <c r="G90" s="12"/>
      <c r="H90" s="12"/>
      <c r="I90" s="15" t="str">
        <f>IF(A90="","",E90-Listen!$K$5)</f>
        <v/>
      </c>
      <c r="J90" s="15" t="str">
        <f>IF(A90="","",IF(L90&lt;&gt;"","Erledigt",IF(I90&lt;0,"Überfällig",IF(I90&lt;=Cockpit!$B$6,"Fällig",IF(I90&lt;=60,"Geplant","OK")))))</f>
        <v/>
      </c>
      <c r="K90" s="12"/>
      <c r="L90" s="21"/>
      <c r="M90" s="12"/>
    </row>
    <row r="91" spans="1:13" x14ac:dyDescent="0.25">
      <c r="A91" s="12"/>
      <c r="B91" s="12"/>
      <c r="C91" s="12" t="str">
        <f>IFERROR(VLOOKUP(B91,Fahrzeuge!$A$7:$B$106,2,FALSE),"")</f>
        <v/>
      </c>
      <c r="D91" s="12"/>
      <c r="E91" s="21"/>
      <c r="F91" s="12"/>
      <c r="G91" s="12"/>
      <c r="H91" s="12"/>
      <c r="I91" s="15" t="str">
        <f>IF(A91="","",E91-Listen!$K$5)</f>
        <v/>
      </c>
      <c r="J91" s="15" t="str">
        <f>IF(A91="","",IF(L91&lt;&gt;"","Erledigt",IF(I91&lt;0,"Überfällig",IF(I91&lt;=Cockpit!$B$6,"Fällig",IF(I91&lt;=60,"Geplant","OK")))))</f>
        <v/>
      </c>
      <c r="K91" s="12"/>
      <c r="L91" s="21"/>
      <c r="M91" s="12"/>
    </row>
    <row r="92" spans="1:13" x14ac:dyDescent="0.25">
      <c r="A92" s="12"/>
      <c r="B92" s="12"/>
      <c r="C92" s="12" t="str">
        <f>IFERROR(VLOOKUP(B92,Fahrzeuge!$A$7:$B$106,2,FALSE),"")</f>
        <v/>
      </c>
      <c r="D92" s="12"/>
      <c r="E92" s="21"/>
      <c r="F92" s="12"/>
      <c r="G92" s="12"/>
      <c r="H92" s="12"/>
      <c r="I92" s="15" t="str">
        <f>IF(A92="","",E92-Listen!$K$5)</f>
        <v/>
      </c>
      <c r="J92" s="15" t="str">
        <f>IF(A92="","",IF(L92&lt;&gt;"","Erledigt",IF(I92&lt;0,"Überfällig",IF(I92&lt;=Cockpit!$B$6,"Fällig",IF(I92&lt;=60,"Geplant","OK")))))</f>
        <v/>
      </c>
      <c r="K92" s="12"/>
      <c r="L92" s="21"/>
      <c r="M92" s="12"/>
    </row>
    <row r="93" spans="1:13" x14ac:dyDescent="0.25">
      <c r="A93" s="12"/>
      <c r="B93" s="12"/>
      <c r="C93" s="12" t="str">
        <f>IFERROR(VLOOKUP(B93,Fahrzeuge!$A$7:$B$106,2,FALSE),"")</f>
        <v/>
      </c>
      <c r="D93" s="12"/>
      <c r="E93" s="21"/>
      <c r="F93" s="12"/>
      <c r="G93" s="12"/>
      <c r="H93" s="12"/>
      <c r="I93" s="15" t="str">
        <f>IF(A93="","",E93-Listen!$K$5)</f>
        <v/>
      </c>
      <c r="J93" s="15" t="str">
        <f>IF(A93="","",IF(L93&lt;&gt;"","Erledigt",IF(I93&lt;0,"Überfällig",IF(I93&lt;=Cockpit!$B$6,"Fällig",IF(I93&lt;=60,"Geplant","OK")))))</f>
        <v/>
      </c>
      <c r="K93" s="12"/>
      <c r="L93" s="21"/>
      <c r="M93" s="12"/>
    </row>
    <row r="94" spans="1:13" x14ac:dyDescent="0.25">
      <c r="A94" s="12"/>
      <c r="B94" s="12"/>
      <c r="C94" s="12" t="str">
        <f>IFERROR(VLOOKUP(B94,Fahrzeuge!$A$7:$B$106,2,FALSE),"")</f>
        <v/>
      </c>
      <c r="D94" s="12"/>
      <c r="E94" s="21"/>
      <c r="F94" s="12"/>
      <c r="G94" s="12"/>
      <c r="H94" s="12"/>
      <c r="I94" s="15" t="str">
        <f>IF(A94="","",E94-Listen!$K$5)</f>
        <v/>
      </c>
      <c r="J94" s="15" t="str">
        <f>IF(A94="","",IF(L94&lt;&gt;"","Erledigt",IF(I94&lt;0,"Überfällig",IF(I94&lt;=Cockpit!$B$6,"Fällig",IF(I94&lt;=60,"Geplant","OK")))))</f>
        <v/>
      </c>
      <c r="K94" s="12"/>
      <c r="L94" s="21"/>
      <c r="M94" s="12"/>
    </row>
    <row r="95" spans="1:13" x14ac:dyDescent="0.25">
      <c r="A95" s="12"/>
      <c r="B95" s="12"/>
      <c r="C95" s="12" t="str">
        <f>IFERROR(VLOOKUP(B95,Fahrzeuge!$A$7:$B$106,2,FALSE),"")</f>
        <v/>
      </c>
      <c r="D95" s="12"/>
      <c r="E95" s="21"/>
      <c r="F95" s="12"/>
      <c r="G95" s="12"/>
      <c r="H95" s="12"/>
      <c r="I95" s="15" t="str">
        <f>IF(A95="","",E95-Listen!$K$5)</f>
        <v/>
      </c>
      <c r="J95" s="15" t="str">
        <f>IF(A95="","",IF(L95&lt;&gt;"","Erledigt",IF(I95&lt;0,"Überfällig",IF(I95&lt;=Cockpit!$B$6,"Fällig",IF(I95&lt;=60,"Geplant","OK")))))</f>
        <v/>
      </c>
      <c r="K95" s="12"/>
      <c r="L95" s="21"/>
      <c r="M95" s="12"/>
    </row>
    <row r="96" spans="1:13" x14ac:dyDescent="0.25">
      <c r="A96" s="12"/>
      <c r="B96" s="12"/>
      <c r="C96" s="12" t="str">
        <f>IFERROR(VLOOKUP(B96,Fahrzeuge!$A$7:$B$106,2,FALSE),"")</f>
        <v/>
      </c>
      <c r="D96" s="12"/>
      <c r="E96" s="21"/>
      <c r="F96" s="12"/>
      <c r="G96" s="12"/>
      <c r="H96" s="12"/>
      <c r="I96" s="15" t="str">
        <f>IF(A96="","",E96-Listen!$K$5)</f>
        <v/>
      </c>
      <c r="J96" s="15" t="str">
        <f>IF(A96="","",IF(L96&lt;&gt;"","Erledigt",IF(I96&lt;0,"Überfällig",IF(I96&lt;=Cockpit!$B$6,"Fällig",IF(I96&lt;=60,"Geplant","OK")))))</f>
        <v/>
      </c>
      <c r="K96" s="12"/>
      <c r="L96" s="21"/>
      <c r="M96" s="12"/>
    </row>
    <row r="97" spans="1:13" x14ac:dyDescent="0.25">
      <c r="A97" s="12"/>
      <c r="B97" s="12"/>
      <c r="C97" s="12" t="str">
        <f>IFERROR(VLOOKUP(B97,Fahrzeuge!$A$7:$B$106,2,FALSE),"")</f>
        <v/>
      </c>
      <c r="D97" s="12"/>
      <c r="E97" s="21"/>
      <c r="F97" s="12"/>
      <c r="G97" s="12"/>
      <c r="H97" s="12"/>
      <c r="I97" s="15" t="str">
        <f>IF(A97="","",E97-Listen!$K$5)</f>
        <v/>
      </c>
      <c r="J97" s="15" t="str">
        <f>IF(A97="","",IF(L97&lt;&gt;"","Erledigt",IF(I97&lt;0,"Überfällig",IF(I97&lt;=Cockpit!$B$6,"Fällig",IF(I97&lt;=60,"Geplant","OK")))))</f>
        <v/>
      </c>
      <c r="K97" s="12"/>
      <c r="L97" s="21"/>
      <c r="M97" s="12"/>
    </row>
    <row r="98" spans="1:13" x14ac:dyDescent="0.25">
      <c r="A98" s="12"/>
      <c r="B98" s="12"/>
      <c r="C98" s="12" t="str">
        <f>IFERROR(VLOOKUP(B98,Fahrzeuge!$A$7:$B$106,2,FALSE),"")</f>
        <v/>
      </c>
      <c r="D98" s="12"/>
      <c r="E98" s="21"/>
      <c r="F98" s="12"/>
      <c r="G98" s="12"/>
      <c r="H98" s="12"/>
      <c r="I98" s="15" t="str">
        <f>IF(A98="","",E98-Listen!$K$5)</f>
        <v/>
      </c>
      <c r="J98" s="15" t="str">
        <f>IF(A98="","",IF(L98&lt;&gt;"","Erledigt",IF(I98&lt;0,"Überfällig",IF(I98&lt;=Cockpit!$B$6,"Fällig",IF(I98&lt;=60,"Geplant","OK")))))</f>
        <v/>
      </c>
      <c r="K98" s="12"/>
      <c r="L98" s="21"/>
      <c r="M98" s="12"/>
    </row>
    <row r="99" spans="1:13" x14ac:dyDescent="0.25">
      <c r="A99" s="12"/>
      <c r="B99" s="12"/>
      <c r="C99" s="12" t="str">
        <f>IFERROR(VLOOKUP(B99,Fahrzeuge!$A$7:$B$106,2,FALSE),"")</f>
        <v/>
      </c>
      <c r="D99" s="12"/>
      <c r="E99" s="21"/>
      <c r="F99" s="12"/>
      <c r="G99" s="12"/>
      <c r="H99" s="12"/>
      <c r="I99" s="15" t="str">
        <f>IF(A99="","",E99-Listen!$K$5)</f>
        <v/>
      </c>
      <c r="J99" s="15" t="str">
        <f>IF(A99="","",IF(L99&lt;&gt;"","Erledigt",IF(I99&lt;0,"Überfällig",IF(I99&lt;=Cockpit!$B$6,"Fällig",IF(I99&lt;=60,"Geplant","OK")))))</f>
        <v/>
      </c>
      <c r="K99" s="12"/>
      <c r="L99" s="21"/>
      <c r="M99" s="12"/>
    </row>
    <row r="100" spans="1:13" x14ac:dyDescent="0.25">
      <c r="A100" s="12"/>
      <c r="B100" s="12"/>
      <c r="C100" s="12" t="str">
        <f>IFERROR(VLOOKUP(B100,Fahrzeuge!$A$7:$B$106,2,FALSE),"")</f>
        <v/>
      </c>
      <c r="D100" s="12"/>
      <c r="E100" s="21"/>
      <c r="F100" s="12"/>
      <c r="G100" s="12"/>
      <c r="H100" s="12"/>
      <c r="I100" s="15" t="str">
        <f>IF(A100="","",E100-Listen!$K$5)</f>
        <v/>
      </c>
      <c r="J100" s="15" t="str">
        <f>IF(A100="","",IF(L100&lt;&gt;"","Erledigt",IF(I100&lt;0,"Überfällig",IF(I100&lt;=Cockpit!$B$6,"Fällig",IF(I100&lt;=60,"Geplant","OK")))))</f>
        <v/>
      </c>
      <c r="K100" s="12"/>
      <c r="L100" s="21"/>
      <c r="M100" s="12"/>
    </row>
    <row r="101" spans="1:13" x14ac:dyDescent="0.25">
      <c r="A101" s="12"/>
      <c r="B101" s="12"/>
      <c r="C101" s="12" t="str">
        <f>IFERROR(VLOOKUP(B101,Fahrzeuge!$A$7:$B$106,2,FALSE),"")</f>
        <v/>
      </c>
      <c r="D101" s="12"/>
      <c r="E101" s="21"/>
      <c r="F101" s="12"/>
      <c r="G101" s="12"/>
      <c r="H101" s="12"/>
      <c r="I101" s="15" t="str">
        <f>IF(A101="","",E101-Listen!$K$5)</f>
        <v/>
      </c>
      <c r="J101" s="15" t="str">
        <f>IF(A101="","",IF(L101&lt;&gt;"","Erledigt",IF(I101&lt;0,"Überfällig",IF(I101&lt;=Cockpit!$B$6,"Fällig",IF(I101&lt;=60,"Geplant","OK")))))</f>
        <v/>
      </c>
      <c r="K101" s="12"/>
      <c r="L101" s="21"/>
      <c r="M101" s="12"/>
    </row>
    <row r="102" spans="1:13" x14ac:dyDescent="0.25">
      <c r="A102" s="12"/>
      <c r="B102" s="12"/>
      <c r="C102" s="12" t="str">
        <f>IFERROR(VLOOKUP(B102,Fahrzeuge!$A$7:$B$106,2,FALSE),"")</f>
        <v/>
      </c>
      <c r="D102" s="12"/>
      <c r="E102" s="21"/>
      <c r="F102" s="12"/>
      <c r="G102" s="12"/>
      <c r="H102" s="12"/>
      <c r="I102" s="15" t="str">
        <f>IF(A102="","",E102-Listen!$K$5)</f>
        <v/>
      </c>
      <c r="J102" s="15" t="str">
        <f>IF(A102="","",IF(L102&lt;&gt;"","Erledigt",IF(I102&lt;0,"Überfällig",IF(I102&lt;=Cockpit!$B$6,"Fällig",IF(I102&lt;=60,"Geplant","OK")))))</f>
        <v/>
      </c>
      <c r="K102" s="12"/>
      <c r="L102" s="21"/>
      <c r="M102" s="12"/>
    </row>
    <row r="103" spans="1:13" x14ac:dyDescent="0.25">
      <c r="A103" s="12"/>
      <c r="B103" s="12"/>
      <c r="C103" s="12" t="str">
        <f>IFERROR(VLOOKUP(B103,Fahrzeuge!$A$7:$B$106,2,FALSE),"")</f>
        <v/>
      </c>
      <c r="D103" s="12"/>
      <c r="E103" s="21"/>
      <c r="F103" s="12"/>
      <c r="G103" s="12"/>
      <c r="H103" s="12"/>
      <c r="I103" s="15" t="str">
        <f>IF(A103="","",E103-Listen!$K$5)</f>
        <v/>
      </c>
      <c r="J103" s="15" t="str">
        <f>IF(A103="","",IF(L103&lt;&gt;"","Erledigt",IF(I103&lt;0,"Überfällig",IF(I103&lt;=Cockpit!$B$6,"Fällig",IF(I103&lt;=60,"Geplant","OK")))))</f>
        <v/>
      </c>
      <c r="K103" s="12"/>
      <c r="L103" s="21"/>
      <c r="M103" s="12"/>
    </row>
    <row r="104" spans="1:13" x14ac:dyDescent="0.25">
      <c r="A104" s="12"/>
      <c r="B104" s="12"/>
      <c r="C104" s="12" t="str">
        <f>IFERROR(VLOOKUP(B104,Fahrzeuge!$A$7:$B$106,2,FALSE),"")</f>
        <v/>
      </c>
      <c r="D104" s="12"/>
      <c r="E104" s="21"/>
      <c r="F104" s="12"/>
      <c r="G104" s="12"/>
      <c r="H104" s="12"/>
      <c r="I104" s="15" t="str">
        <f>IF(A104="","",E104-Listen!$K$5)</f>
        <v/>
      </c>
      <c r="J104" s="15" t="str">
        <f>IF(A104="","",IF(L104&lt;&gt;"","Erledigt",IF(I104&lt;0,"Überfällig",IF(I104&lt;=Cockpit!$B$6,"Fällig",IF(I104&lt;=60,"Geplant","OK")))))</f>
        <v/>
      </c>
      <c r="K104" s="12"/>
      <c r="L104" s="21"/>
      <c r="M104" s="12"/>
    </row>
    <row r="105" spans="1:13" x14ac:dyDescent="0.25">
      <c r="A105" s="12"/>
      <c r="B105" s="12"/>
      <c r="C105" s="12" t="str">
        <f>IFERROR(VLOOKUP(B105,Fahrzeuge!$A$7:$B$106,2,FALSE),"")</f>
        <v/>
      </c>
      <c r="D105" s="12"/>
      <c r="E105" s="21"/>
      <c r="F105" s="12"/>
      <c r="G105" s="12"/>
      <c r="H105" s="12"/>
      <c r="I105" s="15" t="str">
        <f>IF(A105="","",E105-Listen!$K$5)</f>
        <v/>
      </c>
      <c r="J105" s="15" t="str">
        <f>IF(A105="","",IF(L105&lt;&gt;"","Erledigt",IF(I105&lt;0,"Überfällig",IF(I105&lt;=Cockpit!$B$6,"Fällig",IF(I105&lt;=60,"Geplant","OK")))))</f>
        <v/>
      </c>
      <c r="K105" s="12"/>
      <c r="L105" s="21"/>
      <c r="M105" s="12"/>
    </row>
    <row r="106" spans="1:13" x14ac:dyDescent="0.25">
      <c r="A106" s="12"/>
      <c r="B106" s="12"/>
      <c r="C106" s="12" t="str">
        <f>IFERROR(VLOOKUP(B106,Fahrzeuge!$A$7:$B$106,2,FALSE),"")</f>
        <v/>
      </c>
      <c r="D106" s="12"/>
      <c r="E106" s="21"/>
      <c r="F106" s="12"/>
      <c r="G106" s="12"/>
      <c r="H106" s="12"/>
      <c r="I106" s="15" t="str">
        <f>IF(A106="","",E106-Listen!$K$5)</f>
        <v/>
      </c>
      <c r="J106" s="15" t="str">
        <f>IF(A106="","",IF(L106&lt;&gt;"","Erledigt",IF(I106&lt;0,"Überfällig",IF(I106&lt;=Cockpit!$B$6,"Fällig",IF(I106&lt;=60,"Geplant","OK")))))</f>
        <v/>
      </c>
      <c r="K106" s="12"/>
      <c r="L106" s="21"/>
      <c r="M106" s="12"/>
    </row>
    <row r="107" spans="1:13" x14ac:dyDescent="0.25">
      <c r="A107" s="12"/>
      <c r="B107" s="12"/>
      <c r="C107" s="12" t="str">
        <f>IFERROR(VLOOKUP(B107,Fahrzeuge!$A$7:$B$106,2,FALSE),"")</f>
        <v/>
      </c>
      <c r="D107" s="12"/>
      <c r="E107" s="21"/>
      <c r="F107" s="12"/>
      <c r="G107" s="12"/>
      <c r="H107" s="12"/>
      <c r="I107" s="15" t="str">
        <f>IF(A107="","",E107-Listen!$K$5)</f>
        <v/>
      </c>
      <c r="J107" s="15" t="str">
        <f>IF(A107="","",IF(L107&lt;&gt;"","Erledigt",IF(I107&lt;0,"Überfällig",IF(I107&lt;=Cockpit!$B$6,"Fällig",IF(I107&lt;=60,"Geplant","OK")))))</f>
        <v/>
      </c>
      <c r="K107" s="12"/>
      <c r="L107" s="21"/>
      <c r="M107" s="12"/>
    </row>
    <row r="108" spans="1:13" x14ac:dyDescent="0.25">
      <c r="A108" s="12"/>
      <c r="B108" s="12"/>
      <c r="C108" s="12" t="str">
        <f>IFERROR(VLOOKUP(B108,Fahrzeuge!$A$7:$B$106,2,FALSE),"")</f>
        <v/>
      </c>
      <c r="D108" s="12"/>
      <c r="E108" s="21"/>
      <c r="F108" s="12"/>
      <c r="G108" s="12"/>
      <c r="H108" s="12"/>
      <c r="I108" s="15" t="str">
        <f>IF(A108="","",E108-Listen!$K$5)</f>
        <v/>
      </c>
      <c r="J108" s="15" t="str">
        <f>IF(A108="","",IF(L108&lt;&gt;"","Erledigt",IF(I108&lt;0,"Überfällig",IF(I108&lt;=Cockpit!$B$6,"Fällig",IF(I108&lt;=60,"Geplant","OK")))))</f>
        <v/>
      </c>
      <c r="K108" s="12"/>
      <c r="L108" s="21"/>
      <c r="M108" s="12"/>
    </row>
    <row r="109" spans="1:13" x14ac:dyDescent="0.25">
      <c r="A109" s="12"/>
      <c r="B109" s="12"/>
      <c r="C109" s="12" t="str">
        <f>IFERROR(VLOOKUP(B109,Fahrzeuge!$A$7:$B$106,2,FALSE),"")</f>
        <v/>
      </c>
      <c r="D109" s="12"/>
      <c r="E109" s="21"/>
      <c r="F109" s="12"/>
      <c r="G109" s="12"/>
      <c r="H109" s="12"/>
      <c r="I109" s="15" t="str">
        <f>IF(A109="","",E109-Listen!$K$5)</f>
        <v/>
      </c>
      <c r="J109" s="15" t="str">
        <f>IF(A109="","",IF(L109&lt;&gt;"","Erledigt",IF(I109&lt;0,"Überfällig",IF(I109&lt;=Cockpit!$B$6,"Fällig",IF(I109&lt;=60,"Geplant","OK")))))</f>
        <v/>
      </c>
      <c r="K109" s="12"/>
      <c r="L109" s="21"/>
      <c r="M109" s="12"/>
    </row>
    <row r="110" spans="1:13" x14ac:dyDescent="0.25">
      <c r="A110" s="12"/>
      <c r="B110" s="12"/>
      <c r="C110" s="12" t="str">
        <f>IFERROR(VLOOKUP(B110,Fahrzeuge!$A$7:$B$106,2,FALSE),"")</f>
        <v/>
      </c>
      <c r="D110" s="12"/>
      <c r="E110" s="21"/>
      <c r="F110" s="12"/>
      <c r="G110" s="12"/>
      <c r="H110" s="12"/>
      <c r="I110" s="15" t="str">
        <f>IF(A110="","",E110-Listen!$K$5)</f>
        <v/>
      </c>
      <c r="J110" s="15" t="str">
        <f>IF(A110="","",IF(L110&lt;&gt;"","Erledigt",IF(I110&lt;0,"Überfällig",IF(I110&lt;=Cockpit!$B$6,"Fällig",IF(I110&lt;=60,"Geplant","OK")))))</f>
        <v/>
      </c>
      <c r="K110" s="12"/>
      <c r="L110" s="21"/>
      <c r="M110" s="12"/>
    </row>
    <row r="111" spans="1:13" x14ac:dyDescent="0.25">
      <c r="A111" s="12"/>
      <c r="B111" s="12"/>
      <c r="C111" s="12" t="str">
        <f>IFERROR(VLOOKUP(B111,Fahrzeuge!$A$7:$B$106,2,FALSE),"")</f>
        <v/>
      </c>
      <c r="D111" s="12"/>
      <c r="E111" s="21"/>
      <c r="F111" s="12"/>
      <c r="G111" s="12"/>
      <c r="H111" s="12"/>
      <c r="I111" s="15" t="str">
        <f>IF(A111="","",E111-Listen!$K$5)</f>
        <v/>
      </c>
      <c r="J111" s="15" t="str">
        <f>IF(A111="","",IF(L111&lt;&gt;"","Erledigt",IF(I111&lt;0,"Überfällig",IF(I111&lt;=Cockpit!$B$6,"Fällig",IF(I111&lt;=60,"Geplant","OK")))))</f>
        <v/>
      </c>
      <c r="K111" s="12"/>
      <c r="L111" s="21"/>
      <c r="M111" s="12"/>
    </row>
    <row r="112" spans="1:13" x14ac:dyDescent="0.25">
      <c r="A112" s="12"/>
      <c r="B112" s="12"/>
      <c r="C112" s="12" t="str">
        <f>IFERROR(VLOOKUP(B112,Fahrzeuge!$A$7:$B$106,2,FALSE),"")</f>
        <v/>
      </c>
      <c r="D112" s="12"/>
      <c r="E112" s="21"/>
      <c r="F112" s="12"/>
      <c r="G112" s="12"/>
      <c r="H112" s="12"/>
      <c r="I112" s="15" t="str">
        <f>IF(A112="","",E112-Listen!$K$5)</f>
        <v/>
      </c>
      <c r="J112" s="15" t="str">
        <f>IF(A112="","",IF(L112&lt;&gt;"","Erledigt",IF(I112&lt;0,"Überfällig",IF(I112&lt;=Cockpit!$B$6,"Fällig",IF(I112&lt;=60,"Geplant","OK")))))</f>
        <v/>
      </c>
      <c r="K112" s="12"/>
      <c r="L112" s="21"/>
      <c r="M112" s="12"/>
    </row>
    <row r="113" spans="1:13" x14ac:dyDescent="0.25">
      <c r="A113" s="12"/>
      <c r="B113" s="12"/>
      <c r="C113" s="12" t="str">
        <f>IFERROR(VLOOKUP(B113,Fahrzeuge!$A$7:$B$106,2,FALSE),"")</f>
        <v/>
      </c>
      <c r="D113" s="12"/>
      <c r="E113" s="21"/>
      <c r="F113" s="12"/>
      <c r="G113" s="12"/>
      <c r="H113" s="12"/>
      <c r="I113" s="15" t="str">
        <f>IF(A113="","",E113-Listen!$K$5)</f>
        <v/>
      </c>
      <c r="J113" s="15" t="str">
        <f>IF(A113="","",IF(L113&lt;&gt;"","Erledigt",IF(I113&lt;0,"Überfällig",IF(I113&lt;=Cockpit!$B$6,"Fällig",IF(I113&lt;=60,"Geplant","OK")))))</f>
        <v/>
      </c>
      <c r="K113" s="12"/>
      <c r="L113" s="21"/>
      <c r="M113" s="12"/>
    </row>
    <row r="114" spans="1:13" x14ac:dyDescent="0.25">
      <c r="A114" s="12"/>
      <c r="B114" s="12"/>
      <c r="C114" s="12" t="str">
        <f>IFERROR(VLOOKUP(B114,Fahrzeuge!$A$7:$B$106,2,FALSE),"")</f>
        <v/>
      </c>
      <c r="D114" s="12"/>
      <c r="E114" s="21"/>
      <c r="F114" s="12"/>
      <c r="G114" s="12"/>
      <c r="H114" s="12"/>
      <c r="I114" s="15" t="str">
        <f>IF(A114="","",E114-Listen!$K$5)</f>
        <v/>
      </c>
      <c r="J114" s="15" t="str">
        <f>IF(A114="","",IF(L114&lt;&gt;"","Erledigt",IF(I114&lt;0,"Überfällig",IF(I114&lt;=Cockpit!$B$6,"Fällig",IF(I114&lt;=60,"Geplant","OK")))))</f>
        <v/>
      </c>
      <c r="K114" s="12"/>
      <c r="L114" s="21"/>
      <c r="M114" s="12"/>
    </row>
    <row r="115" spans="1:13" x14ac:dyDescent="0.25">
      <c r="A115" s="12"/>
      <c r="B115" s="12"/>
      <c r="C115" s="12" t="str">
        <f>IFERROR(VLOOKUP(B115,Fahrzeuge!$A$7:$B$106,2,FALSE),"")</f>
        <v/>
      </c>
      <c r="D115" s="12"/>
      <c r="E115" s="21"/>
      <c r="F115" s="12"/>
      <c r="G115" s="12"/>
      <c r="H115" s="12"/>
      <c r="I115" s="15" t="str">
        <f>IF(A115="","",E115-Listen!$K$5)</f>
        <v/>
      </c>
      <c r="J115" s="15" t="str">
        <f>IF(A115="","",IF(L115&lt;&gt;"","Erledigt",IF(I115&lt;0,"Überfällig",IF(I115&lt;=Cockpit!$B$6,"Fällig",IF(I115&lt;=60,"Geplant","OK")))))</f>
        <v/>
      </c>
      <c r="K115" s="12"/>
      <c r="L115" s="21"/>
      <c r="M115" s="12"/>
    </row>
    <row r="116" spans="1:13" x14ac:dyDescent="0.25">
      <c r="A116" s="12"/>
      <c r="B116" s="12"/>
      <c r="C116" s="12" t="str">
        <f>IFERROR(VLOOKUP(B116,Fahrzeuge!$A$7:$B$106,2,FALSE),"")</f>
        <v/>
      </c>
      <c r="D116" s="12"/>
      <c r="E116" s="21"/>
      <c r="F116" s="12"/>
      <c r="G116" s="12"/>
      <c r="H116" s="12"/>
      <c r="I116" s="15" t="str">
        <f>IF(A116="","",E116-Listen!$K$5)</f>
        <v/>
      </c>
      <c r="J116" s="15" t="str">
        <f>IF(A116="","",IF(L116&lt;&gt;"","Erledigt",IF(I116&lt;0,"Überfällig",IF(I116&lt;=Cockpit!$B$6,"Fällig",IF(I116&lt;=60,"Geplant","OK")))))</f>
        <v/>
      </c>
      <c r="K116" s="12"/>
      <c r="L116" s="21"/>
      <c r="M116" s="12"/>
    </row>
    <row r="117" spans="1:13" x14ac:dyDescent="0.25">
      <c r="A117" s="12"/>
      <c r="B117" s="12"/>
      <c r="C117" s="12" t="str">
        <f>IFERROR(VLOOKUP(B117,Fahrzeuge!$A$7:$B$106,2,FALSE),"")</f>
        <v/>
      </c>
      <c r="D117" s="12"/>
      <c r="E117" s="21"/>
      <c r="F117" s="12"/>
      <c r="G117" s="12"/>
      <c r="H117" s="12"/>
      <c r="I117" s="15" t="str">
        <f>IF(A117="","",E117-Listen!$K$5)</f>
        <v/>
      </c>
      <c r="J117" s="15" t="str">
        <f>IF(A117="","",IF(L117&lt;&gt;"","Erledigt",IF(I117&lt;0,"Überfällig",IF(I117&lt;=Cockpit!$B$6,"Fällig",IF(I117&lt;=60,"Geplant","OK")))))</f>
        <v/>
      </c>
      <c r="K117" s="12"/>
      <c r="L117" s="21"/>
      <c r="M117" s="12"/>
    </row>
    <row r="118" spans="1:13" x14ac:dyDescent="0.25">
      <c r="A118" s="12"/>
      <c r="B118" s="12"/>
      <c r="C118" s="12" t="str">
        <f>IFERROR(VLOOKUP(B118,Fahrzeuge!$A$7:$B$106,2,FALSE),"")</f>
        <v/>
      </c>
      <c r="D118" s="12"/>
      <c r="E118" s="21"/>
      <c r="F118" s="12"/>
      <c r="G118" s="12"/>
      <c r="H118" s="12"/>
      <c r="I118" s="15" t="str">
        <f>IF(A118="","",E118-Listen!$K$5)</f>
        <v/>
      </c>
      <c r="J118" s="15" t="str">
        <f>IF(A118="","",IF(L118&lt;&gt;"","Erledigt",IF(I118&lt;0,"Überfällig",IF(I118&lt;=Cockpit!$B$6,"Fällig",IF(I118&lt;=60,"Geplant","OK")))))</f>
        <v/>
      </c>
      <c r="K118" s="12"/>
      <c r="L118" s="21"/>
      <c r="M118" s="12"/>
    </row>
    <row r="119" spans="1:13" x14ac:dyDescent="0.25">
      <c r="A119" s="12"/>
      <c r="B119" s="12"/>
      <c r="C119" s="12" t="str">
        <f>IFERROR(VLOOKUP(B119,Fahrzeuge!$A$7:$B$106,2,FALSE),"")</f>
        <v/>
      </c>
      <c r="D119" s="12"/>
      <c r="E119" s="21"/>
      <c r="F119" s="12"/>
      <c r="G119" s="12"/>
      <c r="H119" s="12"/>
      <c r="I119" s="15" t="str">
        <f>IF(A119="","",E119-Listen!$K$5)</f>
        <v/>
      </c>
      <c r="J119" s="15" t="str">
        <f>IF(A119="","",IF(L119&lt;&gt;"","Erledigt",IF(I119&lt;0,"Überfällig",IF(I119&lt;=Cockpit!$B$6,"Fällig",IF(I119&lt;=60,"Geplant","OK")))))</f>
        <v/>
      </c>
      <c r="K119" s="12"/>
      <c r="L119" s="21"/>
      <c r="M119" s="12"/>
    </row>
    <row r="120" spans="1:13" x14ac:dyDescent="0.25">
      <c r="A120" s="12"/>
      <c r="B120" s="12"/>
      <c r="C120" s="12" t="str">
        <f>IFERROR(VLOOKUP(B120,Fahrzeuge!$A$7:$B$106,2,FALSE),"")</f>
        <v/>
      </c>
      <c r="D120" s="12"/>
      <c r="E120" s="21"/>
      <c r="F120" s="12"/>
      <c r="G120" s="12"/>
      <c r="H120" s="12"/>
      <c r="I120" s="15" t="str">
        <f>IF(A120="","",E120-Listen!$K$5)</f>
        <v/>
      </c>
      <c r="J120" s="15" t="str">
        <f>IF(A120="","",IF(L120&lt;&gt;"","Erledigt",IF(I120&lt;0,"Überfällig",IF(I120&lt;=Cockpit!$B$6,"Fällig",IF(I120&lt;=60,"Geplant","OK")))))</f>
        <v/>
      </c>
      <c r="K120" s="12"/>
      <c r="L120" s="21"/>
      <c r="M120" s="12"/>
    </row>
    <row r="121" spans="1:13" x14ac:dyDescent="0.25">
      <c r="A121" s="12"/>
      <c r="B121" s="12"/>
      <c r="C121" s="12" t="str">
        <f>IFERROR(VLOOKUP(B121,Fahrzeuge!$A$7:$B$106,2,FALSE),"")</f>
        <v/>
      </c>
      <c r="D121" s="12"/>
      <c r="E121" s="21"/>
      <c r="F121" s="12"/>
      <c r="G121" s="12"/>
      <c r="H121" s="12"/>
      <c r="I121" s="15" t="str">
        <f>IF(A121="","",E121-Listen!$K$5)</f>
        <v/>
      </c>
      <c r="J121" s="15" t="str">
        <f>IF(A121="","",IF(L121&lt;&gt;"","Erledigt",IF(I121&lt;0,"Überfällig",IF(I121&lt;=Cockpit!$B$6,"Fällig",IF(I121&lt;=60,"Geplant","OK")))))</f>
        <v/>
      </c>
      <c r="K121" s="12"/>
      <c r="L121" s="21"/>
      <c r="M121" s="12"/>
    </row>
    <row r="122" spans="1:13" x14ac:dyDescent="0.25">
      <c r="A122" s="12"/>
      <c r="B122" s="12"/>
      <c r="C122" s="12" t="str">
        <f>IFERROR(VLOOKUP(B122,Fahrzeuge!$A$7:$B$106,2,FALSE),"")</f>
        <v/>
      </c>
      <c r="D122" s="12"/>
      <c r="E122" s="21"/>
      <c r="F122" s="12"/>
      <c r="G122" s="12"/>
      <c r="H122" s="12"/>
      <c r="I122" s="15" t="str">
        <f>IF(A122="","",E122-Listen!$K$5)</f>
        <v/>
      </c>
      <c r="J122" s="15" t="str">
        <f>IF(A122="","",IF(L122&lt;&gt;"","Erledigt",IF(I122&lt;0,"Überfällig",IF(I122&lt;=Cockpit!$B$6,"Fällig",IF(I122&lt;=60,"Geplant","OK")))))</f>
        <v/>
      </c>
      <c r="K122" s="12"/>
      <c r="L122" s="21"/>
      <c r="M122" s="12"/>
    </row>
    <row r="123" spans="1:13" x14ac:dyDescent="0.25">
      <c r="A123" s="12"/>
      <c r="B123" s="12"/>
      <c r="C123" s="12" t="str">
        <f>IFERROR(VLOOKUP(B123,Fahrzeuge!$A$7:$B$106,2,FALSE),"")</f>
        <v/>
      </c>
      <c r="D123" s="12"/>
      <c r="E123" s="21"/>
      <c r="F123" s="12"/>
      <c r="G123" s="12"/>
      <c r="H123" s="12"/>
      <c r="I123" s="15" t="str">
        <f>IF(A123="","",E123-Listen!$K$5)</f>
        <v/>
      </c>
      <c r="J123" s="15" t="str">
        <f>IF(A123="","",IF(L123&lt;&gt;"","Erledigt",IF(I123&lt;0,"Überfällig",IF(I123&lt;=Cockpit!$B$6,"Fällig",IF(I123&lt;=60,"Geplant","OK")))))</f>
        <v/>
      </c>
      <c r="K123" s="12"/>
      <c r="L123" s="21"/>
      <c r="M123" s="12"/>
    </row>
    <row r="124" spans="1:13" x14ac:dyDescent="0.25">
      <c r="A124" s="12"/>
      <c r="B124" s="12"/>
      <c r="C124" s="12" t="str">
        <f>IFERROR(VLOOKUP(B124,Fahrzeuge!$A$7:$B$106,2,FALSE),"")</f>
        <v/>
      </c>
      <c r="D124" s="12"/>
      <c r="E124" s="21"/>
      <c r="F124" s="12"/>
      <c r="G124" s="12"/>
      <c r="H124" s="12"/>
      <c r="I124" s="15" t="str">
        <f>IF(A124="","",E124-Listen!$K$5)</f>
        <v/>
      </c>
      <c r="J124" s="15" t="str">
        <f>IF(A124="","",IF(L124&lt;&gt;"","Erledigt",IF(I124&lt;0,"Überfällig",IF(I124&lt;=Cockpit!$B$6,"Fällig",IF(I124&lt;=60,"Geplant","OK")))))</f>
        <v/>
      </c>
      <c r="K124" s="12"/>
      <c r="L124" s="21"/>
      <c r="M124" s="12"/>
    </row>
    <row r="125" spans="1:13" x14ac:dyDescent="0.25">
      <c r="A125" s="12"/>
      <c r="B125" s="12"/>
      <c r="C125" s="12" t="str">
        <f>IFERROR(VLOOKUP(B125,Fahrzeuge!$A$7:$B$106,2,FALSE),"")</f>
        <v/>
      </c>
      <c r="D125" s="12"/>
      <c r="E125" s="21"/>
      <c r="F125" s="12"/>
      <c r="G125" s="12"/>
      <c r="H125" s="12"/>
      <c r="I125" s="15" t="str">
        <f>IF(A125="","",E125-Listen!$K$5)</f>
        <v/>
      </c>
      <c r="J125" s="15" t="str">
        <f>IF(A125="","",IF(L125&lt;&gt;"","Erledigt",IF(I125&lt;0,"Überfällig",IF(I125&lt;=Cockpit!$B$6,"Fällig",IF(I125&lt;=60,"Geplant","OK")))))</f>
        <v/>
      </c>
      <c r="K125" s="12"/>
      <c r="L125" s="21"/>
      <c r="M125" s="12"/>
    </row>
    <row r="126" spans="1:13" x14ac:dyDescent="0.25">
      <c r="A126" s="12"/>
      <c r="B126" s="12"/>
      <c r="C126" s="12" t="str">
        <f>IFERROR(VLOOKUP(B126,Fahrzeuge!$A$7:$B$106,2,FALSE),"")</f>
        <v/>
      </c>
      <c r="D126" s="12"/>
      <c r="E126" s="21"/>
      <c r="F126" s="12"/>
      <c r="G126" s="12"/>
      <c r="H126" s="12"/>
      <c r="I126" s="15" t="str">
        <f>IF(A126="","",E126-Listen!$K$5)</f>
        <v/>
      </c>
      <c r="J126" s="15" t="str">
        <f>IF(A126="","",IF(L126&lt;&gt;"","Erledigt",IF(I126&lt;0,"Überfällig",IF(I126&lt;=Cockpit!$B$6,"Fällig",IF(I126&lt;=60,"Geplant","OK")))))</f>
        <v/>
      </c>
      <c r="K126" s="12"/>
      <c r="L126" s="21"/>
      <c r="M126" s="12"/>
    </row>
    <row r="127" spans="1:13" x14ac:dyDescent="0.25">
      <c r="A127" s="12"/>
      <c r="B127" s="12"/>
      <c r="C127" s="12" t="str">
        <f>IFERROR(VLOOKUP(B127,Fahrzeuge!$A$7:$B$106,2,FALSE),"")</f>
        <v/>
      </c>
      <c r="D127" s="12"/>
      <c r="E127" s="21"/>
      <c r="F127" s="12"/>
      <c r="G127" s="12"/>
      <c r="H127" s="12"/>
      <c r="I127" s="15" t="str">
        <f>IF(A127="","",E127-Listen!$K$5)</f>
        <v/>
      </c>
      <c r="J127" s="15" t="str">
        <f>IF(A127="","",IF(L127&lt;&gt;"","Erledigt",IF(I127&lt;0,"Überfällig",IF(I127&lt;=Cockpit!$B$6,"Fällig",IF(I127&lt;=60,"Geplant","OK")))))</f>
        <v/>
      </c>
      <c r="K127" s="12"/>
      <c r="L127" s="21"/>
      <c r="M127" s="12"/>
    </row>
    <row r="128" spans="1:13" x14ac:dyDescent="0.25">
      <c r="A128" s="12"/>
      <c r="B128" s="12"/>
      <c r="C128" s="12" t="str">
        <f>IFERROR(VLOOKUP(B128,Fahrzeuge!$A$7:$B$106,2,FALSE),"")</f>
        <v/>
      </c>
      <c r="D128" s="12"/>
      <c r="E128" s="21"/>
      <c r="F128" s="12"/>
      <c r="G128" s="12"/>
      <c r="H128" s="12"/>
      <c r="I128" s="15" t="str">
        <f>IF(A128="","",E128-Listen!$K$5)</f>
        <v/>
      </c>
      <c r="J128" s="15" t="str">
        <f>IF(A128="","",IF(L128&lt;&gt;"","Erledigt",IF(I128&lt;0,"Überfällig",IF(I128&lt;=Cockpit!$B$6,"Fällig",IF(I128&lt;=60,"Geplant","OK")))))</f>
        <v/>
      </c>
      <c r="K128" s="12"/>
      <c r="L128" s="21"/>
      <c r="M128" s="12"/>
    </row>
    <row r="129" spans="1:13" x14ac:dyDescent="0.25">
      <c r="A129" s="12"/>
      <c r="B129" s="12"/>
      <c r="C129" s="12" t="str">
        <f>IFERROR(VLOOKUP(B129,Fahrzeuge!$A$7:$B$106,2,FALSE),"")</f>
        <v/>
      </c>
      <c r="D129" s="12"/>
      <c r="E129" s="21"/>
      <c r="F129" s="12"/>
      <c r="G129" s="12"/>
      <c r="H129" s="12"/>
      <c r="I129" s="15" t="str">
        <f>IF(A129="","",E129-Listen!$K$5)</f>
        <v/>
      </c>
      <c r="J129" s="15" t="str">
        <f>IF(A129="","",IF(L129&lt;&gt;"","Erledigt",IF(I129&lt;0,"Überfällig",IF(I129&lt;=Cockpit!$B$6,"Fällig",IF(I129&lt;=60,"Geplant","OK")))))</f>
        <v/>
      </c>
      <c r="K129" s="12"/>
      <c r="L129" s="21"/>
      <c r="M129" s="12"/>
    </row>
    <row r="130" spans="1:13" x14ac:dyDescent="0.25">
      <c r="A130" s="12"/>
      <c r="B130" s="12"/>
      <c r="C130" s="12" t="str">
        <f>IFERROR(VLOOKUP(B130,Fahrzeuge!$A$7:$B$106,2,FALSE),"")</f>
        <v/>
      </c>
      <c r="D130" s="12"/>
      <c r="E130" s="21"/>
      <c r="F130" s="12"/>
      <c r="G130" s="12"/>
      <c r="H130" s="12"/>
      <c r="I130" s="15" t="str">
        <f>IF(A130="","",E130-Listen!$K$5)</f>
        <v/>
      </c>
      <c r="J130" s="15" t="str">
        <f>IF(A130="","",IF(L130&lt;&gt;"","Erledigt",IF(I130&lt;0,"Überfällig",IF(I130&lt;=Cockpit!$B$6,"Fällig",IF(I130&lt;=60,"Geplant","OK")))))</f>
        <v/>
      </c>
      <c r="K130" s="12"/>
      <c r="L130" s="21"/>
      <c r="M130" s="12"/>
    </row>
    <row r="131" spans="1:13" x14ac:dyDescent="0.25">
      <c r="A131" s="12"/>
      <c r="B131" s="12"/>
      <c r="C131" s="12" t="str">
        <f>IFERROR(VLOOKUP(B131,Fahrzeuge!$A$7:$B$106,2,FALSE),"")</f>
        <v/>
      </c>
      <c r="D131" s="12"/>
      <c r="E131" s="21"/>
      <c r="F131" s="12"/>
      <c r="G131" s="12"/>
      <c r="H131" s="12"/>
      <c r="I131" s="15" t="str">
        <f>IF(A131="","",E131-Listen!$K$5)</f>
        <v/>
      </c>
      <c r="J131" s="15" t="str">
        <f>IF(A131="","",IF(L131&lt;&gt;"","Erledigt",IF(I131&lt;0,"Überfällig",IF(I131&lt;=Cockpit!$B$6,"Fällig",IF(I131&lt;=60,"Geplant","OK")))))</f>
        <v/>
      </c>
      <c r="K131" s="12"/>
      <c r="L131" s="21"/>
      <c r="M131" s="12"/>
    </row>
    <row r="132" spans="1:13" x14ac:dyDescent="0.25">
      <c r="A132" s="12"/>
      <c r="B132" s="12"/>
      <c r="C132" s="12" t="str">
        <f>IFERROR(VLOOKUP(B132,Fahrzeuge!$A$7:$B$106,2,FALSE),"")</f>
        <v/>
      </c>
      <c r="D132" s="12"/>
      <c r="E132" s="21"/>
      <c r="F132" s="12"/>
      <c r="G132" s="12"/>
      <c r="H132" s="12"/>
      <c r="I132" s="15" t="str">
        <f>IF(A132="","",E132-Listen!$K$5)</f>
        <v/>
      </c>
      <c r="J132" s="15" t="str">
        <f>IF(A132="","",IF(L132&lt;&gt;"","Erledigt",IF(I132&lt;0,"Überfällig",IF(I132&lt;=Cockpit!$B$6,"Fällig",IF(I132&lt;=60,"Geplant","OK")))))</f>
        <v/>
      </c>
      <c r="K132" s="12"/>
      <c r="L132" s="21"/>
      <c r="M132" s="12"/>
    </row>
    <row r="133" spans="1:13" x14ac:dyDescent="0.25">
      <c r="A133" s="12"/>
      <c r="B133" s="12"/>
      <c r="C133" s="12" t="str">
        <f>IFERROR(VLOOKUP(B133,Fahrzeuge!$A$7:$B$106,2,FALSE),"")</f>
        <v/>
      </c>
      <c r="D133" s="12"/>
      <c r="E133" s="21"/>
      <c r="F133" s="12"/>
      <c r="G133" s="12"/>
      <c r="H133" s="12"/>
      <c r="I133" s="15" t="str">
        <f>IF(A133="","",E133-Listen!$K$5)</f>
        <v/>
      </c>
      <c r="J133" s="15" t="str">
        <f>IF(A133="","",IF(L133&lt;&gt;"","Erledigt",IF(I133&lt;0,"Überfällig",IF(I133&lt;=Cockpit!$B$6,"Fällig",IF(I133&lt;=60,"Geplant","OK")))))</f>
        <v/>
      </c>
      <c r="K133" s="12"/>
      <c r="L133" s="21"/>
      <c r="M133" s="12"/>
    </row>
    <row r="134" spans="1:13" x14ac:dyDescent="0.25">
      <c r="A134" s="12"/>
      <c r="B134" s="12"/>
      <c r="C134" s="12" t="str">
        <f>IFERROR(VLOOKUP(B134,Fahrzeuge!$A$7:$B$106,2,FALSE),"")</f>
        <v/>
      </c>
      <c r="D134" s="12"/>
      <c r="E134" s="21"/>
      <c r="F134" s="12"/>
      <c r="G134" s="12"/>
      <c r="H134" s="12"/>
      <c r="I134" s="15" t="str">
        <f>IF(A134="","",E134-Listen!$K$5)</f>
        <v/>
      </c>
      <c r="J134" s="15" t="str">
        <f>IF(A134="","",IF(L134&lt;&gt;"","Erledigt",IF(I134&lt;0,"Überfällig",IF(I134&lt;=Cockpit!$B$6,"Fällig",IF(I134&lt;=60,"Geplant","OK")))))</f>
        <v/>
      </c>
      <c r="K134" s="12"/>
      <c r="L134" s="21"/>
      <c r="M134" s="12"/>
    </row>
    <row r="135" spans="1:13" x14ac:dyDescent="0.25">
      <c r="A135" s="12"/>
      <c r="B135" s="12"/>
      <c r="C135" s="12" t="str">
        <f>IFERROR(VLOOKUP(B135,Fahrzeuge!$A$7:$B$106,2,FALSE),"")</f>
        <v/>
      </c>
      <c r="D135" s="12"/>
      <c r="E135" s="21"/>
      <c r="F135" s="12"/>
      <c r="G135" s="12"/>
      <c r="H135" s="12"/>
      <c r="I135" s="15" t="str">
        <f>IF(A135="","",E135-Listen!$K$5)</f>
        <v/>
      </c>
      <c r="J135" s="15" t="str">
        <f>IF(A135="","",IF(L135&lt;&gt;"","Erledigt",IF(I135&lt;0,"Überfällig",IF(I135&lt;=Cockpit!$B$6,"Fällig",IF(I135&lt;=60,"Geplant","OK")))))</f>
        <v/>
      </c>
      <c r="K135" s="12"/>
      <c r="L135" s="21"/>
      <c r="M135" s="12"/>
    </row>
    <row r="136" spans="1:13" x14ac:dyDescent="0.25">
      <c r="A136" s="12"/>
      <c r="B136" s="12"/>
      <c r="C136" s="12" t="str">
        <f>IFERROR(VLOOKUP(B136,Fahrzeuge!$A$7:$B$106,2,FALSE),"")</f>
        <v/>
      </c>
      <c r="D136" s="12"/>
      <c r="E136" s="21"/>
      <c r="F136" s="12"/>
      <c r="G136" s="12"/>
      <c r="H136" s="12"/>
      <c r="I136" s="15" t="str">
        <f>IF(A136="","",E136-Listen!$K$5)</f>
        <v/>
      </c>
      <c r="J136" s="15" t="str">
        <f>IF(A136="","",IF(L136&lt;&gt;"","Erledigt",IF(I136&lt;0,"Überfällig",IF(I136&lt;=Cockpit!$B$6,"Fällig",IF(I136&lt;=60,"Geplant","OK")))))</f>
        <v/>
      </c>
      <c r="K136" s="12"/>
      <c r="L136" s="21"/>
      <c r="M136" s="12"/>
    </row>
    <row r="137" spans="1:13" x14ac:dyDescent="0.25">
      <c r="A137" s="12"/>
      <c r="B137" s="12"/>
      <c r="C137" s="12" t="str">
        <f>IFERROR(VLOOKUP(B137,Fahrzeuge!$A$7:$B$106,2,FALSE),"")</f>
        <v/>
      </c>
      <c r="D137" s="12"/>
      <c r="E137" s="21"/>
      <c r="F137" s="12"/>
      <c r="G137" s="12"/>
      <c r="H137" s="12"/>
      <c r="I137" s="15" t="str">
        <f>IF(A137="","",E137-Listen!$K$5)</f>
        <v/>
      </c>
      <c r="J137" s="15" t="str">
        <f>IF(A137="","",IF(L137&lt;&gt;"","Erledigt",IF(I137&lt;0,"Überfällig",IF(I137&lt;=Cockpit!$B$6,"Fällig",IF(I137&lt;=60,"Geplant","OK")))))</f>
        <v/>
      </c>
      <c r="K137" s="12"/>
      <c r="L137" s="21"/>
      <c r="M137" s="12"/>
    </row>
    <row r="138" spans="1:13" x14ac:dyDescent="0.25">
      <c r="A138" s="12"/>
      <c r="B138" s="12"/>
      <c r="C138" s="12" t="str">
        <f>IFERROR(VLOOKUP(B138,Fahrzeuge!$A$7:$B$106,2,FALSE),"")</f>
        <v/>
      </c>
      <c r="D138" s="12"/>
      <c r="E138" s="21"/>
      <c r="F138" s="12"/>
      <c r="G138" s="12"/>
      <c r="H138" s="12"/>
      <c r="I138" s="15" t="str">
        <f>IF(A138="","",E138-Listen!$K$5)</f>
        <v/>
      </c>
      <c r="J138" s="15" t="str">
        <f>IF(A138="","",IF(L138&lt;&gt;"","Erledigt",IF(I138&lt;0,"Überfällig",IF(I138&lt;=Cockpit!$B$6,"Fällig",IF(I138&lt;=60,"Geplant","OK")))))</f>
        <v/>
      </c>
      <c r="K138" s="12"/>
      <c r="L138" s="21"/>
      <c r="M138" s="12"/>
    </row>
    <row r="139" spans="1:13" x14ac:dyDescent="0.25">
      <c r="A139" s="12"/>
      <c r="B139" s="12"/>
      <c r="C139" s="12" t="str">
        <f>IFERROR(VLOOKUP(B139,Fahrzeuge!$A$7:$B$106,2,FALSE),"")</f>
        <v/>
      </c>
      <c r="D139" s="12"/>
      <c r="E139" s="21"/>
      <c r="F139" s="12"/>
      <c r="G139" s="12"/>
      <c r="H139" s="12"/>
      <c r="I139" s="15" t="str">
        <f>IF(A139="","",E139-Listen!$K$5)</f>
        <v/>
      </c>
      <c r="J139" s="15" t="str">
        <f>IF(A139="","",IF(L139&lt;&gt;"","Erledigt",IF(I139&lt;0,"Überfällig",IF(I139&lt;=Cockpit!$B$6,"Fällig",IF(I139&lt;=60,"Geplant","OK")))))</f>
        <v/>
      </c>
      <c r="K139" s="12"/>
      <c r="L139" s="21"/>
      <c r="M139" s="12"/>
    </row>
    <row r="140" spans="1:13" x14ac:dyDescent="0.25">
      <c r="A140" s="12"/>
      <c r="B140" s="12"/>
      <c r="C140" s="12" t="str">
        <f>IFERROR(VLOOKUP(B140,Fahrzeuge!$A$7:$B$106,2,FALSE),"")</f>
        <v/>
      </c>
      <c r="D140" s="12"/>
      <c r="E140" s="21"/>
      <c r="F140" s="12"/>
      <c r="G140" s="12"/>
      <c r="H140" s="12"/>
      <c r="I140" s="15" t="str">
        <f>IF(A140="","",E140-Listen!$K$5)</f>
        <v/>
      </c>
      <c r="J140" s="15" t="str">
        <f>IF(A140="","",IF(L140&lt;&gt;"","Erledigt",IF(I140&lt;0,"Überfällig",IF(I140&lt;=Cockpit!$B$6,"Fällig",IF(I140&lt;=60,"Geplant","OK")))))</f>
        <v/>
      </c>
      <c r="K140" s="12"/>
      <c r="L140" s="21"/>
      <c r="M140" s="12"/>
    </row>
    <row r="141" spans="1:13" x14ac:dyDescent="0.25">
      <c r="A141" s="12"/>
      <c r="B141" s="12"/>
      <c r="C141" s="12" t="str">
        <f>IFERROR(VLOOKUP(B141,Fahrzeuge!$A$7:$B$106,2,FALSE),"")</f>
        <v/>
      </c>
      <c r="D141" s="12"/>
      <c r="E141" s="21"/>
      <c r="F141" s="12"/>
      <c r="G141" s="12"/>
      <c r="H141" s="12"/>
      <c r="I141" s="15" t="str">
        <f>IF(A141="","",E141-Listen!$K$5)</f>
        <v/>
      </c>
      <c r="J141" s="15" t="str">
        <f>IF(A141="","",IF(L141&lt;&gt;"","Erledigt",IF(I141&lt;0,"Überfällig",IF(I141&lt;=Cockpit!$B$6,"Fällig",IF(I141&lt;=60,"Geplant","OK")))))</f>
        <v/>
      </c>
      <c r="K141" s="12"/>
      <c r="L141" s="21"/>
      <c r="M141" s="12"/>
    </row>
    <row r="142" spans="1:13" x14ac:dyDescent="0.25">
      <c r="A142" s="12"/>
      <c r="B142" s="12"/>
      <c r="C142" s="12" t="str">
        <f>IFERROR(VLOOKUP(B142,Fahrzeuge!$A$7:$B$106,2,FALSE),"")</f>
        <v/>
      </c>
      <c r="D142" s="12"/>
      <c r="E142" s="21"/>
      <c r="F142" s="12"/>
      <c r="G142" s="12"/>
      <c r="H142" s="12"/>
      <c r="I142" s="15" t="str">
        <f>IF(A142="","",E142-Listen!$K$5)</f>
        <v/>
      </c>
      <c r="J142" s="15" t="str">
        <f>IF(A142="","",IF(L142&lt;&gt;"","Erledigt",IF(I142&lt;0,"Überfällig",IF(I142&lt;=Cockpit!$B$6,"Fällig",IF(I142&lt;=60,"Geplant","OK")))))</f>
        <v/>
      </c>
      <c r="K142" s="12"/>
      <c r="L142" s="21"/>
      <c r="M142" s="12"/>
    </row>
    <row r="143" spans="1:13" x14ac:dyDescent="0.25">
      <c r="A143" s="12"/>
      <c r="B143" s="12"/>
      <c r="C143" s="12" t="str">
        <f>IFERROR(VLOOKUP(B143,Fahrzeuge!$A$7:$B$106,2,FALSE),"")</f>
        <v/>
      </c>
      <c r="D143" s="12"/>
      <c r="E143" s="21"/>
      <c r="F143" s="12"/>
      <c r="G143" s="12"/>
      <c r="H143" s="12"/>
      <c r="I143" s="15" t="str">
        <f>IF(A143="","",E143-Listen!$K$5)</f>
        <v/>
      </c>
      <c r="J143" s="15" t="str">
        <f>IF(A143="","",IF(L143&lt;&gt;"","Erledigt",IF(I143&lt;0,"Überfällig",IF(I143&lt;=Cockpit!$B$6,"Fällig",IF(I143&lt;=60,"Geplant","OK")))))</f>
        <v/>
      </c>
      <c r="K143" s="12"/>
      <c r="L143" s="21"/>
      <c r="M143" s="12"/>
    </row>
    <row r="144" spans="1:13" x14ac:dyDescent="0.25">
      <c r="A144" s="12"/>
      <c r="B144" s="12"/>
      <c r="C144" s="12" t="str">
        <f>IFERROR(VLOOKUP(B144,Fahrzeuge!$A$7:$B$106,2,FALSE),"")</f>
        <v/>
      </c>
      <c r="D144" s="12"/>
      <c r="E144" s="21"/>
      <c r="F144" s="12"/>
      <c r="G144" s="12"/>
      <c r="H144" s="12"/>
      <c r="I144" s="15" t="str">
        <f>IF(A144="","",E144-Listen!$K$5)</f>
        <v/>
      </c>
      <c r="J144" s="15" t="str">
        <f>IF(A144="","",IF(L144&lt;&gt;"","Erledigt",IF(I144&lt;0,"Überfällig",IF(I144&lt;=Cockpit!$B$6,"Fällig",IF(I144&lt;=60,"Geplant","OK")))))</f>
        <v/>
      </c>
      <c r="K144" s="12"/>
      <c r="L144" s="21"/>
      <c r="M144" s="12"/>
    </row>
    <row r="145" spans="1:13" x14ac:dyDescent="0.25">
      <c r="A145" s="12"/>
      <c r="B145" s="12"/>
      <c r="C145" s="12" t="str">
        <f>IFERROR(VLOOKUP(B145,Fahrzeuge!$A$7:$B$106,2,FALSE),"")</f>
        <v/>
      </c>
      <c r="D145" s="12"/>
      <c r="E145" s="21"/>
      <c r="F145" s="12"/>
      <c r="G145" s="12"/>
      <c r="H145" s="12"/>
      <c r="I145" s="15" t="str">
        <f>IF(A145="","",E145-Listen!$K$5)</f>
        <v/>
      </c>
      <c r="J145" s="15" t="str">
        <f>IF(A145="","",IF(L145&lt;&gt;"","Erledigt",IF(I145&lt;0,"Überfällig",IF(I145&lt;=Cockpit!$B$6,"Fällig",IF(I145&lt;=60,"Geplant","OK")))))</f>
        <v/>
      </c>
      <c r="K145" s="12"/>
      <c r="L145" s="21"/>
      <c r="M145" s="12"/>
    </row>
    <row r="146" spans="1:13" x14ac:dyDescent="0.25">
      <c r="A146" s="12"/>
      <c r="B146" s="12"/>
      <c r="C146" s="12" t="str">
        <f>IFERROR(VLOOKUP(B146,Fahrzeuge!$A$7:$B$106,2,FALSE),"")</f>
        <v/>
      </c>
      <c r="D146" s="12"/>
      <c r="E146" s="21"/>
      <c r="F146" s="12"/>
      <c r="G146" s="12"/>
      <c r="H146" s="12"/>
      <c r="I146" s="15" t="str">
        <f>IF(A146="","",E146-Listen!$K$5)</f>
        <v/>
      </c>
      <c r="J146" s="15" t="str">
        <f>IF(A146="","",IF(L146&lt;&gt;"","Erledigt",IF(I146&lt;0,"Überfällig",IF(I146&lt;=Cockpit!$B$6,"Fällig",IF(I146&lt;=60,"Geplant","OK")))))</f>
        <v/>
      </c>
      <c r="K146" s="12"/>
      <c r="L146" s="21"/>
      <c r="M146" s="12"/>
    </row>
    <row r="147" spans="1:13" x14ac:dyDescent="0.25">
      <c r="A147" s="12"/>
      <c r="B147" s="12"/>
      <c r="C147" s="12" t="str">
        <f>IFERROR(VLOOKUP(B147,Fahrzeuge!$A$7:$B$106,2,FALSE),"")</f>
        <v/>
      </c>
      <c r="D147" s="12"/>
      <c r="E147" s="21"/>
      <c r="F147" s="12"/>
      <c r="G147" s="12"/>
      <c r="H147" s="12"/>
      <c r="I147" s="15" t="str">
        <f>IF(A147="","",E147-Listen!$K$5)</f>
        <v/>
      </c>
      <c r="J147" s="15" t="str">
        <f>IF(A147="","",IF(L147&lt;&gt;"","Erledigt",IF(I147&lt;0,"Überfällig",IF(I147&lt;=Cockpit!$B$6,"Fällig",IF(I147&lt;=60,"Geplant","OK")))))</f>
        <v/>
      </c>
      <c r="K147" s="12"/>
      <c r="L147" s="21"/>
      <c r="M147" s="12"/>
    </row>
    <row r="148" spans="1:13" x14ac:dyDescent="0.25">
      <c r="A148" s="12"/>
      <c r="B148" s="12"/>
      <c r="C148" s="12" t="str">
        <f>IFERROR(VLOOKUP(B148,Fahrzeuge!$A$7:$B$106,2,FALSE),"")</f>
        <v/>
      </c>
      <c r="D148" s="12"/>
      <c r="E148" s="21"/>
      <c r="F148" s="12"/>
      <c r="G148" s="12"/>
      <c r="H148" s="12"/>
      <c r="I148" s="15" t="str">
        <f>IF(A148="","",E148-Listen!$K$5)</f>
        <v/>
      </c>
      <c r="J148" s="15" t="str">
        <f>IF(A148="","",IF(L148&lt;&gt;"","Erledigt",IF(I148&lt;0,"Überfällig",IF(I148&lt;=Cockpit!$B$6,"Fällig",IF(I148&lt;=60,"Geplant","OK")))))</f>
        <v/>
      </c>
      <c r="K148" s="12"/>
      <c r="L148" s="21"/>
      <c r="M148" s="12"/>
    </row>
    <row r="149" spans="1:13" x14ac:dyDescent="0.25">
      <c r="A149" s="12"/>
      <c r="B149" s="12"/>
      <c r="C149" s="12" t="str">
        <f>IFERROR(VLOOKUP(B149,Fahrzeuge!$A$7:$B$106,2,FALSE),"")</f>
        <v/>
      </c>
      <c r="D149" s="12"/>
      <c r="E149" s="21"/>
      <c r="F149" s="12"/>
      <c r="G149" s="12"/>
      <c r="H149" s="12"/>
      <c r="I149" s="15" t="str">
        <f>IF(A149="","",E149-Listen!$K$5)</f>
        <v/>
      </c>
      <c r="J149" s="15" t="str">
        <f>IF(A149="","",IF(L149&lt;&gt;"","Erledigt",IF(I149&lt;0,"Überfällig",IF(I149&lt;=Cockpit!$B$6,"Fällig",IF(I149&lt;=60,"Geplant","OK")))))</f>
        <v/>
      </c>
      <c r="K149" s="12"/>
      <c r="L149" s="21"/>
      <c r="M149" s="12"/>
    </row>
    <row r="150" spans="1:13" x14ac:dyDescent="0.25">
      <c r="A150" s="12"/>
      <c r="B150" s="12"/>
      <c r="C150" s="12" t="str">
        <f>IFERROR(VLOOKUP(B150,Fahrzeuge!$A$7:$B$106,2,FALSE),"")</f>
        <v/>
      </c>
      <c r="D150" s="12"/>
      <c r="E150" s="21"/>
      <c r="F150" s="12"/>
      <c r="G150" s="12"/>
      <c r="H150" s="12"/>
      <c r="I150" s="15" t="str">
        <f>IF(A150="","",E150-Listen!$K$5)</f>
        <v/>
      </c>
      <c r="J150" s="15" t="str">
        <f>IF(A150="","",IF(L150&lt;&gt;"","Erledigt",IF(I150&lt;0,"Überfällig",IF(I150&lt;=Cockpit!$B$6,"Fällig",IF(I150&lt;=60,"Geplant","OK")))))</f>
        <v/>
      </c>
      <c r="K150" s="12"/>
      <c r="L150" s="21"/>
      <c r="M150" s="12"/>
    </row>
    <row r="151" spans="1:13" x14ac:dyDescent="0.25">
      <c r="A151" s="12"/>
      <c r="B151" s="12"/>
      <c r="C151" s="12" t="str">
        <f>IFERROR(VLOOKUP(B151,Fahrzeuge!$A$7:$B$106,2,FALSE),"")</f>
        <v/>
      </c>
      <c r="D151" s="12"/>
      <c r="E151" s="21"/>
      <c r="F151" s="12"/>
      <c r="G151" s="12"/>
      <c r="H151" s="12"/>
      <c r="I151" s="15" t="str">
        <f>IF(A151="","",E151-Listen!$K$5)</f>
        <v/>
      </c>
      <c r="J151" s="15" t="str">
        <f>IF(A151="","",IF(L151&lt;&gt;"","Erledigt",IF(I151&lt;0,"Überfällig",IF(I151&lt;=Cockpit!$B$6,"Fällig",IF(I151&lt;=60,"Geplant","OK")))))</f>
        <v/>
      </c>
      <c r="K151" s="12"/>
      <c r="L151" s="21"/>
      <c r="M151" s="12"/>
    </row>
    <row r="152" spans="1:13" x14ac:dyDescent="0.25">
      <c r="A152" s="12"/>
      <c r="B152" s="12"/>
      <c r="C152" s="12" t="str">
        <f>IFERROR(VLOOKUP(B152,Fahrzeuge!$A$7:$B$106,2,FALSE),"")</f>
        <v/>
      </c>
      <c r="D152" s="12"/>
      <c r="E152" s="21"/>
      <c r="F152" s="12"/>
      <c r="G152" s="12"/>
      <c r="H152" s="12"/>
      <c r="I152" s="15" t="str">
        <f>IF(A152="","",E152-Listen!$K$5)</f>
        <v/>
      </c>
      <c r="J152" s="15" t="str">
        <f>IF(A152="","",IF(L152&lt;&gt;"","Erledigt",IF(I152&lt;0,"Überfällig",IF(I152&lt;=Cockpit!$B$6,"Fällig",IF(I152&lt;=60,"Geplant","OK")))))</f>
        <v/>
      </c>
      <c r="K152" s="12"/>
      <c r="L152" s="21"/>
      <c r="M152" s="12"/>
    </row>
    <row r="153" spans="1:13" x14ac:dyDescent="0.25">
      <c r="A153" s="12"/>
      <c r="B153" s="12"/>
      <c r="C153" s="12" t="str">
        <f>IFERROR(VLOOKUP(B153,Fahrzeuge!$A$7:$B$106,2,FALSE),"")</f>
        <v/>
      </c>
      <c r="D153" s="12"/>
      <c r="E153" s="21"/>
      <c r="F153" s="12"/>
      <c r="G153" s="12"/>
      <c r="H153" s="12"/>
      <c r="I153" s="15" t="str">
        <f>IF(A153="","",E153-Listen!$K$5)</f>
        <v/>
      </c>
      <c r="J153" s="15" t="str">
        <f>IF(A153="","",IF(L153&lt;&gt;"","Erledigt",IF(I153&lt;0,"Überfällig",IF(I153&lt;=Cockpit!$B$6,"Fällig",IF(I153&lt;=60,"Geplant","OK")))))</f>
        <v/>
      </c>
      <c r="K153" s="12"/>
      <c r="L153" s="21"/>
      <c r="M153" s="12"/>
    </row>
    <row r="154" spans="1:13" x14ac:dyDescent="0.25">
      <c r="A154" s="12"/>
      <c r="B154" s="12"/>
      <c r="C154" s="12" t="str">
        <f>IFERROR(VLOOKUP(B154,Fahrzeuge!$A$7:$B$106,2,FALSE),"")</f>
        <v/>
      </c>
      <c r="D154" s="12"/>
      <c r="E154" s="21"/>
      <c r="F154" s="12"/>
      <c r="G154" s="12"/>
      <c r="H154" s="12"/>
      <c r="I154" s="15" t="str">
        <f>IF(A154="","",E154-Listen!$K$5)</f>
        <v/>
      </c>
      <c r="J154" s="15" t="str">
        <f>IF(A154="","",IF(L154&lt;&gt;"","Erledigt",IF(I154&lt;0,"Überfällig",IF(I154&lt;=Cockpit!$B$6,"Fällig",IF(I154&lt;=60,"Geplant","OK")))))</f>
        <v/>
      </c>
      <c r="K154" s="12"/>
      <c r="L154" s="21"/>
      <c r="M154" s="12"/>
    </row>
    <row r="155" spans="1:13" x14ac:dyDescent="0.25">
      <c r="A155" s="12"/>
      <c r="B155" s="12"/>
      <c r="C155" s="12" t="str">
        <f>IFERROR(VLOOKUP(B155,Fahrzeuge!$A$7:$B$106,2,FALSE),"")</f>
        <v/>
      </c>
      <c r="D155" s="12"/>
      <c r="E155" s="21"/>
      <c r="F155" s="12"/>
      <c r="G155" s="12"/>
      <c r="H155" s="12"/>
      <c r="I155" s="15" t="str">
        <f>IF(A155="","",E155-Listen!$K$5)</f>
        <v/>
      </c>
      <c r="J155" s="15" t="str">
        <f>IF(A155="","",IF(L155&lt;&gt;"","Erledigt",IF(I155&lt;0,"Überfällig",IF(I155&lt;=Cockpit!$B$6,"Fällig",IF(I155&lt;=60,"Geplant","OK")))))</f>
        <v/>
      </c>
      <c r="K155" s="12"/>
      <c r="L155" s="21"/>
      <c r="M155" s="12"/>
    </row>
    <row r="156" spans="1:13" x14ac:dyDescent="0.25">
      <c r="A156" s="12"/>
      <c r="B156" s="12"/>
      <c r="C156" s="12" t="str">
        <f>IFERROR(VLOOKUP(B156,Fahrzeuge!$A$7:$B$106,2,FALSE),"")</f>
        <v/>
      </c>
      <c r="D156" s="12"/>
      <c r="E156" s="21"/>
      <c r="F156" s="12"/>
      <c r="G156" s="12"/>
      <c r="H156" s="12"/>
      <c r="I156" s="15" t="str">
        <f>IF(A156="","",E156-Listen!$K$5)</f>
        <v/>
      </c>
      <c r="J156" s="15" t="str">
        <f>IF(A156="","",IF(L156&lt;&gt;"","Erledigt",IF(I156&lt;0,"Überfällig",IF(I156&lt;=Cockpit!$B$6,"Fällig",IF(I156&lt;=60,"Geplant","OK")))))</f>
        <v/>
      </c>
      <c r="K156" s="12"/>
      <c r="L156" s="21"/>
      <c r="M156" s="12"/>
    </row>
    <row r="157" spans="1:13" x14ac:dyDescent="0.25">
      <c r="A157" s="12"/>
      <c r="B157" s="12"/>
      <c r="C157" s="12" t="str">
        <f>IFERROR(VLOOKUP(B157,Fahrzeuge!$A$7:$B$106,2,FALSE),"")</f>
        <v/>
      </c>
      <c r="D157" s="12"/>
      <c r="E157" s="21"/>
      <c r="F157" s="12"/>
      <c r="G157" s="12"/>
      <c r="H157" s="12"/>
      <c r="I157" s="15" t="str">
        <f>IF(A157="","",E157-Listen!$K$5)</f>
        <v/>
      </c>
      <c r="J157" s="15" t="str">
        <f>IF(A157="","",IF(L157&lt;&gt;"","Erledigt",IF(I157&lt;0,"Überfällig",IF(I157&lt;=Cockpit!$B$6,"Fällig",IF(I157&lt;=60,"Geplant","OK")))))</f>
        <v/>
      </c>
      <c r="K157" s="12"/>
      <c r="L157" s="21"/>
      <c r="M157" s="12"/>
    </row>
    <row r="158" spans="1:13" x14ac:dyDescent="0.25">
      <c r="A158" s="12"/>
      <c r="B158" s="12"/>
      <c r="C158" s="12" t="str">
        <f>IFERROR(VLOOKUP(B158,Fahrzeuge!$A$7:$B$106,2,FALSE),"")</f>
        <v/>
      </c>
      <c r="D158" s="12"/>
      <c r="E158" s="21"/>
      <c r="F158" s="12"/>
      <c r="G158" s="12"/>
      <c r="H158" s="12"/>
      <c r="I158" s="15" t="str">
        <f>IF(A158="","",E158-Listen!$K$5)</f>
        <v/>
      </c>
      <c r="J158" s="15" t="str">
        <f>IF(A158="","",IF(L158&lt;&gt;"","Erledigt",IF(I158&lt;0,"Überfällig",IF(I158&lt;=Cockpit!$B$6,"Fällig",IF(I158&lt;=60,"Geplant","OK")))))</f>
        <v/>
      </c>
      <c r="K158" s="12"/>
      <c r="L158" s="21"/>
      <c r="M158" s="12"/>
    </row>
    <row r="159" spans="1:13" x14ac:dyDescent="0.25">
      <c r="A159" s="12"/>
      <c r="B159" s="12"/>
      <c r="C159" s="12" t="str">
        <f>IFERROR(VLOOKUP(B159,Fahrzeuge!$A$7:$B$106,2,FALSE),"")</f>
        <v/>
      </c>
      <c r="D159" s="12"/>
      <c r="E159" s="21"/>
      <c r="F159" s="12"/>
      <c r="G159" s="12"/>
      <c r="H159" s="12"/>
      <c r="I159" s="15" t="str">
        <f>IF(A159="","",E159-Listen!$K$5)</f>
        <v/>
      </c>
      <c r="J159" s="15" t="str">
        <f>IF(A159="","",IF(L159&lt;&gt;"","Erledigt",IF(I159&lt;0,"Überfällig",IF(I159&lt;=Cockpit!$B$6,"Fällig",IF(I159&lt;=60,"Geplant","OK")))))</f>
        <v/>
      </c>
      <c r="K159" s="12"/>
      <c r="L159" s="21"/>
      <c r="M159" s="12"/>
    </row>
    <row r="160" spans="1:13" x14ac:dyDescent="0.25">
      <c r="A160" s="12"/>
      <c r="B160" s="12"/>
      <c r="C160" s="12" t="str">
        <f>IFERROR(VLOOKUP(B160,Fahrzeuge!$A$7:$B$106,2,FALSE),"")</f>
        <v/>
      </c>
      <c r="D160" s="12"/>
      <c r="E160" s="21"/>
      <c r="F160" s="12"/>
      <c r="G160" s="12"/>
      <c r="H160" s="12"/>
      <c r="I160" s="15" t="str">
        <f>IF(A160="","",E160-Listen!$K$5)</f>
        <v/>
      </c>
      <c r="J160" s="15" t="str">
        <f>IF(A160="","",IF(L160&lt;&gt;"","Erledigt",IF(I160&lt;0,"Überfällig",IF(I160&lt;=Cockpit!$B$6,"Fällig",IF(I160&lt;=60,"Geplant","OK")))))</f>
        <v/>
      </c>
      <c r="K160" s="12"/>
      <c r="L160" s="21"/>
      <c r="M160" s="12"/>
    </row>
    <row r="161" spans="1:13" x14ac:dyDescent="0.25">
      <c r="A161" s="12"/>
      <c r="B161" s="12"/>
      <c r="C161" s="12" t="str">
        <f>IFERROR(VLOOKUP(B161,Fahrzeuge!$A$7:$B$106,2,FALSE),"")</f>
        <v/>
      </c>
      <c r="D161" s="12"/>
      <c r="E161" s="21"/>
      <c r="F161" s="12"/>
      <c r="G161" s="12"/>
      <c r="H161" s="12"/>
      <c r="I161" s="15" t="str">
        <f>IF(A161="","",E161-Listen!$K$5)</f>
        <v/>
      </c>
      <c r="J161" s="15" t="str">
        <f>IF(A161="","",IF(L161&lt;&gt;"","Erledigt",IF(I161&lt;0,"Überfällig",IF(I161&lt;=Cockpit!$B$6,"Fällig",IF(I161&lt;=60,"Geplant","OK")))))</f>
        <v/>
      </c>
      <c r="K161" s="12"/>
      <c r="L161" s="21"/>
      <c r="M161" s="12"/>
    </row>
    <row r="162" spans="1:13" x14ac:dyDescent="0.25">
      <c r="A162" s="12"/>
      <c r="B162" s="12"/>
      <c r="C162" s="12" t="str">
        <f>IFERROR(VLOOKUP(B162,Fahrzeuge!$A$7:$B$106,2,FALSE),"")</f>
        <v/>
      </c>
      <c r="D162" s="12"/>
      <c r="E162" s="21"/>
      <c r="F162" s="12"/>
      <c r="G162" s="12"/>
      <c r="H162" s="12"/>
      <c r="I162" s="15" t="str">
        <f>IF(A162="","",E162-Listen!$K$5)</f>
        <v/>
      </c>
      <c r="J162" s="15" t="str">
        <f>IF(A162="","",IF(L162&lt;&gt;"","Erledigt",IF(I162&lt;0,"Überfällig",IF(I162&lt;=Cockpit!$B$6,"Fällig",IF(I162&lt;=60,"Geplant","OK")))))</f>
        <v/>
      </c>
      <c r="K162" s="12"/>
      <c r="L162" s="21"/>
      <c r="M162" s="12"/>
    </row>
    <row r="163" spans="1:13" x14ac:dyDescent="0.25">
      <c r="A163" s="12"/>
      <c r="B163" s="12"/>
      <c r="C163" s="12" t="str">
        <f>IFERROR(VLOOKUP(B163,Fahrzeuge!$A$7:$B$106,2,FALSE),"")</f>
        <v/>
      </c>
      <c r="D163" s="12"/>
      <c r="E163" s="21"/>
      <c r="F163" s="12"/>
      <c r="G163" s="12"/>
      <c r="H163" s="12"/>
      <c r="I163" s="15" t="str">
        <f>IF(A163="","",E163-Listen!$K$5)</f>
        <v/>
      </c>
      <c r="J163" s="15" t="str">
        <f>IF(A163="","",IF(L163&lt;&gt;"","Erledigt",IF(I163&lt;0,"Überfällig",IF(I163&lt;=Cockpit!$B$6,"Fällig",IF(I163&lt;=60,"Geplant","OK")))))</f>
        <v/>
      </c>
      <c r="K163" s="12"/>
      <c r="L163" s="21"/>
      <c r="M163" s="12"/>
    </row>
    <row r="164" spans="1:13" x14ac:dyDescent="0.25">
      <c r="A164" s="12"/>
      <c r="B164" s="12"/>
      <c r="C164" s="12" t="str">
        <f>IFERROR(VLOOKUP(B164,Fahrzeuge!$A$7:$B$106,2,FALSE),"")</f>
        <v/>
      </c>
      <c r="D164" s="12"/>
      <c r="E164" s="21"/>
      <c r="F164" s="12"/>
      <c r="G164" s="12"/>
      <c r="H164" s="12"/>
      <c r="I164" s="15" t="str">
        <f>IF(A164="","",E164-Listen!$K$5)</f>
        <v/>
      </c>
      <c r="J164" s="15" t="str">
        <f>IF(A164="","",IF(L164&lt;&gt;"","Erledigt",IF(I164&lt;0,"Überfällig",IF(I164&lt;=Cockpit!$B$6,"Fällig",IF(I164&lt;=60,"Geplant","OK")))))</f>
        <v/>
      </c>
      <c r="K164" s="12"/>
      <c r="L164" s="21"/>
      <c r="M164" s="12"/>
    </row>
    <row r="165" spans="1:13" x14ac:dyDescent="0.25">
      <c r="A165" s="12"/>
      <c r="B165" s="12"/>
      <c r="C165" s="12" t="str">
        <f>IFERROR(VLOOKUP(B165,Fahrzeuge!$A$7:$B$106,2,FALSE),"")</f>
        <v/>
      </c>
      <c r="D165" s="12"/>
      <c r="E165" s="21"/>
      <c r="F165" s="12"/>
      <c r="G165" s="12"/>
      <c r="H165" s="12"/>
      <c r="I165" s="15" t="str">
        <f>IF(A165="","",E165-Listen!$K$5)</f>
        <v/>
      </c>
      <c r="J165" s="15" t="str">
        <f>IF(A165="","",IF(L165&lt;&gt;"","Erledigt",IF(I165&lt;0,"Überfällig",IF(I165&lt;=Cockpit!$B$6,"Fällig",IF(I165&lt;=60,"Geplant","OK")))))</f>
        <v/>
      </c>
      <c r="K165" s="12"/>
      <c r="L165" s="21"/>
      <c r="M165" s="12"/>
    </row>
    <row r="166" spans="1:13" x14ac:dyDescent="0.25">
      <c r="A166" s="12"/>
      <c r="B166" s="12"/>
      <c r="C166" s="12" t="str">
        <f>IFERROR(VLOOKUP(B166,Fahrzeuge!$A$7:$B$106,2,FALSE),"")</f>
        <v/>
      </c>
      <c r="D166" s="12"/>
      <c r="E166" s="21"/>
      <c r="F166" s="12"/>
      <c r="G166" s="12"/>
      <c r="H166" s="12"/>
      <c r="I166" s="15" t="str">
        <f>IF(A166="","",E166-Listen!$K$5)</f>
        <v/>
      </c>
      <c r="J166" s="15" t="str">
        <f>IF(A166="","",IF(L166&lt;&gt;"","Erledigt",IF(I166&lt;0,"Überfällig",IF(I166&lt;=Cockpit!$B$6,"Fällig",IF(I166&lt;=60,"Geplant","OK")))))</f>
        <v/>
      </c>
      <c r="K166" s="12"/>
      <c r="L166" s="21"/>
      <c r="M166" s="12"/>
    </row>
    <row r="167" spans="1:13" x14ac:dyDescent="0.25">
      <c r="A167" s="12"/>
      <c r="B167" s="12"/>
      <c r="C167" s="12" t="str">
        <f>IFERROR(VLOOKUP(B167,Fahrzeuge!$A$7:$B$106,2,FALSE),"")</f>
        <v/>
      </c>
      <c r="D167" s="12"/>
      <c r="E167" s="21"/>
      <c r="F167" s="12"/>
      <c r="G167" s="12"/>
      <c r="H167" s="12"/>
      <c r="I167" s="15" t="str">
        <f>IF(A167="","",E167-Listen!$K$5)</f>
        <v/>
      </c>
      <c r="J167" s="15" t="str">
        <f>IF(A167="","",IF(L167&lt;&gt;"","Erledigt",IF(I167&lt;0,"Überfällig",IF(I167&lt;=Cockpit!$B$6,"Fällig",IF(I167&lt;=60,"Geplant","OK")))))</f>
        <v/>
      </c>
      <c r="K167" s="12"/>
      <c r="L167" s="21"/>
      <c r="M167" s="12"/>
    </row>
    <row r="168" spans="1:13" x14ac:dyDescent="0.25">
      <c r="A168" s="12"/>
      <c r="B168" s="12"/>
      <c r="C168" s="12" t="str">
        <f>IFERROR(VLOOKUP(B168,Fahrzeuge!$A$7:$B$106,2,FALSE),"")</f>
        <v/>
      </c>
      <c r="D168" s="12"/>
      <c r="E168" s="21"/>
      <c r="F168" s="12"/>
      <c r="G168" s="12"/>
      <c r="H168" s="12"/>
      <c r="I168" s="15" t="str">
        <f>IF(A168="","",E168-Listen!$K$5)</f>
        <v/>
      </c>
      <c r="J168" s="15" t="str">
        <f>IF(A168="","",IF(L168&lt;&gt;"","Erledigt",IF(I168&lt;0,"Überfällig",IF(I168&lt;=Cockpit!$B$6,"Fällig",IF(I168&lt;=60,"Geplant","OK")))))</f>
        <v/>
      </c>
      <c r="K168" s="12"/>
      <c r="L168" s="21"/>
      <c r="M168" s="12"/>
    </row>
    <row r="169" spans="1:13" x14ac:dyDescent="0.25">
      <c r="A169" s="12"/>
      <c r="B169" s="12"/>
      <c r="C169" s="12" t="str">
        <f>IFERROR(VLOOKUP(B169,Fahrzeuge!$A$7:$B$106,2,FALSE),"")</f>
        <v/>
      </c>
      <c r="D169" s="12"/>
      <c r="E169" s="21"/>
      <c r="F169" s="12"/>
      <c r="G169" s="12"/>
      <c r="H169" s="12"/>
      <c r="I169" s="15" t="str">
        <f>IF(A169="","",E169-Listen!$K$5)</f>
        <v/>
      </c>
      <c r="J169" s="15" t="str">
        <f>IF(A169="","",IF(L169&lt;&gt;"","Erledigt",IF(I169&lt;0,"Überfällig",IF(I169&lt;=Cockpit!$B$6,"Fällig",IF(I169&lt;=60,"Geplant","OK")))))</f>
        <v/>
      </c>
      <c r="K169" s="12"/>
      <c r="L169" s="21"/>
      <c r="M169" s="12"/>
    </row>
    <row r="170" spans="1:13" x14ac:dyDescent="0.25">
      <c r="A170" s="12"/>
      <c r="B170" s="12"/>
      <c r="C170" s="12" t="str">
        <f>IFERROR(VLOOKUP(B170,Fahrzeuge!$A$7:$B$106,2,FALSE),"")</f>
        <v/>
      </c>
      <c r="D170" s="12"/>
      <c r="E170" s="21"/>
      <c r="F170" s="12"/>
      <c r="G170" s="12"/>
      <c r="H170" s="12"/>
      <c r="I170" s="15" t="str">
        <f>IF(A170="","",E170-Listen!$K$5)</f>
        <v/>
      </c>
      <c r="J170" s="15" t="str">
        <f>IF(A170="","",IF(L170&lt;&gt;"","Erledigt",IF(I170&lt;0,"Überfällig",IF(I170&lt;=Cockpit!$B$6,"Fällig",IF(I170&lt;=60,"Geplant","OK")))))</f>
        <v/>
      </c>
      <c r="K170" s="12"/>
      <c r="L170" s="21"/>
      <c r="M170" s="12"/>
    </row>
    <row r="171" spans="1:13" x14ac:dyDescent="0.25">
      <c r="A171" s="12"/>
      <c r="B171" s="12"/>
      <c r="C171" s="12" t="str">
        <f>IFERROR(VLOOKUP(B171,Fahrzeuge!$A$7:$B$106,2,FALSE),"")</f>
        <v/>
      </c>
      <c r="D171" s="12"/>
      <c r="E171" s="21"/>
      <c r="F171" s="12"/>
      <c r="G171" s="12"/>
      <c r="H171" s="12"/>
      <c r="I171" s="15" t="str">
        <f>IF(A171="","",E171-Listen!$K$5)</f>
        <v/>
      </c>
      <c r="J171" s="15" t="str">
        <f>IF(A171="","",IF(L171&lt;&gt;"","Erledigt",IF(I171&lt;0,"Überfällig",IF(I171&lt;=Cockpit!$B$6,"Fällig",IF(I171&lt;=60,"Geplant","OK")))))</f>
        <v/>
      </c>
      <c r="K171" s="12"/>
      <c r="L171" s="21"/>
      <c r="M171" s="12"/>
    </row>
    <row r="172" spans="1:13" x14ac:dyDescent="0.25">
      <c r="A172" s="12"/>
      <c r="B172" s="12"/>
      <c r="C172" s="12" t="str">
        <f>IFERROR(VLOOKUP(B172,Fahrzeuge!$A$7:$B$106,2,FALSE),"")</f>
        <v/>
      </c>
      <c r="D172" s="12"/>
      <c r="E172" s="21"/>
      <c r="F172" s="12"/>
      <c r="G172" s="12"/>
      <c r="H172" s="12"/>
      <c r="I172" s="15" t="str">
        <f>IF(A172="","",E172-Listen!$K$5)</f>
        <v/>
      </c>
      <c r="J172" s="15" t="str">
        <f>IF(A172="","",IF(L172&lt;&gt;"","Erledigt",IF(I172&lt;0,"Überfällig",IF(I172&lt;=Cockpit!$B$6,"Fällig",IF(I172&lt;=60,"Geplant","OK")))))</f>
        <v/>
      </c>
      <c r="K172" s="12"/>
      <c r="L172" s="21"/>
      <c r="M172" s="12"/>
    </row>
    <row r="173" spans="1:13" x14ac:dyDescent="0.25">
      <c r="A173" s="12"/>
      <c r="B173" s="12"/>
      <c r="C173" s="12" t="str">
        <f>IFERROR(VLOOKUP(B173,Fahrzeuge!$A$7:$B$106,2,FALSE),"")</f>
        <v/>
      </c>
      <c r="D173" s="12"/>
      <c r="E173" s="21"/>
      <c r="F173" s="12"/>
      <c r="G173" s="12"/>
      <c r="H173" s="12"/>
      <c r="I173" s="15" t="str">
        <f>IF(A173="","",E173-Listen!$K$5)</f>
        <v/>
      </c>
      <c r="J173" s="15" t="str">
        <f>IF(A173="","",IF(L173&lt;&gt;"","Erledigt",IF(I173&lt;0,"Überfällig",IF(I173&lt;=Cockpit!$B$6,"Fällig",IF(I173&lt;=60,"Geplant","OK")))))</f>
        <v/>
      </c>
      <c r="K173" s="12"/>
      <c r="L173" s="21"/>
      <c r="M173" s="12"/>
    </row>
    <row r="174" spans="1:13" x14ac:dyDescent="0.25">
      <c r="A174" s="12"/>
      <c r="B174" s="12"/>
      <c r="C174" s="12" t="str">
        <f>IFERROR(VLOOKUP(B174,Fahrzeuge!$A$7:$B$106,2,FALSE),"")</f>
        <v/>
      </c>
      <c r="D174" s="12"/>
      <c r="E174" s="21"/>
      <c r="F174" s="12"/>
      <c r="G174" s="12"/>
      <c r="H174" s="12"/>
      <c r="I174" s="15" t="str">
        <f>IF(A174="","",E174-Listen!$K$5)</f>
        <v/>
      </c>
      <c r="J174" s="15" t="str">
        <f>IF(A174="","",IF(L174&lt;&gt;"","Erledigt",IF(I174&lt;0,"Überfällig",IF(I174&lt;=Cockpit!$B$6,"Fällig",IF(I174&lt;=60,"Geplant","OK")))))</f>
        <v/>
      </c>
      <c r="K174" s="12"/>
      <c r="L174" s="21"/>
      <c r="M174" s="12"/>
    </row>
    <row r="175" spans="1:13" x14ac:dyDescent="0.25">
      <c r="A175" s="12"/>
      <c r="B175" s="12"/>
      <c r="C175" s="12" t="str">
        <f>IFERROR(VLOOKUP(B175,Fahrzeuge!$A$7:$B$106,2,FALSE),"")</f>
        <v/>
      </c>
      <c r="D175" s="12"/>
      <c r="E175" s="21"/>
      <c r="F175" s="12"/>
      <c r="G175" s="12"/>
      <c r="H175" s="12"/>
      <c r="I175" s="15" t="str">
        <f>IF(A175="","",E175-Listen!$K$5)</f>
        <v/>
      </c>
      <c r="J175" s="15" t="str">
        <f>IF(A175="","",IF(L175&lt;&gt;"","Erledigt",IF(I175&lt;0,"Überfällig",IF(I175&lt;=Cockpit!$B$6,"Fällig",IF(I175&lt;=60,"Geplant","OK")))))</f>
        <v/>
      </c>
      <c r="K175" s="12"/>
      <c r="L175" s="21"/>
      <c r="M175" s="12"/>
    </row>
    <row r="176" spans="1:13" x14ac:dyDescent="0.25">
      <c r="A176" s="12"/>
      <c r="B176" s="12"/>
      <c r="C176" s="12" t="str">
        <f>IFERROR(VLOOKUP(B176,Fahrzeuge!$A$7:$B$106,2,FALSE),"")</f>
        <v/>
      </c>
      <c r="D176" s="12"/>
      <c r="E176" s="21"/>
      <c r="F176" s="12"/>
      <c r="G176" s="12"/>
      <c r="H176" s="12"/>
      <c r="I176" s="15" t="str">
        <f>IF(A176="","",E176-Listen!$K$5)</f>
        <v/>
      </c>
      <c r="J176" s="15" t="str">
        <f>IF(A176="","",IF(L176&lt;&gt;"","Erledigt",IF(I176&lt;0,"Überfällig",IF(I176&lt;=Cockpit!$B$6,"Fällig",IF(I176&lt;=60,"Geplant","OK")))))</f>
        <v/>
      </c>
      <c r="K176" s="12"/>
      <c r="L176" s="21"/>
      <c r="M176" s="12"/>
    </row>
    <row r="177" spans="1:13" x14ac:dyDescent="0.25">
      <c r="A177" s="12"/>
      <c r="B177" s="12"/>
      <c r="C177" s="12" t="str">
        <f>IFERROR(VLOOKUP(B177,Fahrzeuge!$A$7:$B$106,2,FALSE),"")</f>
        <v/>
      </c>
      <c r="D177" s="12"/>
      <c r="E177" s="21"/>
      <c r="F177" s="12"/>
      <c r="G177" s="12"/>
      <c r="H177" s="12"/>
      <c r="I177" s="15" t="str">
        <f>IF(A177="","",E177-Listen!$K$5)</f>
        <v/>
      </c>
      <c r="J177" s="15" t="str">
        <f>IF(A177="","",IF(L177&lt;&gt;"","Erledigt",IF(I177&lt;0,"Überfällig",IF(I177&lt;=Cockpit!$B$6,"Fällig",IF(I177&lt;=60,"Geplant","OK")))))</f>
        <v/>
      </c>
      <c r="K177" s="12"/>
      <c r="L177" s="21"/>
      <c r="M177" s="12"/>
    </row>
    <row r="178" spans="1:13" x14ac:dyDescent="0.25">
      <c r="A178" s="12"/>
      <c r="B178" s="12"/>
      <c r="C178" s="12" t="str">
        <f>IFERROR(VLOOKUP(B178,Fahrzeuge!$A$7:$B$106,2,FALSE),"")</f>
        <v/>
      </c>
      <c r="D178" s="12"/>
      <c r="E178" s="21"/>
      <c r="F178" s="12"/>
      <c r="G178" s="12"/>
      <c r="H178" s="12"/>
      <c r="I178" s="15" t="str">
        <f>IF(A178="","",E178-Listen!$K$5)</f>
        <v/>
      </c>
      <c r="J178" s="15" t="str">
        <f>IF(A178="","",IF(L178&lt;&gt;"","Erledigt",IF(I178&lt;0,"Überfällig",IF(I178&lt;=Cockpit!$B$6,"Fällig",IF(I178&lt;=60,"Geplant","OK")))))</f>
        <v/>
      </c>
      <c r="K178" s="12"/>
      <c r="L178" s="21"/>
      <c r="M178" s="12"/>
    </row>
    <row r="179" spans="1:13" x14ac:dyDescent="0.25">
      <c r="A179" s="12"/>
      <c r="B179" s="12"/>
      <c r="C179" s="12" t="str">
        <f>IFERROR(VLOOKUP(B179,Fahrzeuge!$A$7:$B$106,2,FALSE),"")</f>
        <v/>
      </c>
      <c r="D179" s="12"/>
      <c r="E179" s="21"/>
      <c r="F179" s="12"/>
      <c r="G179" s="12"/>
      <c r="H179" s="12"/>
      <c r="I179" s="15" t="str">
        <f>IF(A179="","",E179-Listen!$K$5)</f>
        <v/>
      </c>
      <c r="J179" s="15" t="str">
        <f>IF(A179="","",IF(L179&lt;&gt;"","Erledigt",IF(I179&lt;0,"Überfällig",IF(I179&lt;=Cockpit!$B$6,"Fällig",IF(I179&lt;=60,"Geplant","OK")))))</f>
        <v/>
      </c>
      <c r="K179" s="12"/>
      <c r="L179" s="21"/>
      <c r="M179" s="12"/>
    </row>
    <row r="180" spans="1:13" x14ac:dyDescent="0.25">
      <c r="A180" s="12"/>
      <c r="B180" s="12"/>
      <c r="C180" s="12" t="str">
        <f>IFERROR(VLOOKUP(B180,Fahrzeuge!$A$7:$B$106,2,FALSE),"")</f>
        <v/>
      </c>
      <c r="D180" s="12"/>
      <c r="E180" s="21"/>
      <c r="F180" s="12"/>
      <c r="G180" s="12"/>
      <c r="H180" s="12"/>
      <c r="I180" s="15" t="str">
        <f>IF(A180="","",E180-Listen!$K$5)</f>
        <v/>
      </c>
      <c r="J180" s="15" t="str">
        <f>IF(A180="","",IF(L180&lt;&gt;"","Erledigt",IF(I180&lt;0,"Überfällig",IF(I180&lt;=Cockpit!$B$6,"Fällig",IF(I180&lt;=60,"Geplant","OK")))))</f>
        <v/>
      </c>
      <c r="K180" s="12"/>
      <c r="L180" s="21"/>
      <c r="M180" s="12"/>
    </row>
    <row r="181" spans="1:13" x14ac:dyDescent="0.25">
      <c r="A181" s="12"/>
      <c r="B181" s="12"/>
      <c r="C181" s="12" t="str">
        <f>IFERROR(VLOOKUP(B181,Fahrzeuge!$A$7:$B$106,2,FALSE),"")</f>
        <v/>
      </c>
      <c r="D181" s="12"/>
      <c r="E181" s="21"/>
      <c r="F181" s="12"/>
      <c r="G181" s="12"/>
      <c r="H181" s="12"/>
      <c r="I181" s="15" t="str">
        <f>IF(A181="","",E181-Listen!$K$5)</f>
        <v/>
      </c>
      <c r="J181" s="15" t="str">
        <f>IF(A181="","",IF(L181&lt;&gt;"","Erledigt",IF(I181&lt;0,"Überfällig",IF(I181&lt;=Cockpit!$B$6,"Fällig",IF(I181&lt;=60,"Geplant","OK")))))</f>
        <v/>
      </c>
      <c r="K181" s="12"/>
      <c r="L181" s="21"/>
      <c r="M181" s="12"/>
    </row>
    <row r="182" spans="1:13" x14ac:dyDescent="0.25">
      <c r="A182" s="12"/>
      <c r="B182" s="12"/>
      <c r="C182" s="12" t="str">
        <f>IFERROR(VLOOKUP(B182,Fahrzeuge!$A$7:$B$106,2,FALSE),"")</f>
        <v/>
      </c>
      <c r="D182" s="12"/>
      <c r="E182" s="21"/>
      <c r="F182" s="12"/>
      <c r="G182" s="12"/>
      <c r="H182" s="12"/>
      <c r="I182" s="15" t="str">
        <f>IF(A182="","",E182-Listen!$K$5)</f>
        <v/>
      </c>
      <c r="J182" s="15" t="str">
        <f>IF(A182="","",IF(L182&lt;&gt;"","Erledigt",IF(I182&lt;0,"Überfällig",IF(I182&lt;=Cockpit!$B$6,"Fällig",IF(I182&lt;=60,"Geplant","OK")))))</f>
        <v/>
      </c>
      <c r="K182" s="12"/>
      <c r="L182" s="21"/>
      <c r="M182" s="12"/>
    </row>
    <row r="183" spans="1:13" x14ac:dyDescent="0.25">
      <c r="A183" s="12"/>
      <c r="B183" s="12"/>
      <c r="C183" s="12" t="str">
        <f>IFERROR(VLOOKUP(B183,Fahrzeuge!$A$7:$B$106,2,FALSE),"")</f>
        <v/>
      </c>
      <c r="D183" s="12"/>
      <c r="E183" s="21"/>
      <c r="F183" s="12"/>
      <c r="G183" s="12"/>
      <c r="H183" s="12"/>
      <c r="I183" s="15" t="str">
        <f>IF(A183="","",E183-Listen!$K$5)</f>
        <v/>
      </c>
      <c r="J183" s="15" t="str">
        <f>IF(A183="","",IF(L183&lt;&gt;"","Erledigt",IF(I183&lt;0,"Überfällig",IF(I183&lt;=Cockpit!$B$6,"Fällig",IF(I183&lt;=60,"Geplant","OK")))))</f>
        <v/>
      </c>
      <c r="K183" s="12"/>
      <c r="L183" s="21"/>
      <c r="M183" s="12"/>
    </row>
    <row r="184" spans="1:13" x14ac:dyDescent="0.25">
      <c r="A184" s="12"/>
      <c r="B184" s="12"/>
      <c r="C184" s="12" t="str">
        <f>IFERROR(VLOOKUP(B184,Fahrzeuge!$A$7:$B$106,2,FALSE),"")</f>
        <v/>
      </c>
      <c r="D184" s="12"/>
      <c r="E184" s="21"/>
      <c r="F184" s="12"/>
      <c r="G184" s="12"/>
      <c r="H184" s="12"/>
      <c r="I184" s="15" t="str">
        <f>IF(A184="","",E184-Listen!$K$5)</f>
        <v/>
      </c>
      <c r="J184" s="15" t="str">
        <f>IF(A184="","",IF(L184&lt;&gt;"","Erledigt",IF(I184&lt;0,"Überfällig",IF(I184&lt;=Cockpit!$B$6,"Fällig",IF(I184&lt;=60,"Geplant","OK")))))</f>
        <v/>
      </c>
      <c r="K184" s="12"/>
      <c r="L184" s="21"/>
      <c r="M184" s="12"/>
    </row>
    <row r="185" spans="1:13" x14ac:dyDescent="0.25">
      <c r="A185" s="12"/>
      <c r="B185" s="12"/>
      <c r="C185" s="12" t="str">
        <f>IFERROR(VLOOKUP(B185,Fahrzeuge!$A$7:$B$106,2,FALSE),"")</f>
        <v/>
      </c>
      <c r="D185" s="12"/>
      <c r="E185" s="21"/>
      <c r="F185" s="12"/>
      <c r="G185" s="12"/>
      <c r="H185" s="12"/>
      <c r="I185" s="15" t="str">
        <f>IF(A185="","",E185-Listen!$K$5)</f>
        <v/>
      </c>
      <c r="J185" s="15" t="str">
        <f>IF(A185="","",IF(L185&lt;&gt;"","Erledigt",IF(I185&lt;0,"Überfällig",IF(I185&lt;=Cockpit!$B$6,"Fällig",IF(I185&lt;=60,"Geplant","OK")))))</f>
        <v/>
      </c>
      <c r="K185" s="12"/>
      <c r="L185" s="21"/>
      <c r="M185" s="12"/>
    </row>
    <row r="186" spans="1:13" x14ac:dyDescent="0.25">
      <c r="A186" s="12"/>
      <c r="B186" s="12"/>
      <c r="C186" s="12" t="str">
        <f>IFERROR(VLOOKUP(B186,Fahrzeuge!$A$7:$B$106,2,FALSE),"")</f>
        <v/>
      </c>
      <c r="D186" s="12"/>
      <c r="E186" s="21"/>
      <c r="F186" s="12"/>
      <c r="G186" s="12"/>
      <c r="H186" s="12"/>
      <c r="I186" s="15" t="str">
        <f>IF(A186="","",E186-Listen!$K$5)</f>
        <v/>
      </c>
      <c r="J186" s="15" t="str">
        <f>IF(A186="","",IF(L186&lt;&gt;"","Erledigt",IF(I186&lt;0,"Überfällig",IF(I186&lt;=Cockpit!$B$6,"Fällig",IF(I186&lt;=60,"Geplant","OK")))))</f>
        <v/>
      </c>
      <c r="K186" s="12"/>
      <c r="L186" s="21"/>
      <c r="M186" s="12"/>
    </row>
    <row r="187" spans="1:13" x14ac:dyDescent="0.25">
      <c r="A187" s="12"/>
      <c r="B187" s="12"/>
      <c r="C187" s="12" t="str">
        <f>IFERROR(VLOOKUP(B187,Fahrzeuge!$A$7:$B$106,2,FALSE),"")</f>
        <v/>
      </c>
      <c r="D187" s="12"/>
      <c r="E187" s="21"/>
      <c r="F187" s="12"/>
      <c r="G187" s="12"/>
      <c r="H187" s="12"/>
      <c r="I187" s="15" t="str">
        <f>IF(A187="","",E187-Listen!$K$5)</f>
        <v/>
      </c>
      <c r="J187" s="15" t="str">
        <f>IF(A187="","",IF(L187&lt;&gt;"","Erledigt",IF(I187&lt;0,"Überfällig",IF(I187&lt;=Cockpit!$B$6,"Fällig",IF(I187&lt;=60,"Geplant","OK")))))</f>
        <v/>
      </c>
      <c r="K187" s="12"/>
      <c r="L187" s="21"/>
      <c r="M187" s="12"/>
    </row>
    <row r="188" spans="1:13" x14ac:dyDescent="0.25">
      <c r="A188" s="12"/>
      <c r="B188" s="12"/>
      <c r="C188" s="12" t="str">
        <f>IFERROR(VLOOKUP(B188,Fahrzeuge!$A$7:$B$106,2,FALSE),"")</f>
        <v/>
      </c>
      <c r="D188" s="12"/>
      <c r="E188" s="21"/>
      <c r="F188" s="12"/>
      <c r="G188" s="12"/>
      <c r="H188" s="12"/>
      <c r="I188" s="15" t="str">
        <f>IF(A188="","",E188-Listen!$K$5)</f>
        <v/>
      </c>
      <c r="J188" s="15" t="str">
        <f>IF(A188="","",IF(L188&lt;&gt;"","Erledigt",IF(I188&lt;0,"Überfällig",IF(I188&lt;=Cockpit!$B$6,"Fällig",IF(I188&lt;=60,"Geplant","OK")))))</f>
        <v/>
      </c>
      <c r="K188" s="12"/>
      <c r="L188" s="21"/>
      <c r="M188" s="12"/>
    </row>
    <row r="189" spans="1:13" x14ac:dyDescent="0.25">
      <c r="A189" s="12"/>
      <c r="B189" s="12"/>
      <c r="C189" s="12" t="str">
        <f>IFERROR(VLOOKUP(B189,Fahrzeuge!$A$7:$B$106,2,FALSE),"")</f>
        <v/>
      </c>
      <c r="D189" s="12"/>
      <c r="E189" s="21"/>
      <c r="F189" s="12"/>
      <c r="G189" s="12"/>
      <c r="H189" s="12"/>
      <c r="I189" s="15" t="str">
        <f>IF(A189="","",E189-Listen!$K$5)</f>
        <v/>
      </c>
      <c r="J189" s="15" t="str">
        <f>IF(A189="","",IF(L189&lt;&gt;"","Erledigt",IF(I189&lt;0,"Überfällig",IF(I189&lt;=Cockpit!$B$6,"Fällig",IF(I189&lt;=60,"Geplant","OK")))))</f>
        <v/>
      </c>
      <c r="K189" s="12"/>
      <c r="L189" s="21"/>
      <c r="M189" s="12"/>
    </row>
    <row r="190" spans="1:13" x14ac:dyDescent="0.25">
      <c r="A190" s="12"/>
      <c r="B190" s="12"/>
      <c r="C190" s="12" t="str">
        <f>IFERROR(VLOOKUP(B190,Fahrzeuge!$A$7:$B$106,2,FALSE),"")</f>
        <v/>
      </c>
      <c r="D190" s="12"/>
      <c r="E190" s="21"/>
      <c r="F190" s="12"/>
      <c r="G190" s="12"/>
      <c r="H190" s="12"/>
      <c r="I190" s="15" t="str">
        <f>IF(A190="","",E190-Listen!$K$5)</f>
        <v/>
      </c>
      <c r="J190" s="15" t="str">
        <f>IF(A190="","",IF(L190&lt;&gt;"","Erledigt",IF(I190&lt;0,"Überfällig",IF(I190&lt;=Cockpit!$B$6,"Fällig",IF(I190&lt;=60,"Geplant","OK")))))</f>
        <v/>
      </c>
      <c r="K190" s="12"/>
      <c r="L190" s="21"/>
      <c r="M190" s="12"/>
    </row>
    <row r="191" spans="1:13" x14ac:dyDescent="0.25">
      <c r="A191" s="12"/>
      <c r="B191" s="12"/>
      <c r="C191" s="12" t="str">
        <f>IFERROR(VLOOKUP(B191,Fahrzeuge!$A$7:$B$106,2,FALSE),"")</f>
        <v/>
      </c>
      <c r="D191" s="12"/>
      <c r="E191" s="21"/>
      <c r="F191" s="12"/>
      <c r="G191" s="12"/>
      <c r="H191" s="12"/>
      <c r="I191" s="15" t="str">
        <f>IF(A191="","",E191-Listen!$K$5)</f>
        <v/>
      </c>
      <c r="J191" s="15" t="str">
        <f>IF(A191="","",IF(L191&lt;&gt;"","Erledigt",IF(I191&lt;0,"Überfällig",IF(I191&lt;=Cockpit!$B$6,"Fällig",IF(I191&lt;=60,"Geplant","OK")))))</f>
        <v/>
      </c>
      <c r="K191" s="12"/>
      <c r="L191" s="21"/>
      <c r="M191" s="12"/>
    </row>
    <row r="192" spans="1:13" x14ac:dyDescent="0.25">
      <c r="A192" s="12"/>
      <c r="B192" s="12"/>
      <c r="C192" s="12" t="str">
        <f>IFERROR(VLOOKUP(B192,Fahrzeuge!$A$7:$B$106,2,FALSE),"")</f>
        <v/>
      </c>
      <c r="D192" s="12"/>
      <c r="E192" s="21"/>
      <c r="F192" s="12"/>
      <c r="G192" s="12"/>
      <c r="H192" s="12"/>
      <c r="I192" s="15" t="str">
        <f>IF(A192="","",E192-Listen!$K$5)</f>
        <v/>
      </c>
      <c r="J192" s="15" t="str">
        <f>IF(A192="","",IF(L192&lt;&gt;"","Erledigt",IF(I192&lt;0,"Überfällig",IF(I192&lt;=Cockpit!$B$6,"Fällig",IF(I192&lt;=60,"Geplant","OK")))))</f>
        <v/>
      </c>
      <c r="K192" s="12"/>
      <c r="L192" s="21"/>
      <c r="M192" s="12"/>
    </row>
    <row r="193" spans="1:13" x14ac:dyDescent="0.25">
      <c r="A193" s="12"/>
      <c r="B193" s="12"/>
      <c r="C193" s="12" t="str">
        <f>IFERROR(VLOOKUP(B193,Fahrzeuge!$A$7:$B$106,2,FALSE),"")</f>
        <v/>
      </c>
      <c r="D193" s="12"/>
      <c r="E193" s="21"/>
      <c r="F193" s="12"/>
      <c r="G193" s="12"/>
      <c r="H193" s="12"/>
      <c r="I193" s="15" t="str">
        <f>IF(A193="","",E193-Listen!$K$5)</f>
        <v/>
      </c>
      <c r="J193" s="15" t="str">
        <f>IF(A193="","",IF(L193&lt;&gt;"","Erledigt",IF(I193&lt;0,"Überfällig",IF(I193&lt;=Cockpit!$B$6,"Fällig",IF(I193&lt;=60,"Geplant","OK")))))</f>
        <v/>
      </c>
      <c r="K193" s="12"/>
      <c r="L193" s="21"/>
      <c r="M193" s="12"/>
    </row>
    <row r="194" spans="1:13" x14ac:dyDescent="0.25">
      <c r="A194" s="12"/>
      <c r="B194" s="12"/>
      <c r="C194" s="12" t="str">
        <f>IFERROR(VLOOKUP(B194,Fahrzeuge!$A$7:$B$106,2,FALSE),"")</f>
        <v/>
      </c>
      <c r="D194" s="12"/>
      <c r="E194" s="21"/>
      <c r="F194" s="12"/>
      <c r="G194" s="12"/>
      <c r="H194" s="12"/>
      <c r="I194" s="15" t="str">
        <f>IF(A194="","",E194-Listen!$K$5)</f>
        <v/>
      </c>
      <c r="J194" s="15" t="str">
        <f>IF(A194="","",IF(L194&lt;&gt;"","Erledigt",IF(I194&lt;0,"Überfällig",IF(I194&lt;=Cockpit!$B$6,"Fällig",IF(I194&lt;=60,"Geplant","OK")))))</f>
        <v/>
      </c>
      <c r="K194" s="12"/>
      <c r="L194" s="21"/>
      <c r="M194" s="12"/>
    </row>
    <row r="195" spans="1:13" x14ac:dyDescent="0.25">
      <c r="A195" s="12"/>
      <c r="B195" s="12"/>
      <c r="C195" s="12" t="str">
        <f>IFERROR(VLOOKUP(B195,Fahrzeuge!$A$7:$B$106,2,FALSE),"")</f>
        <v/>
      </c>
      <c r="D195" s="12"/>
      <c r="E195" s="21"/>
      <c r="F195" s="12"/>
      <c r="G195" s="12"/>
      <c r="H195" s="12"/>
      <c r="I195" s="15" t="str">
        <f>IF(A195="","",E195-Listen!$K$5)</f>
        <v/>
      </c>
      <c r="J195" s="15" t="str">
        <f>IF(A195="","",IF(L195&lt;&gt;"","Erledigt",IF(I195&lt;0,"Überfällig",IF(I195&lt;=Cockpit!$B$6,"Fällig",IF(I195&lt;=60,"Geplant","OK")))))</f>
        <v/>
      </c>
      <c r="K195" s="12"/>
      <c r="L195" s="21"/>
      <c r="M195" s="12"/>
    </row>
    <row r="196" spans="1:13" x14ac:dyDescent="0.25">
      <c r="A196" s="12"/>
      <c r="B196" s="12"/>
      <c r="C196" s="12" t="str">
        <f>IFERROR(VLOOKUP(B196,Fahrzeuge!$A$7:$B$106,2,FALSE),"")</f>
        <v/>
      </c>
      <c r="D196" s="12"/>
      <c r="E196" s="21"/>
      <c r="F196" s="12"/>
      <c r="G196" s="12"/>
      <c r="H196" s="12"/>
      <c r="I196" s="15" t="str">
        <f>IF(A196="","",E196-Listen!$K$5)</f>
        <v/>
      </c>
      <c r="J196" s="15" t="str">
        <f>IF(A196="","",IF(L196&lt;&gt;"","Erledigt",IF(I196&lt;0,"Überfällig",IF(I196&lt;=Cockpit!$B$6,"Fällig",IF(I196&lt;=60,"Geplant","OK")))))</f>
        <v/>
      </c>
      <c r="K196" s="12"/>
      <c r="L196" s="21"/>
      <c r="M196" s="12"/>
    </row>
    <row r="197" spans="1:13" x14ac:dyDescent="0.25">
      <c r="A197" s="12"/>
      <c r="B197" s="12"/>
      <c r="C197" s="12" t="str">
        <f>IFERROR(VLOOKUP(B197,Fahrzeuge!$A$7:$B$106,2,FALSE),"")</f>
        <v/>
      </c>
      <c r="D197" s="12"/>
      <c r="E197" s="21"/>
      <c r="F197" s="12"/>
      <c r="G197" s="12"/>
      <c r="H197" s="12"/>
      <c r="I197" s="15" t="str">
        <f>IF(A197="","",E197-Listen!$K$5)</f>
        <v/>
      </c>
      <c r="J197" s="15" t="str">
        <f>IF(A197="","",IF(L197&lt;&gt;"","Erledigt",IF(I197&lt;0,"Überfällig",IF(I197&lt;=Cockpit!$B$6,"Fällig",IF(I197&lt;=60,"Geplant","OK")))))</f>
        <v/>
      </c>
      <c r="K197" s="12"/>
      <c r="L197" s="21"/>
      <c r="M197" s="12"/>
    </row>
    <row r="198" spans="1:13" x14ac:dyDescent="0.25">
      <c r="A198" s="12"/>
      <c r="B198" s="12"/>
      <c r="C198" s="12" t="str">
        <f>IFERROR(VLOOKUP(B198,Fahrzeuge!$A$7:$B$106,2,FALSE),"")</f>
        <v/>
      </c>
      <c r="D198" s="12"/>
      <c r="E198" s="21"/>
      <c r="F198" s="12"/>
      <c r="G198" s="12"/>
      <c r="H198" s="12"/>
      <c r="I198" s="15" t="str">
        <f>IF(A198="","",E198-Listen!$K$5)</f>
        <v/>
      </c>
      <c r="J198" s="15" t="str">
        <f>IF(A198="","",IF(L198&lt;&gt;"","Erledigt",IF(I198&lt;0,"Überfällig",IF(I198&lt;=Cockpit!$B$6,"Fällig",IF(I198&lt;=60,"Geplant","OK")))))</f>
        <v/>
      </c>
      <c r="K198" s="12"/>
      <c r="L198" s="21"/>
      <c r="M198" s="12"/>
    </row>
    <row r="199" spans="1:13" x14ac:dyDescent="0.25">
      <c r="A199" s="12"/>
      <c r="B199" s="12"/>
      <c r="C199" s="12" t="str">
        <f>IFERROR(VLOOKUP(B199,Fahrzeuge!$A$7:$B$106,2,FALSE),"")</f>
        <v/>
      </c>
      <c r="D199" s="12"/>
      <c r="E199" s="21"/>
      <c r="F199" s="12"/>
      <c r="G199" s="12"/>
      <c r="H199" s="12"/>
      <c r="I199" s="15" t="str">
        <f>IF(A199="","",E199-Listen!$K$5)</f>
        <v/>
      </c>
      <c r="J199" s="15" t="str">
        <f>IF(A199="","",IF(L199&lt;&gt;"","Erledigt",IF(I199&lt;0,"Überfällig",IF(I199&lt;=Cockpit!$B$6,"Fällig",IF(I199&lt;=60,"Geplant","OK")))))</f>
        <v/>
      </c>
      <c r="K199" s="12"/>
      <c r="L199" s="21"/>
      <c r="M199" s="12"/>
    </row>
    <row r="200" spans="1:13" x14ac:dyDescent="0.25">
      <c r="A200" s="12"/>
      <c r="B200" s="12"/>
      <c r="C200" s="12" t="str">
        <f>IFERROR(VLOOKUP(B200,Fahrzeuge!$A$7:$B$106,2,FALSE),"")</f>
        <v/>
      </c>
      <c r="D200" s="12"/>
      <c r="E200" s="21"/>
      <c r="F200" s="12"/>
      <c r="G200" s="12"/>
      <c r="H200" s="12"/>
      <c r="I200" s="15" t="str">
        <f>IF(A200="","",E200-Listen!$K$5)</f>
        <v/>
      </c>
      <c r="J200" s="15" t="str">
        <f>IF(A200="","",IF(L200&lt;&gt;"","Erledigt",IF(I200&lt;0,"Überfällig",IF(I200&lt;=Cockpit!$B$6,"Fällig",IF(I200&lt;=60,"Geplant","OK")))))</f>
        <v/>
      </c>
      <c r="K200" s="12"/>
      <c r="L200" s="21"/>
      <c r="M200" s="12"/>
    </row>
    <row r="201" spans="1:13" x14ac:dyDescent="0.25">
      <c r="A201" s="12"/>
      <c r="B201" s="12"/>
      <c r="C201" s="12" t="str">
        <f>IFERROR(VLOOKUP(B201,Fahrzeuge!$A$7:$B$106,2,FALSE),"")</f>
        <v/>
      </c>
      <c r="D201" s="12"/>
      <c r="E201" s="21"/>
      <c r="F201" s="12"/>
      <c r="G201" s="12"/>
      <c r="H201" s="12"/>
      <c r="I201" s="15" t="str">
        <f>IF(A201="","",E201-Listen!$K$5)</f>
        <v/>
      </c>
      <c r="J201" s="15" t="str">
        <f>IF(A201="","",IF(L201&lt;&gt;"","Erledigt",IF(I201&lt;0,"Überfällig",IF(I201&lt;=Cockpit!$B$6,"Fällig",IF(I201&lt;=60,"Geplant","OK")))))</f>
        <v/>
      </c>
      <c r="K201" s="12"/>
      <c r="L201" s="21"/>
      <c r="M201" s="12"/>
    </row>
    <row r="202" spans="1:13" x14ac:dyDescent="0.25">
      <c r="A202" s="12"/>
      <c r="B202" s="12"/>
      <c r="C202" s="12" t="str">
        <f>IFERROR(VLOOKUP(B202,Fahrzeuge!$A$7:$B$106,2,FALSE),"")</f>
        <v/>
      </c>
      <c r="D202" s="12"/>
      <c r="E202" s="21"/>
      <c r="F202" s="12"/>
      <c r="G202" s="12"/>
      <c r="H202" s="12"/>
      <c r="I202" s="15" t="str">
        <f>IF(A202="","",E202-Listen!$K$5)</f>
        <v/>
      </c>
      <c r="J202" s="15" t="str">
        <f>IF(A202="","",IF(L202&lt;&gt;"","Erledigt",IF(I202&lt;0,"Überfällig",IF(I202&lt;=Cockpit!$B$6,"Fällig",IF(I202&lt;=60,"Geplant","OK")))))</f>
        <v/>
      </c>
      <c r="K202" s="12"/>
      <c r="L202" s="21"/>
      <c r="M202" s="12"/>
    </row>
    <row r="203" spans="1:13" x14ac:dyDescent="0.25">
      <c r="A203" s="12"/>
      <c r="B203" s="12"/>
      <c r="C203" s="12" t="str">
        <f>IFERROR(VLOOKUP(B203,Fahrzeuge!$A$7:$B$106,2,FALSE),"")</f>
        <v/>
      </c>
      <c r="D203" s="12"/>
      <c r="E203" s="21"/>
      <c r="F203" s="12"/>
      <c r="G203" s="12"/>
      <c r="H203" s="12"/>
      <c r="I203" s="15" t="str">
        <f>IF(A203="","",E203-Listen!$K$5)</f>
        <v/>
      </c>
      <c r="J203" s="15" t="str">
        <f>IF(A203="","",IF(L203&lt;&gt;"","Erledigt",IF(I203&lt;0,"Überfällig",IF(I203&lt;=Cockpit!$B$6,"Fällig",IF(I203&lt;=60,"Geplant","OK")))))</f>
        <v/>
      </c>
      <c r="K203" s="12"/>
      <c r="L203" s="21"/>
      <c r="M203" s="12"/>
    </row>
    <row r="204" spans="1:13" x14ac:dyDescent="0.25">
      <c r="A204" s="12"/>
      <c r="B204" s="12"/>
      <c r="C204" s="12" t="str">
        <f>IFERROR(VLOOKUP(B204,Fahrzeuge!$A$7:$B$106,2,FALSE),"")</f>
        <v/>
      </c>
      <c r="D204" s="12"/>
      <c r="E204" s="21"/>
      <c r="F204" s="12"/>
      <c r="G204" s="12"/>
      <c r="H204" s="12"/>
      <c r="I204" s="15" t="str">
        <f>IF(A204="","",E204-Listen!$K$5)</f>
        <v/>
      </c>
      <c r="J204" s="15" t="str">
        <f>IF(A204="","",IF(L204&lt;&gt;"","Erledigt",IF(I204&lt;0,"Überfällig",IF(I204&lt;=Cockpit!$B$6,"Fällig",IF(I204&lt;=60,"Geplant","OK")))))</f>
        <v/>
      </c>
      <c r="K204" s="12"/>
      <c r="L204" s="21"/>
      <c r="M204" s="12"/>
    </row>
    <row r="205" spans="1:13" x14ac:dyDescent="0.25">
      <c r="A205" s="12"/>
      <c r="B205" s="12"/>
      <c r="C205" s="12" t="str">
        <f>IFERROR(VLOOKUP(B205,Fahrzeuge!$A$7:$B$106,2,FALSE),"")</f>
        <v/>
      </c>
      <c r="D205" s="12"/>
      <c r="E205" s="21"/>
      <c r="F205" s="12"/>
      <c r="G205" s="12"/>
      <c r="H205" s="12"/>
      <c r="I205" s="15" t="str">
        <f>IF(A205="","",E205-Listen!$K$5)</f>
        <v/>
      </c>
      <c r="J205" s="15" t="str">
        <f>IF(A205="","",IF(L205&lt;&gt;"","Erledigt",IF(I205&lt;0,"Überfällig",IF(I205&lt;=Cockpit!$B$6,"Fällig",IF(I205&lt;=60,"Geplant","OK")))))</f>
        <v/>
      </c>
      <c r="K205" s="12"/>
      <c r="L205" s="21"/>
      <c r="M205" s="12"/>
    </row>
    <row r="206" spans="1:13" x14ac:dyDescent="0.25">
      <c r="A206" s="13"/>
      <c r="B206" s="13"/>
      <c r="C206" s="13" t="str">
        <f>IFERROR(VLOOKUP(B206,Fahrzeuge!$A$7:$B$106,2,FALSE),"")</f>
        <v/>
      </c>
      <c r="D206" s="13"/>
      <c r="E206" s="22"/>
      <c r="F206" s="13"/>
      <c r="G206" s="13"/>
      <c r="H206" s="13"/>
      <c r="I206" s="16" t="str">
        <f>IF(A206="","",E206-Listen!$K$5)</f>
        <v/>
      </c>
      <c r="J206" s="16" t="str">
        <f>IF(A206="","",IF(L206&lt;&gt;"","Erledigt",IF(I206&lt;0,"Überfällig",IF(I206&lt;=Cockpit!$B$6,"Fällig",IF(I206&lt;=60,"Geplant","OK")))))</f>
        <v/>
      </c>
      <c r="K206" s="13"/>
      <c r="L206" s="22"/>
      <c r="M206" s="13"/>
    </row>
  </sheetData>
  <mergeCells count="2">
    <mergeCell ref="A1:M1"/>
    <mergeCell ref="A2:M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300-000000000000}">
          <x14:formula1>
            <xm:f>Fahrzeuge!$A$7:$A$106</xm:f>
          </x14:formula1>
          <xm:sqref>B7:B206</xm:sqref>
        </x14:dataValidation>
        <x14:dataValidation type="list" xr:uid="{00000000-0002-0000-0300-000001000000}">
          <x14:formula1>
            <xm:f>Listen!$E$5:$E$12</xm:f>
          </x14:formula1>
          <xm:sqref>D7:D206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6"/>
  <sheetViews>
    <sheetView workbookViewId="0">
      <selection sqref="A1:M1"/>
    </sheetView>
  </sheetViews>
  <sheetFormatPr baseColWidth="10" defaultColWidth="9" defaultRowHeight="15" x14ac:dyDescent="0.25"/>
  <cols>
    <col min="1" max="1" width="14" customWidth="1"/>
    <col min="2" max="3" width="12" customWidth="1"/>
    <col min="4" max="6" width="18" customWidth="1"/>
    <col min="7" max="7" width="22" customWidth="1"/>
    <col min="8" max="9" width="12" customWidth="1"/>
    <col min="10" max="12" width="14" customWidth="1"/>
    <col min="13" max="13" width="12" customWidth="1"/>
  </cols>
  <sheetData>
    <row r="1" spans="1:13" ht="30" customHeight="1" x14ac:dyDescent="0.35">
      <c r="A1" s="72" t="s">
        <v>233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0.100000000000001" customHeight="1" x14ac:dyDescent="0.25">
      <c r="A2" s="74" t="s">
        <v>234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6" spans="1:13" ht="36" customHeight="1" x14ac:dyDescent="0.25">
      <c r="A6" s="10" t="s">
        <v>235</v>
      </c>
      <c r="B6" s="10" t="s">
        <v>137</v>
      </c>
      <c r="C6" s="10" t="s">
        <v>62</v>
      </c>
      <c r="D6" s="10" t="s">
        <v>229</v>
      </c>
      <c r="E6" s="10" t="s">
        <v>236</v>
      </c>
      <c r="F6" s="10" t="s">
        <v>237</v>
      </c>
      <c r="G6" s="10" t="s">
        <v>238</v>
      </c>
      <c r="H6" s="10" t="s">
        <v>239</v>
      </c>
      <c r="I6" s="10" t="s">
        <v>240</v>
      </c>
      <c r="J6" s="10" t="s">
        <v>241</v>
      </c>
      <c r="K6" s="10" t="s">
        <v>242</v>
      </c>
      <c r="L6" s="10" t="s">
        <v>243</v>
      </c>
      <c r="M6" s="10" t="s">
        <v>244</v>
      </c>
    </row>
    <row r="7" spans="1:13" x14ac:dyDescent="0.25">
      <c r="A7" s="47" t="s">
        <v>245</v>
      </c>
      <c r="B7" s="50">
        <v>46031</v>
      </c>
      <c r="C7" s="47" t="s">
        <v>84</v>
      </c>
      <c r="D7" s="47" t="s">
        <v>89</v>
      </c>
      <c r="E7" s="47" t="s">
        <v>246</v>
      </c>
      <c r="F7" s="47" t="s">
        <v>247</v>
      </c>
      <c r="G7" s="47" t="s">
        <v>248</v>
      </c>
      <c r="H7" s="47">
        <v>42080</v>
      </c>
      <c r="I7" s="47">
        <v>42110</v>
      </c>
      <c r="J7" s="14">
        <f t="shared" ref="J7:J38" si="0">IF(A7="","",IF(OR(H7="",I7=""),"",I7-H7))</f>
        <v>30</v>
      </c>
      <c r="K7" s="47" t="s">
        <v>249</v>
      </c>
      <c r="L7" s="53">
        <v>14.5</v>
      </c>
      <c r="M7" s="44">
        <f t="shared" ref="M7:M38" si="1">IF(A7="","",IFERROR(L7/J7,0))</f>
        <v>0.48333333333333334</v>
      </c>
    </row>
    <row r="8" spans="1:13" x14ac:dyDescent="0.25">
      <c r="A8" s="48" t="s">
        <v>250</v>
      </c>
      <c r="B8" s="51">
        <v>46035</v>
      </c>
      <c r="C8" s="48" t="s">
        <v>91</v>
      </c>
      <c r="D8" s="48" t="s">
        <v>96</v>
      </c>
      <c r="E8" s="48" t="s">
        <v>251</v>
      </c>
      <c r="F8" s="48" t="s">
        <v>252</v>
      </c>
      <c r="G8" s="48" t="s">
        <v>253</v>
      </c>
      <c r="H8" s="48">
        <v>88640</v>
      </c>
      <c r="I8" s="48">
        <v>88700</v>
      </c>
      <c r="J8" s="15">
        <f t="shared" si="0"/>
        <v>60</v>
      </c>
      <c r="K8" s="48" t="s">
        <v>249</v>
      </c>
      <c r="L8" s="54">
        <v>0</v>
      </c>
      <c r="M8" s="45">
        <f t="shared" si="1"/>
        <v>0</v>
      </c>
    </row>
    <row r="9" spans="1:13" x14ac:dyDescent="0.25">
      <c r="A9" s="48" t="s">
        <v>254</v>
      </c>
      <c r="B9" s="51">
        <v>46058</v>
      </c>
      <c r="C9" s="48" t="s">
        <v>106</v>
      </c>
      <c r="D9" s="48" t="s">
        <v>111</v>
      </c>
      <c r="E9" s="48" t="s">
        <v>255</v>
      </c>
      <c r="F9" s="48" t="s">
        <v>256</v>
      </c>
      <c r="G9" s="48" t="s">
        <v>257</v>
      </c>
      <c r="H9" s="48">
        <v>25860</v>
      </c>
      <c r="I9" s="48">
        <v>25920</v>
      </c>
      <c r="J9" s="15">
        <f t="shared" si="0"/>
        <v>60</v>
      </c>
      <c r="K9" s="48" t="s">
        <v>249</v>
      </c>
      <c r="L9" s="54">
        <v>8.6999999999999993</v>
      </c>
      <c r="M9" s="45">
        <f t="shared" si="1"/>
        <v>0.14499999999999999</v>
      </c>
    </row>
    <row r="10" spans="1:13" x14ac:dyDescent="0.25">
      <c r="A10" s="48" t="s">
        <v>258</v>
      </c>
      <c r="B10" s="51">
        <v>46075</v>
      </c>
      <c r="C10" s="48" t="s">
        <v>123</v>
      </c>
      <c r="D10" s="48" t="s">
        <v>127</v>
      </c>
      <c r="E10" s="48" t="s">
        <v>259</v>
      </c>
      <c r="F10" s="48" t="s">
        <v>260</v>
      </c>
      <c r="G10" s="48" t="s">
        <v>261</v>
      </c>
      <c r="H10" s="48">
        <v>73420</v>
      </c>
      <c r="I10" s="48">
        <v>73500</v>
      </c>
      <c r="J10" s="15">
        <f t="shared" si="0"/>
        <v>80</v>
      </c>
      <c r="K10" s="48" t="s">
        <v>249</v>
      </c>
      <c r="L10" s="54">
        <v>52</v>
      </c>
      <c r="M10" s="45">
        <f t="shared" si="1"/>
        <v>0.65</v>
      </c>
    </row>
    <row r="11" spans="1:13" x14ac:dyDescent="0.25">
      <c r="A11" s="48" t="s">
        <v>262</v>
      </c>
      <c r="B11" s="51">
        <v>46093</v>
      </c>
      <c r="C11" s="48" t="s">
        <v>118</v>
      </c>
      <c r="D11" s="48" t="s">
        <v>121</v>
      </c>
      <c r="E11" s="48" t="s">
        <v>263</v>
      </c>
      <c r="F11" s="48" t="s">
        <v>264</v>
      </c>
      <c r="G11" s="48" t="s">
        <v>265</v>
      </c>
      <c r="H11" s="48">
        <v>17480</v>
      </c>
      <c r="I11" s="48">
        <v>17550</v>
      </c>
      <c r="J11" s="15">
        <f t="shared" si="0"/>
        <v>70</v>
      </c>
      <c r="K11" s="48" t="s">
        <v>249</v>
      </c>
      <c r="L11" s="54">
        <v>9.1999999999999993</v>
      </c>
      <c r="M11" s="45">
        <f t="shared" si="1"/>
        <v>0.13142857142857142</v>
      </c>
    </row>
    <row r="12" spans="1:13" x14ac:dyDescent="0.25">
      <c r="A12" s="48" t="s">
        <v>266</v>
      </c>
      <c r="B12" s="51">
        <v>46131</v>
      </c>
      <c r="C12" s="48" t="s">
        <v>99</v>
      </c>
      <c r="D12" s="48" t="s">
        <v>104</v>
      </c>
      <c r="E12" s="48" t="s">
        <v>267</v>
      </c>
      <c r="F12" s="48" t="s">
        <v>268</v>
      </c>
      <c r="G12" s="48" t="s">
        <v>269</v>
      </c>
      <c r="H12" s="48">
        <v>35370</v>
      </c>
      <c r="I12" s="48">
        <v>35400</v>
      </c>
      <c r="J12" s="15">
        <f t="shared" si="0"/>
        <v>30</v>
      </c>
      <c r="K12" s="48" t="s">
        <v>269</v>
      </c>
      <c r="L12" s="54">
        <v>0</v>
      </c>
      <c r="M12" s="45">
        <f t="shared" si="1"/>
        <v>0</v>
      </c>
    </row>
    <row r="13" spans="1:13" x14ac:dyDescent="0.25">
      <c r="A13" s="48" t="s">
        <v>270</v>
      </c>
      <c r="B13" s="51">
        <v>46149</v>
      </c>
      <c r="C13" s="48" t="s">
        <v>91</v>
      </c>
      <c r="D13" s="48" t="s">
        <v>96</v>
      </c>
      <c r="E13" s="48" t="s">
        <v>251</v>
      </c>
      <c r="F13" s="48" t="s">
        <v>271</v>
      </c>
      <c r="G13" s="48" t="s">
        <v>272</v>
      </c>
      <c r="H13" s="48">
        <v>91120</v>
      </c>
      <c r="I13" s="48">
        <v>91200</v>
      </c>
      <c r="J13" s="15">
        <f t="shared" si="0"/>
        <v>80</v>
      </c>
      <c r="K13" s="48" t="s">
        <v>249</v>
      </c>
      <c r="L13" s="54">
        <v>18.899999999999999</v>
      </c>
      <c r="M13" s="45">
        <f t="shared" si="1"/>
        <v>0.23624999999999999</v>
      </c>
    </row>
    <row r="14" spans="1:13" x14ac:dyDescent="0.25">
      <c r="A14" s="48" t="s">
        <v>273</v>
      </c>
      <c r="B14" s="51">
        <v>46187</v>
      </c>
      <c r="C14" s="48" t="s">
        <v>118</v>
      </c>
      <c r="D14" s="48" t="s">
        <v>121</v>
      </c>
      <c r="E14" s="48" t="s">
        <v>267</v>
      </c>
      <c r="F14" s="48" t="s">
        <v>274</v>
      </c>
      <c r="G14" s="48" t="s">
        <v>275</v>
      </c>
      <c r="H14" s="48">
        <v>19540</v>
      </c>
      <c r="I14" s="48">
        <v>19620</v>
      </c>
      <c r="J14" s="15">
        <f t="shared" si="0"/>
        <v>80</v>
      </c>
      <c r="K14" s="48" t="s">
        <v>249</v>
      </c>
      <c r="L14" s="54">
        <v>11.3</v>
      </c>
      <c r="M14" s="45">
        <f t="shared" si="1"/>
        <v>0.14125000000000001</v>
      </c>
    </row>
    <row r="15" spans="1:13" x14ac:dyDescent="0.25">
      <c r="A15" s="48"/>
      <c r="B15" s="51"/>
      <c r="C15" s="48"/>
      <c r="D15" s="48"/>
      <c r="E15" s="48"/>
      <c r="F15" s="48"/>
      <c r="G15" s="48"/>
      <c r="H15" s="48"/>
      <c r="I15" s="48"/>
      <c r="J15" s="15" t="str">
        <f t="shared" si="0"/>
        <v/>
      </c>
      <c r="K15" s="48"/>
      <c r="L15" s="54"/>
      <c r="M15" s="45" t="str">
        <f t="shared" si="1"/>
        <v/>
      </c>
    </row>
    <row r="16" spans="1:13" x14ac:dyDescent="0.25">
      <c r="A16" s="48"/>
      <c r="B16" s="51"/>
      <c r="C16" s="48"/>
      <c r="D16" s="48"/>
      <c r="E16" s="48"/>
      <c r="F16" s="48"/>
      <c r="G16" s="48"/>
      <c r="H16" s="48"/>
      <c r="I16" s="48"/>
      <c r="J16" s="15" t="str">
        <f t="shared" si="0"/>
        <v/>
      </c>
      <c r="K16" s="48"/>
      <c r="L16" s="54"/>
      <c r="M16" s="45" t="str">
        <f t="shared" si="1"/>
        <v/>
      </c>
    </row>
    <row r="17" spans="1:13" x14ac:dyDescent="0.25">
      <c r="A17" s="48"/>
      <c r="B17" s="51"/>
      <c r="C17" s="48"/>
      <c r="D17" s="48"/>
      <c r="E17" s="48"/>
      <c r="F17" s="48"/>
      <c r="G17" s="48"/>
      <c r="H17" s="48"/>
      <c r="I17" s="48"/>
      <c r="J17" s="15" t="str">
        <f t="shared" si="0"/>
        <v/>
      </c>
      <c r="K17" s="48"/>
      <c r="L17" s="54"/>
      <c r="M17" s="45" t="str">
        <f t="shared" si="1"/>
        <v/>
      </c>
    </row>
    <row r="18" spans="1:13" x14ac:dyDescent="0.25">
      <c r="A18" s="48"/>
      <c r="B18" s="51"/>
      <c r="C18" s="48"/>
      <c r="D18" s="48"/>
      <c r="E18" s="48"/>
      <c r="F18" s="48"/>
      <c r="G18" s="48"/>
      <c r="H18" s="48"/>
      <c r="I18" s="48"/>
      <c r="J18" s="15" t="str">
        <f t="shared" si="0"/>
        <v/>
      </c>
      <c r="K18" s="48"/>
      <c r="L18" s="54"/>
      <c r="M18" s="45" t="str">
        <f t="shared" si="1"/>
        <v/>
      </c>
    </row>
    <row r="19" spans="1:13" x14ac:dyDescent="0.25">
      <c r="A19" s="48"/>
      <c r="B19" s="51"/>
      <c r="C19" s="48"/>
      <c r="D19" s="48"/>
      <c r="E19" s="48"/>
      <c r="F19" s="48"/>
      <c r="G19" s="48"/>
      <c r="H19" s="48"/>
      <c r="I19" s="48"/>
      <c r="J19" s="15" t="str">
        <f t="shared" si="0"/>
        <v/>
      </c>
      <c r="K19" s="48"/>
      <c r="L19" s="54"/>
      <c r="M19" s="45" t="str">
        <f t="shared" si="1"/>
        <v/>
      </c>
    </row>
    <row r="20" spans="1:13" x14ac:dyDescent="0.25">
      <c r="A20" s="48"/>
      <c r="B20" s="51"/>
      <c r="C20" s="48"/>
      <c r="D20" s="48"/>
      <c r="E20" s="48"/>
      <c r="F20" s="48"/>
      <c r="G20" s="48"/>
      <c r="H20" s="48"/>
      <c r="I20" s="48"/>
      <c r="J20" s="15" t="str">
        <f t="shared" si="0"/>
        <v/>
      </c>
      <c r="K20" s="48"/>
      <c r="L20" s="54"/>
      <c r="M20" s="45" t="str">
        <f t="shared" si="1"/>
        <v/>
      </c>
    </row>
    <row r="21" spans="1:13" x14ac:dyDescent="0.25">
      <c r="A21" s="48"/>
      <c r="B21" s="51"/>
      <c r="C21" s="48"/>
      <c r="D21" s="48"/>
      <c r="E21" s="48"/>
      <c r="F21" s="48"/>
      <c r="G21" s="48"/>
      <c r="H21" s="48"/>
      <c r="I21" s="48"/>
      <c r="J21" s="15" t="str">
        <f t="shared" si="0"/>
        <v/>
      </c>
      <c r="K21" s="48"/>
      <c r="L21" s="54"/>
      <c r="M21" s="45" t="str">
        <f t="shared" si="1"/>
        <v/>
      </c>
    </row>
    <row r="22" spans="1:13" x14ac:dyDescent="0.25">
      <c r="A22" s="48"/>
      <c r="B22" s="51"/>
      <c r="C22" s="48"/>
      <c r="D22" s="48"/>
      <c r="E22" s="48"/>
      <c r="F22" s="48"/>
      <c r="G22" s="48"/>
      <c r="H22" s="48"/>
      <c r="I22" s="48"/>
      <c r="J22" s="15" t="str">
        <f t="shared" si="0"/>
        <v/>
      </c>
      <c r="K22" s="48"/>
      <c r="L22" s="54"/>
      <c r="M22" s="45" t="str">
        <f t="shared" si="1"/>
        <v/>
      </c>
    </row>
    <row r="23" spans="1:13" x14ac:dyDescent="0.25">
      <c r="A23" s="48"/>
      <c r="B23" s="51"/>
      <c r="C23" s="48"/>
      <c r="D23" s="48"/>
      <c r="E23" s="48"/>
      <c r="F23" s="48"/>
      <c r="G23" s="48"/>
      <c r="H23" s="48"/>
      <c r="I23" s="48"/>
      <c r="J23" s="15" t="str">
        <f t="shared" si="0"/>
        <v/>
      </c>
      <c r="K23" s="48"/>
      <c r="L23" s="54"/>
      <c r="M23" s="45" t="str">
        <f t="shared" si="1"/>
        <v/>
      </c>
    </row>
    <row r="24" spans="1:13" x14ac:dyDescent="0.25">
      <c r="A24" s="48"/>
      <c r="B24" s="51"/>
      <c r="C24" s="48"/>
      <c r="D24" s="48"/>
      <c r="E24" s="48"/>
      <c r="F24" s="48"/>
      <c r="G24" s="48"/>
      <c r="H24" s="48"/>
      <c r="I24" s="48"/>
      <c r="J24" s="15" t="str">
        <f t="shared" si="0"/>
        <v/>
      </c>
      <c r="K24" s="48"/>
      <c r="L24" s="54"/>
      <c r="M24" s="45" t="str">
        <f t="shared" si="1"/>
        <v/>
      </c>
    </row>
    <row r="25" spans="1:13" x14ac:dyDescent="0.25">
      <c r="A25" s="48"/>
      <c r="B25" s="51"/>
      <c r="C25" s="48"/>
      <c r="D25" s="48"/>
      <c r="E25" s="48"/>
      <c r="F25" s="48"/>
      <c r="G25" s="48"/>
      <c r="H25" s="48"/>
      <c r="I25" s="48"/>
      <c r="J25" s="15" t="str">
        <f t="shared" si="0"/>
        <v/>
      </c>
      <c r="K25" s="48"/>
      <c r="L25" s="54"/>
      <c r="M25" s="45" t="str">
        <f t="shared" si="1"/>
        <v/>
      </c>
    </row>
    <row r="26" spans="1:13" x14ac:dyDescent="0.25">
      <c r="A26" s="48"/>
      <c r="B26" s="51"/>
      <c r="C26" s="48"/>
      <c r="D26" s="48"/>
      <c r="E26" s="48"/>
      <c r="F26" s="48"/>
      <c r="G26" s="48"/>
      <c r="H26" s="48"/>
      <c r="I26" s="48"/>
      <c r="J26" s="15" t="str">
        <f t="shared" si="0"/>
        <v/>
      </c>
      <c r="K26" s="48"/>
      <c r="L26" s="54"/>
      <c r="M26" s="45" t="str">
        <f t="shared" si="1"/>
        <v/>
      </c>
    </row>
    <row r="27" spans="1:13" x14ac:dyDescent="0.25">
      <c r="A27" s="48"/>
      <c r="B27" s="51"/>
      <c r="C27" s="48"/>
      <c r="D27" s="48"/>
      <c r="E27" s="48"/>
      <c r="F27" s="48"/>
      <c r="G27" s="48"/>
      <c r="H27" s="48"/>
      <c r="I27" s="48"/>
      <c r="J27" s="15" t="str">
        <f t="shared" si="0"/>
        <v/>
      </c>
      <c r="K27" s="48"/>
      <c r="L27" s="54"/>
      <c r="M27" s="45" t="str">
        <f t="shared" si="1"/>
        <v/>
      </c>
    </row>
    <row r="28" spans="1:13" x14ac:dyDescent="0.25">
      <c r="A28" s="48"/>
      <c r="B28" s="51"/>
      <c r="C28" s="48"/>
      <c r="D28" s="48"/>
      <c r="E28" s="48"/>
      <c r="F28" s="48"/>
      <c r="G28" s="48"/>
      <c r="H28" s="48"/>
      <c r="I28" s="48"/>
      <c r="J28" s="15" t="str">
        <f t="shared" si="0"/>
        <v/>
      </c>
      <c r="K28" s="48"/>
      <c r="L28" s="54"/>
      <c r="M28" s="45" t="str">
        <f t="shared" si="1"/>
        <v/>
      </c>
    </row>
    <row r="29" spans="1:13" x14ac:dyDescent="0.25">
      <c r="A29" s="48"/>
      <c r="B29" s="51"/>
      <c r="C29" s="48"/>
      <c r="D29" s="48"/>
      <c r="E29" s="48"/>
      <c r="F29" s="48"/>
      <c r="G29" s="48"/>
      <c r="H29" s="48"/>
      <c r="I29" s="48"/>
      <c r="J29" s="15" t="str">
        <f t="shared" si="0"/>
        <v/>
      </c>
      <c r="K29" s="48"/>
      <c r="L29" s="54"/>
      <c r="M29" s="45" t="str">
        <f t="shared" si="1"/>
        <v/>
      </c>
    </row>
    <row r="30" spans="1:13" x14ac:dyDescent="0.25">
      <c r="A30" s="48"/>
      <c r="B30" s="51"/>
      <c r="C30" s="48"/>
      <c r="D30" s="48"/>
      <c r="E30" s="48"/>
      <c r="F30" s="48"/>
      <c r="G30" s="48"/>
      <c r="H30" s="48"/>
      <c r="I30" s="48"/>
      <c r="J30" s="15" t="str">
        <f t="shared" si="0"/>
        <v/>
      </c>
      <c r="K30" s="48"/>
      <c r="L30" s="54"/>
      <c r="M30" s="45" t="str">
        <f t="shared" si="1"/>
        <v/>
      </c>
    </row>
    <row r="31" spans="1:13" x14ac:dyDescent="0.25">
      <c r="A31" s="48"/>
      <c r="B31" s="51"/>
      <c r="C31" s="48"/>
      <c r="D31" s="48"/>
      <c r="E31" s="48"/>
      <c r="F31" s="48"/>
      <c r="G31" s="48"/>
      <c r="H31" s="48"/>
      <c r="I31" s="48"/>
      <c r="J31" s="15" t="str">
        <f t="shared" si="0"/>
        <v/>
      </c>
      <c r="K31" s="48"/>
      <c r="L31" s="54"/>
      <c r="M31" s="45" t="str">
        <f t="shared" si="1"/>
        <v/>
      </c>
    </row>
    <row r="32" spans="1:13" x14ac:dyDescent="0.25">
      <c r="A32" s="48"/>
      <c r="B32" s="51"/>
      <c r="C32" s="48"/>
      <c r="D32" s="48"/>
      <c r="E32" s="48"/>
      <c r="F32" s="48"/>
      <c r="G32" s="48"/>
      <c r="H32" s="48"/>
      <c r="I32" s="48"/>
      <c r="J32" s="15" t="str">
        <f t="shared" si="0"/>
        <v/>
      </c>
      <c r="K32" s="48"/>
      <c r="L32" s="54"/>
      <c r="M32" s="45" t="str">
        <f t="shared" si="1"/>
        <v/>
      </c>
    </row>
    <row r="33" spans="1:13" x14ac:dyDescent="0.25">
      <c r="A33" s="48"/>
      <c r="B33" s="51"/>
      <c r="C33" s="48"/>
      <c r="D33" s="48"/>
      <c r="E33" s="48"/>
      <c r="F33" s="48"/>
      <c r="G33" s="48"/>
      <c r="H33" s="48"/>
      <c r="I33" s="48"/>
      <c r="J33" s="15" t="str">
        <f t="shared" si="0"/>
        <v/>
      </c>
      <c r="K33" s="48"/>
      <c r="L33" s="54"/>
      <c r="M33" s="45" t="str">
        <f t="shared" si="1"/>
        <v/>
      </c>
    </row>
    <row r="34" spans="1:13" x14ac:dyDescent="0.25">
      <c r="A34" s="48"/>
      <c r="B34" s="51"/>
      <c r="C34" s="48"/>
      <c r="D34" s="48"/>
      <c r="E34" s="48"/>
      <c r="F34" s="48"/>
      <c r="G34" s="48"/>
      <c r="H34" s="48"/>
      <c r="I34" s="48"/>
      <c r="J34" s="15" t="str">
        <f t="shared" si="0"/>
        <v/>
      </c>
      <c r="K34" s="48"/>
      <c r="L34" s="54"/>
      <c r="M34" s="45" t="str">
        <f t="shared" si="1"/>
        <v/>
      </c>
    </row>
    <row r="35" spans="1:13" x14ac:dyDescent="0.25">
      <c r="A35" s="48"/>
      <c r="B35" s="51"/>
      <c r="C35" s="48"/>
      <c r="D35" s="48"/>
      <c r="E35" s="48"/>
      <c r="F35" s="48"/>
      <c r="G35" s="48"/>
      <c r="H35" s="48"/>
      <c r="I35" s="48"/>
      <c r="J35" s="15" t="str">
        <f t="shared" si="0"/>
        <v/>
      </c>
      <c r="K35" s="48"/>
      <c r="L35" s="54"/>
      <c r="M35" s="45" t="str">
        <f t="shared" si="1"/>
        <v/>
      </c>
    </row>
    <row r="36" spans="1:13" x14ac:dyDescent="0.25">
      <c r="A36" s="48"/>
      <c r="B36" s="51"/>
      <c r="C36" s="48"/>
      <c r="D36" s="48"/>
      <c r="E36" s="48"/>
      <c r="F36" s="48"/>
      <c r="G36" s="48"/>
      <c r="H36" s="48"/>
      <c r="I36" s="48"/>
      <c r="J36" s="15" t="str">
        <f t="shared" si="0"/>
        <v/>
      </c>
      <c r="K36" s="48"/>
      <c r="L36" s="54"/>
      <c r="M36" s="45" t="str">
        <f t="shared" si="1"/>
        <v/>
      </c>
    </row>
    <row r="37" spans="1:13" x14ac:dyDescent="0.25">
      <c r="A37" s="48"/>
      <c r="B37" s="51"/>
      <c r="C37" s="48"/>
      <c r="D37" s="48"/>
      <c r="E37" s="48"/>
      <c r="F37" s="48"/>
      <c r="G37" s="48"/>
      <c r="H37" s="48"/>
      <c r="I37" s="48"/>
      <c r="J37" s="15" t="str">
        <f t="shared" si="0"/>
        <v/>
      </c>
      <c r="K37" s="48"/>
      <c r="L37" s="54"/>
      <c r="M37" s="45" t="str">
        <f t="shared" si="1"/>
        <v/>
      </c>
    </row>
    <row r="38" spans="1:13" x14ac:dyDescent="0.25">
      <c r="A38" s="48"/>
      <c r="B38" s="51"/>
      <c r="C38" s="48"/>
      <c r="D38" s="48"/>
      <c r="E38" s="48"/>
      <c r="F38" s="48"/>
      <c r="G38" s="48"/>
      <c r="H38" s="48"/>
      <c r="I38" s="48"/>
      <c r="J38" s="15" t="str">
        <f t="shared" si="0"/>
        <v/>
      </c>
      <c r="K38" s="48"/>
      <c r="L38" s="54"/>
      <c r="M38" s="45" t="str">
        <f t="shared" si="1"/>
        <v/>
      </c>
    </row>
    <row r="39" spans="1:13" x14ac:dyDescent="0.25">
      <c r="A39" s="48"/>
      <c r="B39" s="51"/>
      <c r="C39" s="48"/>
      <c r="D39" s="48"/>
      <c r="E39" s="48"/>
      <c r="F39" s="48"/>
      <c r="G39" s="48"/>
      <c r="H39" s="48"/>
      <c r="I39" s="48"/>
      <c r="J39" s="15" t="str">
        <f t="shared" ref="J39:J70" si="2">IF(A39="","",IF(OR(H39="",I39=""),"",I39-H39))</f>
        <v/>
      </c>
      <c r="K39" s="48"/>
      <c r="L39" s="54"/>
      <c r="M39" s="45" t="str">
        <f t="shared" ref="M39:M70" si="3">IF(A39="","",IFERROR(L39/J39,0))</f>
        <v/>
      </c>
    </row>
    <row r="40" spans="1:13" x14ac:dyDescent="0.25">
      <c r="A40" s="48"/>
      <c r="B40" s="51"/>
      <c r="C40" s="48"/>
      <c r="D40" s="48"/>
      <c r="E40" s="48"/>
      <c r="F40" s="48"/>
      <c r="G40" s="48"/>
      <c r="H40" s="48"/>
      <c r="I40" s="48"/>
      <c r="J40" s="15" t="str">
        <f t="shared" si="2"/>
        <v/>
      </c>
      <c r="K40" s="48"/>
      <c r="L40" s="54"/>
      <c r="M40" s="45" t="str">
        <f t="shared" si="3"/>
        <v/>
      </c>
    </row>
    <row r="41" spans="1:13" x14ac:dyDescent="0.25">
      <c r="A41" s="48"/>
      <c r="B41" s="51"/>
      <c r="C41" s="48"/>
      <c r="D41" s="48"/>
      <c r="E41" s="48"/>
      <c r="F41" s="48"/>
      <c r="G41" s="48"/>
      <c r="H41" s="48"/>
      <c r="I41" s="48"/>
      <c r="J41" s="15" t="str">
        <f t="shared" si="2"/>
        <v/>
      </c>
      <c r="K41" s="48"/>
      <c r="L41" s="54"/>
      <c r="M41" s="45" t="str">
        <f t="shared" si="3"/>
        <v/>
      </c>
    </row>
    <row r="42" spans="1:13" x14ac:dyDescent="0.25">
      <c r="A42" s="48"/>
      <c r="B42" s="51"/>
      <c r="C42" s="48"/>
      <c r="D42" s="48"/>
      <c r="E42" s="48"/>
      <c r="F42" s="48"/>
      <c r="G42" s="48"/>
      <c r="H42" s="48"/>
      <c r="I42" s="48"/>
      <c r="J42" s="15" t="str">
        <f t="shared" si="2"/>
        <v/>
      </c>
      <c r="K42" s="48"/>
      <c r="L42" s="54"/>
      <c r="M42" s="45" t="str">
        <f t="shared" si="3"/>
        <v/>
      </c>
    </row>
    <row r="43" spans="1:13" x14ac:dyDescent="0.25">
      <c r="A43" s="48"/>
      <c r="B43" s="51"/>
      <c r="C43" s="48"/>
      <c r="D43" s="48"/>
      <c r="E43" s="48"/>
      <c r="F43" s="48"/>
      <c r="G43" s="48"/>
      <c r="H43" s="48"/>
      <c r="I43" s="48"/>
      <c r="J43" s="15" t="str">
        <f t="shared" si="2"/>
        <v/>
      </c>
      <c r="K43" s="48"/>
      <c r="L43" s="54"/>
      <c r="M43" s="45" t="str">
        <f t="shared" si="3"/>
        <v/>
      </c>
    </row>
    <row r="44" spans="1:13" x14ac:dyDescent="0.25">
      <c r="A44" s="48"/>
      <c r="B44" s="51"/>
      <c r="C44" s="48"/>
      <c r="D44" s="48"/>
      <c r="E44" s="48"/>
      <c r="F44" s="48"/>
      <c r="G44" s="48"/>
      <c r="H44" s="48"/>
      <c r="I44" s="48"/>
      <c r="J44" s="15" t="str">
        <f t="shared" si="2"/>
        <v/>
      </c>
      <c r="K44" s="48"/>
      <c r="L44" s="54"/>
      <c r="M44" s="45" t="str">
        <f t="shared" si="3"/>
        <v/>
      </c>
    </row>
    <row r="45" spans="1:13" x14ac:dyDescent="0.25">
      <c r="A45" s="48"/>
      <c r="B45" s="51"/>
      <c r="C45" s="48"/>
      <c r="D45" s="48"/>
      <c r="E45" s="48"/>
      <c r="F45" s="48"/>
      <c r="G45" s="48"/>
      <c r="H45" s="48"/>
      <c r="I45" s="48"/>
      <c r="J45" s="15" t="str">
        <f t="shared" si="2"/>
        <v/>
      </c>
      <c r="K45" s="48"/>
      <c r="L45" s="54"/>
      <c r="M45" s="45" t="str">
        <f t="shared" si="3"/>
        <v/>
      </c>
    </row>
    <row r="46" spans="1:13" x14ac:dyDescent="0.25">
      <c r="A46" s="48"/>
      <c r="B46" s="51"/>
      <c r="C46" s="48"/>
      <c r="D46" s="48"/>
      <c r="E46" s="48"/>
      <c r="F46" s="48"/>
      <c r="G46" s="48"/>
      <c r="H46" s="48"/>
      <c r="I46" s="48"/>
      <c r="J46" s="15" t="str">
        <f t="shared" si="2"/>
        <v/>
      </c>
      <c r="K46" s="48"/>
      <c r="L46" s="54"/>
      <c r="M46" s="45" t="str">
        <f t="shared" si="3"/>
        <v/>
      </c>
    </row>
    <row r="47" spans="1:13" x14ac:dyDescent="0.25">
      <c r="A47" s="48"/>
      <c r="B47" s="51"/>
      <c r="C47" s="48"/>
      <c r="D47" s="48"/>
      <c r="E47" s="48"/>
      <c r="F47" s="48"/>
      <c r="G47" s="48"/>
      <c r="H47" s="48"/>
      <c r="I47" s="48"/>
      <c r="J47" s="15" t="str">
        <f t="shared" si="2"/>
        <v/>
      </c>
      <c r="K47" s="48"/>
      <c r="L47" s="54"/>
      <c r="M47" s="45" t="str">
        <f t="shared" si="3"/>
        <v/>
      </c>
    </row>
    <row r="48" spans="1:13" x14ac:dyDescent="0.25">
      <c r="A48" s="48"/>
      <c r="B48" s="51"/>
      <c r="C48" s="48"/>
      <c r="D48" s="48"/>
      <c r="E48" s="48"/>
      <c r="F48" s="48"/>
      <c r="G48" s="48"/>
      <c r="H48" s="48"/>
      <c r="I48" s="48"/>
      <c r="J48" s="15" t="str">
        <f t="shared" si="2"/>
        <v/>
      </c>
      <c r="K48" s="48"/>
      <c r="L48" s="54"/>
      <c r="M48" s="45" t="str">
        <f t="shared" si="3"/>
        <v/>
      </c>
    </row>
    <row r="49" spans="1:13" x14ac:dyDescent="0.25">
      <c r="A49" s="48"/>
      <c r="B49" s="51"/>
      <c r="C49" s="48"/>
      <c r="D49" s="48"/>
      <c r="E49" s="48"/>
      <c r="F49" s="48"/>
      <c r="G49" s="48"/>
      <c r="H49" s="48"/>
      <c r="I49" s="48"/>
      <c r="J49" s="15" t="str">
        <f t="shared" si="2"/>
        <v/>
      </c>
      <c r="K49" s="48"/>
      <c r="L49" s="54"/>
      <c r="M49" s="45" t="str">
        <f t="shared" si="3"/>
        <v/>
      </c>
    </row>
    <row r="50" spans="1:13" x14ac:dyDescent="0.25">
      <c r="A50" s="48"/>
      <c r="B50" s="51"/>
      <c r="C50" s="48"/>
      <c r="D50" s="48"/>
      <c r="E50" s="48"/>
      <c r="F50" s="48"/>
      <c r="G50" s="48"/>
      <c r="H50" s="48"/>
      <c r="I50" s="48"/>
      <c r="J50" s="15" t="str">
        <f t="shared" si="2"/>
        <v/>
      </c>
      <c r="K50" s="48"/>
      <c r="L50" s="54"/>
      <c r="M50" s="45" t="str">
        <f t="shared" si="3"/>
        <v/>
      </c>
    </row>
    <row r="51" spans="1:13" x14ac:dyDescent="0.25">
      <c r="A51" s="48"/>
      <c r="B51" s="51"/>
      <c r="C51" s="48"/>
      <c r="D51" s="48"/>
      <c r="E51" s="48"/>
      <c r="F51" s="48"/>
      <c r="G51" s="48"/>
      <c r="H51" s="48"/>
      <c r="I51" s="48"/>
      <c r="J51" s="15" t="str">
        <f t="shared" si="2"/>
        <v/>
      </c>
      <c r="K51" s="48"/>
      <c r="L51" s="54"/>
      <c r="M51" s="45" t="str">
        <f t="shared" si="3"/>
        <v/>
      </c>
    </row>
    <row r="52" spans="1:13" x14ac:dyDescent="0.25">
      <c r="A52" s="48"/>
      <c r="B52" s="51"/>
      <c r="C52" s="48"/>
      <c r="D52" s="48"/>
      <c r="E52" s="48"/>
      <c r="F52" s="48"/>
      <c r="G52" s="48"/>
      <c r="H52" s="48"/>
      <c r="I52" s="48"/>
      <c r="J52" s="15" t="str">
        <f t="shared" si="2"/>
        <v/>
      </c>
      <c r="K52" s="48"/>
      <c r="L52" s="54"/>
      <c r="M52" s="45" t="str">
        <f t="shared" si="3"/>
        <v/>
      </c>
    </row>
    <row r="53" spans="1:13" x14ac:dyDescent="0.25">
      <c r="A53" s="48"/>
      <c r="B53" s="51"/>
      <c r="C53" s="48"/>
      <c r="D53" s="48"/>
      <c r="E53" s="48"/>
      <c r="F53" s="48"/>
      <c r="G53" s="48"/>
      <c r="H53" s="48"/>
      <c r="I53" s="48"/>
      <c r="J53" s="15" t="str">
        <f t="shared" si="2"/>
        <v/>
      </c>
      <c r="K53" s="48"/>
      <c r="L53" s="54"/>
      <c r="M53" s="45" t="str">
        <f t="shared" si="3"/>
        <v/>
      </c>
    </row>
    <row r="54" spans="1:13" x14ac:dyDescent="0.25">
      <c r="A54" s="48"/>
      <c r="B54" s="51"/>
      <c r="C54" s="48"/>
      <c r="D54" s="48"/>
      <c r="E54" s="48"/>
      <c r="F54" s="48"/>
      <c r="G54" s="48"/>
      <c r="H54" s="48"/>
      <c r="I54" s="48"/>
      <c r="J54" s="15" t="str">
        <f t="shared" si="2"/>
        <v/>
      </c>
      <c r="K54" s="48"/>
      <c r="L54" s="54"/>
      <c r="M54" s="45" t="str">
        <f t="shared" si="3"/>
        <v/>
      </c>
    </row>
    <row r="55" spans="1:13" x14ac:dyDescent="0.25">
      <c r="A55" s="48"/>
      <c r="B55" s="51"/>
      <c r="C55" s="48"/>
      <c r="D55" s="48"/>
      <c r="E55" s="48"/>
      <c r="F55" s="48"/>
      <c r="G55" s="48"/>
      <c r="H55" s="48"/>
      <c r="I55" s="48"/>
      <c r="J55" s="15" t="str">
        <f t="shared" si="2"/>
        <v/>
      </c>
      <c r="K55" s="48"/>
      <c r="L55" s="54"/>
      <c r="M55" s="45" t="str">
        <f t="shared" si="3"/>
        <v/>
      </c>
    </row>
    <row r="56" spans="1:13" x14ac:dyDescent="0.25">
      <c r="A56" s="48"/>
      <c r="B56" s="51"/>
      <c r="C56" s="48"/>
      <c r="D56" s="48"/>
      <c r="E56" s="48"/>
      <c r="F56" s="48"/>
      <c r="G56" s="48"/>
      <c r="H56" s="48"/>
      <c r="I56" s="48"/>
      <c r="J56" s="15" t="str">
        <f t="shared" si="2"/>
        <v/>
      </c>
      <c r="K56" s="48"/>
      <c r="L56" s="54"/>
      <c r="M56" s="45" t="str">
        <f t="shared" si="3"/>
        <v/>
      </c>
    </row>
    <row r="57" spans="1:13" x14ac:dyDescent="0.25">
      <c r="A57" s="48"/>
      <c r="B57" s="51"/>
      <c r="C57" s="48"/>
      <c r="D57" s="48"/>
      <c r="E57" s="48"/>
      <c r="F57" s="48"/>
      <c r="G57" s="48"/>
      <c r="H57" s="48"/>
      <c r="I57" s="48"/>
      <c r="J57" s="15" t="str">
        <f t="shared" si="2"/>
        <v/>
      </c>
      <c r="K57" s="48"/>
      <c r="L57" s="54"/>
      <c r="M57" s="45" t="str">
        <f t="shared" si="3"/>
        <v/>
      </c>
    </row>
    <row r="58" spans="1:13" x14ac:dyDescent="0.25">
      <c r="A58" s="48"/>
      <c r="B58" s="51"/>
      <c r="C58" s="48"/>
      <c r="D58" s="48"/>
      <c r="E58" s="48"/>
      <c r="F58" s="48"/>
      <c r="G58" s="48"/>
      <c r="H58" s="48"/>
      <c r="I58" s="48"/>
      <c r="J58" s="15" t="str">
        <f t="shared" si="2"/>
        <v/>
      </c>
      <c r="K58" s="48"/>
      <c r="L58" s="54"/>
      <c r="M58" s="45" t="str">
        <f t="shared" si="3"/>
        <v/>
      </c>
    </row>
    <row r="59" spans="1:13" x14ac:dyDescent="0.25">
      <c r="A59" s="48"/>
      <c r="B59" s="51"/>
      <c r="C59" s="48"/>
      <c r="D59" s="48"/>
      <c r="E59" s="48"/>
      <c r="F59" s="48"/>
      <c r="G59" s="48"/>
      <c r="H59" s="48"/>
      <c r="I59" s="48"/>
      <c r="J59" s="15" t="str">
        <f t="shared" si="2"/>
        <v/>
      </c>
      <c r="K59" s="48"/>
      <c r="L59" s="54"/>
      <c r="M59" s="45" t="str">
        <f t="shared" si="3"/>
        <v/>
      </c>
    </row>
    <row r="60" spans="1:13" x14ac:dyDescent="0.25">
      <c r="A60" s="48"/>
      <c r="B60" s="51"/>
      <c r="C60" s="48"/>
      <c r="D60" s="48"/>
      <c r="E60" s="48"/>
      <c r="F60" s="48"/>
      <c r="G60" s="48"/>
      <c r="H60" s="48"/>
      <c r="I60" s="48"/>
      <c r="J60" s="15" t="str">
        <f t="shared" si="2"/>
        <v/>
      </c>
      <c r="K60" s="48"/>
      <c r="L60" s="54"/>
      <c r="M60" s="45" t="str">
        <f t="shared" si="3"/>
        <v/>
      </c>
    </row>
    <row r="61" spans="1:13" x14ac:dyDescent="0.25">
      <c r="A61" s="48"/>
      <c r="B61" s="51"/>
      <c r="C61" s="48"/>
      <c r="D61" s="48"/>
      <c r="E61" s="48"/>
      <c r="F61" s="48"/>
      <c r="G61" s="48"/>
      <c r="H61" s="48"/>
      <c r="I61" s="48"/>
      <c r="J61" s="15" t="str">
        <f t="shared" si="2"/>
        <v/>
      </c>
      <c r="K61" s="48"/>
      <c r="L61" s="54"/>
      <c r="M61" s="45" t="str">
        <f t="shared" si="3"/>
        <v/>
      </c>
    </row>
    <row r="62" spans="1:13" x14ac:dyDescent="0.25">
      <c r="A62" s="48"/>
      <c r="B62" s="51"/>
      <c r="C62" s="48"/>
      <c r="D62" s="48"/>
      <c r="E62" s="48"/>
      <c r="F62" s="48"/>
      <c r="G62" s="48"/>
      <c r="H62" s="48"/>
      <c r="I62" s="48"/>
      <c r="J62" s="15" t="str">
        <f t="shared" si="2"/>
        <v/>
      </c>
      <c r="K62" s="48"/>
      <c r="L62" s="54"/>
      <c r="M62" s="45" t="str">
        <f t="shared" si="3"/>
        <v/>
      </c>
    </row>
    <row r="63" spans="1:13" x14ac:dyDescent="0.25">
      <c r="A63" s="48"/>
      <c r="B63" s="51"/>
      <c r="C63" s="48"/>
      <c r="D63" s="48"/>
      <c r="E63" s="48"/>
      <c r="F63" s="48"/>
      <c r="G63" s="48"/>
      <c r="H63" s="48"/>
      <c r="I63" s="48"/>
      <c r="J63" s="15" t="str">
        <f t="shared" si="2"/>
        <v/>
      </c>
      <c r="K63" s="48"/>
      <c r="L63" s="54"/>
      <c r="M63" s="45" t="str">
        <f t="shared" si="3"/>
        <v/>
      </c>
    </row>
    <row r="64" spans="1:13" x14ac:dyDescent="0.25">
      <c r="A64" s="48"/>
      <c r="B64" s="51"/>
      <c r="C64" s="48"/>
      <c r="D64" s="48"/>
      <c r="E64" s="48"/>
      <c r="F64" s="48"/>
      <c r="G64" s="48"/>
      <c r="H64" s="48"/>
      <c r="I64" s="48"/>
      <c r="J64" s="15" t="str">
        <f t="shared" si="2"/>
        <v/>
      </c>
      <c r="K64" s="48"/>
      <c r="L64" s="54"/>
      <c r="M64" s="45" t="str">
        <f t="shared" si="3"/>
        <v/>
      </c>
    </row>
    <row r="65" spans="1:13" x14ac:dyDescent="0.25">
      <c r="A65" s="48"/>
      <c r="B65" s="51"/>
      <c r="C65" s="48"/>
      <c r="D65" s="48"/>
      <c r="E65" s="48"/>
      <c r="F65" s="48"/>
      <c r="G65" s="48"/>
      <c r="H65" s="48"/>
      <c r="I65" s="48"/>
      <c r="J65" s="15" t="str">
        <f t="shared" si="2"/>
        <v/>
      </c>
      <c r="K65" s="48"/>
      <c r="L65" s="54"/>
      <c r="M65" s="45" t="str">
        <f t="shared" si="3"/>
        <v/>
      </c>
    </row>
    <row r="66" spans="1:13" x14ac:dyDescent="0.25">
      <c r="A66" s="48"/>
      <c r="B66" s="51"/>
      <c r="C66" s="48"/>
      <c r="D66" s="48"/>
      <c r="E66" s="48"/>
      <c r="F66" s="48"/>
      <c r="G66" s="48"/>
      <c r="H66" s="48"/>
      <c r="I66" s="48"/>
      <c r="J66" s="15" t="str">
        <f t="shared" si="2"/>
        <v/>
      </c>
      <c r="K66" s="48"/>
      <c r="L66" s="54"/>
      <c r="M66" s="45" t="str">
        <f t="shared" si="3"/>
        <v/>
      </c>
    </row>
    <row r="67" spans="1:13" x14ac:dyDescent="0.25">
      <c r="A67" s="48"/>
      <c r="B67" s="51"/>
      <c r="C67" s="48"/>
      <c r="D67" s="48"/>
      <c r="E67" s="48"/>
      <c r="F67" s="48"/>
      <c r="G67" s="48"/>
      <c r="H67" s="48"/>
      <c r="I67" s="48"/>
      <c r="J67" s="15" t="str">
        <f t="shared" si="2"/>
        <v/>
      </c>
      <c r="K67" s="48"/>
      <c r="L67" s="54"/>
      <c r="M67" s="45" t="str">
        <f t="shared" si="3"/>
        <v/>
      </c>
    </row>
    <row r="68" spans="1:13" x14ac:dyDescent="0.25">
      <c r="A68" s="48"/>
      <c r="B68" s="51"/>
      <c r="C68" s="48"/>
      <c r="D68" s="48"/>
      <c r="E68" s="48"/>
      <c r="F68" s="48"/>
      <c r="G68" s="48"/>
      <c r="H68" s="48"/>
      <c r="I68" s="48"/>
      <c r="J68" s="15" t="str">
        <f t="shared" si="2"/>
        <v/>
      </c>
      <c r="K68" s="48"/>
      <c r="L68" s="54"/>
      <c r="M68" s="45" t="str">
        <f t="shared" si="3"/>
        <v/>
      </c>
    </row>
    <row r="69" spans="1:13" x14ac:dyDescent="0.25">
      <c r="A69" s="48"/>
      <c r="B69" s="51"/>
      <c r="C69" s="48"/>
      <c r="D69" s="48"/>
      <c r="E69" s="48"/>
      <c r="F69" s="48"/>
      <c r="G69" s="48"/>
      <c r="H69" s="48"/>
      <c r="I69" s="48"/>
      <c r="J69" s="15" t="str">
        <f t="shared" si="2"/>
        <v/>
      </c>
      <c r="K69" s="48"/>
      <c r="L69" s="54"/>
      <c r="M69" s="45" t="str">
        <f t="shared" si="3"/>
        <v/>
      </c>
    </row>
    <row r="70" spans="1:13" x14ac:dyDescent="0.25">
      <c r="A70" s="48"/>
      <c r="B70" s="51"/>
      <c r="C70" s="48"/>
      <c r="D70" s="48"/>
      <c r="E70" s="48"/>
      <c r="F70" s="48"/>
      <c r="G70" s="48"/>
      <c r="H70" s="48"/>
      <c r="I70" s="48"/>
      <c r="J70" s="15" t="str">
        <f t="shared" si="2"/>
        <v/>
      </c>
      <c r="K70" s="48"/>
      <c r="L70" s="54"/>
      <c r="M70" s="45" t="str">
        <f t="shared" si="3"/>
        <v/>
      </c>
    </row>
    <row r="71" spans="1:13" x14ac:dyDescent="0.25">
      <c r="A71" s="48"/>
      <c r="B71" s="51"/>
      <c r="C71" s="48"/>
      <c r="D71" s="48"/>
      <c r="E71" s="48"/>
      <c r="F71" s="48"/>
      <c r="G71" s="48"/>
      <c r="H71" s="48"/>
      <c r="I71" s="48"/>
      <c r="J71" s="15" t="str">
        <f t="shared" ref="J71:J102" si="4">IF(A71="","",IF(OR(H71="",I71=""),"",I71-H71))</f>
        <v/>
      </c>
      <c r="K71" s="48"/>
      <c r="L71" s="54"/>
      <c r="M71" s="45" t="str">
        <f t="shared" ref="M71:M102" si="5">IF(A71="","",IFERROR(L71/J71,0))</f>
        <v/>
      </c>
    </row>
    <row r="72" spans="1:13" x14ac:dyDescent="0.25">
      <c r="A72" s="48"/>
      <c r="B72" s="51"/>
      <c r="C72" s="48"/>
      <c r="D72" s="48"/>
      <c r="E72" s="48"/>
      <c r="F72" s="48"/>
      <c r="G72" s="48"/>
      <c r="H72" s="48"/>
      <c r="I72" s="48"/>
      <c r="J72" s="15" t="str">
        <f t="shared" si="4"/>
        <v/>
      </c>
      <c r="K72" s="48"/>
      <c r="L72" s="54"/>
      <c r="M72" s="45" t="str">
        <f t="shared" si="5"/>
        <v/>
      </c>
    </row>
    <row r="73" spans="1:13" x14ac:dyDescent="0.25">
      <c r="A73" s="48"/>
      <c r="B73" s="51"/>
      <c r="C73" s="48"/>
      <c r="D73" s="48"/>
      <c r="E73" s="48"/>
      <c r="F73" s="48"/>
      <c r="G73" s="48"/>
      <c r="H73" s="48"/>
      <c r="I73" s="48"/>
      <c r="J73" s="15" t="str">
        <f t="shared" si="4"/>
        <v/>
      </c>
      <c r="K73" s="48"/>
      <c r="L73" s="54"/>
      <c r="M73" s="45" t="str">
        <f t="shared" si="5"/>
        <v/>
      </c>
    </row>
    <row r="74" spans="1:13" x14ac:dyDescent="0.25">
      <c r="A74" s="48"/>
      <c r="B74" s="51"/>
      <c r="C74" s="48"/>
      <c r="D74" s="48"/>
      <c r="E74" s="48"/>
      <c r="F74" s="48"/>
      <c r="G74" s="48"/>
      <c r="H74" s="48"/>
      <c r="I74" s="48"/>
      <c r="J74" s="15" t="str">
        <f t="shared" si="4"/>
        <v/>
      </c>
      <c r="K74" s="48"/>
      <c r="L74" s="54"/>
      <c r="M74" s="45" t="str">
        <f t="shared" si="5"/>
        <v/>
      </c>
    </row>
    <row r="75" spans="1:13" x14ac:dyDescent="0.25">
      <c r="A75" s="48"/>
      <c r="B75" s="51"/>
      <c r="C75" s="48"/>
      <c r="D75" s="48"/>
      <c r="E75" s="48"/>
      <c r="F75" s="48"/>
      <c r="G75" s="48"/>
      <c r="H75" s="48"/>
      <c r="I75" s="48"/>
      <c r="J75" s="15" t="str">
        <f t="shared" si="4"/>
        <v/>
      </c>
      <c r="K75" s="48"/>
      <c r="L75" s="54"/>
      <c r="M75" s="45" t="str">
        <f t="shared" si="5"/>
        <v/>
      </c>
    </row>
    <row r="76" spans="1:13" x14ac:dyDescent="0.25">
      <c r="A76" s="48"/>
      <c r="B76" s="51"/>
      <c r="C76" s="48"/>
      <c r="D76" s="48"/>
      <c r="E76" s="48"/>
      <c r="F76" s="48"/>
      <c r="G76" s="48"/>
      <c r="H76" s="48"/>
      <c r="I76" s="48"/>
      <c r="J76" s="15" t="str">
        <f t="shared" si="4"/>
        <v/>
      </c>
      <c r="K76" s="48"/>
      <c r="L76" s="54"/>
      <c r="M76" s="45" t="str">
        <f t="shared" si="5"/>
        <v/>
      </c>
    </row>
    <row r="77" spans="1:13" x14ac:dyDescent="0.25">
      <c r="A77" s="48"/>
      <c r="B77" s="51"/>
      <c r="C77" s="48"/>
      <c r="D77" s="48"/>
      <c r="E77" s="48"/>
      <c r="F77" s="48"/>
      <c r="G77" s="48"/>
      <c r="H77" s="48"/>
      <c r="I77" s="48"/>
      <c r="J77" s="15" t="str">
        <f t="shared" si="4"/>
        <v/>
      </c>
      <c r="K77" s="48"/>
      <c r="L77" s="54"/>
      <c r="M77" s="45" t="str">
        <f t="shared" si="5"/>
        <v/>
      </c>
    </row>
    <row r="78" spans="1:13" x14ac:dyDescent="0.25">
      <c r="A78" s="48"/>
      <c r="B78" s="51"/>
      <c r="C78" s="48"/>
      <c r="D78" s="48"/>
      <c r="E78" s="48"/>
      <c r="F78" s="48"/>
      <c r="G78" s="48"/>
      <c r="H78" s="48"/>
      <c r="I78" s="48"/>
      <c r="J78" s="15" t="str">
        <f t="shared" si="4"/>
        <v/>
      </c>
      <c r="K78" s="48"/>
      <c r="L78" s="54"/>
      <c r="M78" s="45" t="str">
        <f t="shared" si="5"/>
        <v/>
      </c>
    </row>
    <row r="79" spans="1:13" x14ac:dyDescent="0.25">
      <c r="A79" s="48"/>
      <c r="B79" s="51"/>
      <c r="C79" s="48"/>
      <c r="D79" s="48"/>
      <c r="E79" s="48"/>
      <c r="F79" s="48"/>
      <c r="G79" s="48"/>
      <c r="H79" s="48"/>
      <c r="I79" s="48"/>
      <c r="J79" s="15" t="str">
        <f t="shared" si="4"/>
        <v/>
      </c>
      <c r="K79" s="48"/>
      <c r="L79" s="54"/>
      <c r="M79" s="45" t="str">
        <f t="shared" si="5"/>
        <v/>
      </c>
    </row>
    <row r="80" spans="1:13" x14ac:dyDescent="0.25">
      <c r="A80" s="48"/>
      <c r="B80" s="51"/>
      <c r="C80" s="48"/>
      <c r="D80" s="48"/>
      <c r="E80" s="48"/>
      <c r="F80" s="48"/>
      <c r="G80" s="48"/>
      <c r="H80" s="48"/>
      <c r="I80" s="48"/>
      <c r="J80" s="15" t="str">
        <f t="shared" si="4"/>
        <v/>
      </c>
      <c r="K80" s="48"/>
      <c r="L80" s="54"/>
      <c r="M80" s="45" t="str">
        <f t="shared" si="5"/>
        <v/>
      </c>
    </row>
    <row r="81" spans="1:13" x14ac:dyDescent="0.25">
      <c r="A81" s="48"/>
      <c r="B81" s="51"/>
      <c r="C81" s="48"/>
      <c r="D81" s="48"/>
      <c r="E81" s="48"/>
      <c r="F81" s="48"/>
      <c r="G81" s="48"/>
      <c r="H81" s="48"/>
      <c r="I81" s="48"/>
      <c r="J81" s="15" t="str">
        <f t="shared" si="4"/>
        <v/>
      </c>
      <c r="K81" s="48"/>
      <c r="L81" s="54"/>
      <c r="M81" s="45" t="str">
        <f t="shared" si="5"/>
        <v/>
      </c>
    </row>
    <row r="82" spans="1:13" x14ac:dyDescent="0.25">
      <c r="A82" s="48"/>
      <c r="B82" s="51"/>
      <c r="C82" s="48"/>
      <c r="D82" s="48"/>
      <c r="E82" s="48"/>
      <c r="F82" s="48"/>
      <c r="G82" s="48"/>
      <c r="H82" s="48"/>
      <c r="I82" s="48"/>
      <c r="J82" s="15" t="str">
        <f t="shared" si="4"/>
        <v/>
      </c>
      <c r="K82" s="48"/>
      <c r="L82" s="54"/>
      <c r="M82" s="45" t="str">
        <f t="shared" si="5"/>
        <v/>
      </c>
    </row>
    <row r="83" spans="1:13" x14ac:dyDescent="0.25">
      <c r="A83" s="48"/>
      <c r="B83" s="51"/>
      <c r="C83" s="48"/>
      <c r="D83" s="48"/>
      <c r="E83" s="48"/>
      <c r="F83" s="48"/>
      <c r="G83" s="48"/>
      <c r="H83" s="48"/>
      <c r="I83" s="48"/>
      <c r="J83" s="15" t="str">
        <f t="shared" si="4"/>
        <v/>
      </c>
      <c r="K83" s="48"/>
      <c r="L83" s="54"/>
      <c r="M83" s="45" t="str">
        <f t="shared" si="5"/>
        <v/>
      </c>
    </row>
    <row r="84" spans="1:13" x14ac:dyDescent="0.25">
      <c r="A84" s="48"/>
      <c r="B84" s="51"/>
      <c r="C84" s="48"/>
      <c r="D84" s="48"/>
      <c r="E84" s="48"/>
      <c r="F84" s="48"/>
      <c r="G84" s="48"/>
      <c r="H84" s="48"/>
      <c r="I84" s="48"/>
      <c r="J84" s="15" t="str">
        <f t="shared" si="4"/>
        <v/>
      </c>
      <c r="K84" s="48"/>
      <c r="L84" s="54"/>
      <c r="M84" s="45" t="str">
        <f t="shared" si="5"/>
        <v/>
      </c>
    </row>
    <row r="85" spans="1:13" x14ac:dyDescent="0.25">
      <c r="A85" s="48"/>
      <c r="B85" s="51"/>
      <c r="C85" s="48"/>
      <c r="D85" s="48"/>
      <c r="E85" s="48"/>
      <c r="F85" s="48"/>
      <c r="G85" s="48"/>
      <c r="H85" s="48"/>
      <c r="I85" s="48"/>
      <c r="J85" s="15" t="str">
        <f t="shared" si="4"/>
        <v/>
      </c>
      <c r="K85" s="48"/>
      <c r="L85" s="54"/>
      <c r="M85" s="45" t="str">
        <f t="shared" si="5"/>
        <v/>
      </c>
    </row>
    <row r="86" spans="1:13" x14ac:dyDescent="0.25">
      <c r="A86" s="48"/>
      <c r="B86" s="51"/>
      <c r="C86" s="48"/>
      <c r="D86" s="48"/>
      <c r="E86" s="48"/>
      <c r="F86" s="48"/>
      <c r="G86" s="48"/>
      <c r="H86" s="48"/>
      <c r="I86" s="48"/>
      <c r="J86" s="15" t="str">
        <f t="shared" si="4"/>
        <v/>
      </c>
      <c r="K86" s="48"/>
      <c r="L86" s="54"/>
      <c r="M86" s="45" t="str">
        <f t="shared" si="5"/>
        <v/>
      </c>
    </row>
    <row r="87" spans="1:13" x14ac:dyDescent="0.25">
      <c r="A87" s="48"/>
      <c r="B87" s="51"/>
      <c r="C87" s="48"/>
      <c r="D87" s="48"/>
      <c r="E87" s="48"/>
      <c r="F87" s="48"/>
      <c r="G87" s="48"/>
      <c r="H87" s="48"/>
      <c r="I87" s="48"/>
      <c r="J87" s="15" t="str">
        <f t="shared" si="4"/>
        <v/>
      </c>
      <c r="K87" s="48"/>
      <c r="L87" s="54"/>
      <c r="M87" s="45" t="str">
        <f t="shared" si="5"/>
        <v/>
      </c>
    </row>
    <row r="88" spans="1:13" x14ac:dyDescent="0.25">
      <c r="A88" s="48"/>
      <c r="B88" s="51"/>
      <c r="C88" s="48"/>
      <c r="D88" s="48"/>
      <c r="E88" s="48"/>
      <c r="F88" s="48"/>
      <c r="G88" s="48"/>
      <c r="H88" s="48"/>
      <c r="I88" s="48"/>
      <c r="J88" s="15" t="str">
        <f t="shared" si="4"/>
        <v/>
      </c>
      <c r="K88" s="48"/>
      <c r="L88" s="54"/>
      <c r="M88" s="45" t="str">
        <f t="shared" si="5"/>
        <v/>
      </c>
    </row>
    <row r="89" spans="1:13" x14ac:dyDescent="0.25">
      <c r="A89" s="48"/>
      <c r="B89" s="51"/>
      <c r="C89" s="48"/>
      <c r="D89" s="48"/>
      <c r="E89" s="48"/>
      <c r="F89" s="48"/>
      <c r="G89" s="48"/>
      <c r="H89" s="48"/>
      <c r="I89" s="48"/>
      <c r="J89" s="15" t="str">
        <f t="shared" si="4"/>
        <v/>
      </c>
      <c r="K89" s="48"/>
      <c r="L89" s="54"/>
      <c r="M89" s="45" t="str">
        <f t="shared" si="5"/>
        <v/>
      </c>
    </row>
    <row r="90" spans="1:13" x14ac:dyDescent="0.25">
      <c r="A90" s="48"/>
      <c r="B90" s="51"/>
      <c r="C90" s="48"/>
      <c r="D90" s="48"/>
      <c r="E90" s="48"/>
      <c r="F90" s="48"/>
      <c r="G90" s="48"/>
      <c r="H90" s="48"/>
      <c r="I90" s="48"/>
      <c r="J90" s="15" t="str">
        <f t="shared" si="4"/>
        <v/>
      </c>
      <c r="K90" s="48"/>
      <c r="L90" s="54"/>
      <c r="M90" s="45" t="str">
        <f t="shared" si="5"/>
        <v/>
      </c>
    </row>
    <row r="91" spans="1:13" x14ac:dyDescent="0.25">
      <c r="A91" s="48"/>
      <c r="B91" s="51"/>
      <c r="C91" s="48"/>
      <c r="D91" s="48"/>
      <c r="E91" s="48"/>
      <c r="F91" s="48"/>
      <c r="G91" s="48"/>
      <c r="H91" s="48"/>
      <c r="I91" s="48"/>
      <c r="J91" s="15" t="str">
        <f t="shared" si="4"/>
        <v/>
      </c>
      <c r="K91" s="48"/>
      <c r="L91" s="54"/>
      <c r="M91" s="45" t="str">
        <f t="shared" si="5"/>
        <v/>
      </c>
    </row>
    <row r="92" spans="1:13" x14ac:dyDescent="0.25">
      <c r="A92" s="48"/>
      <c r="B92" s="51"/>
      <c r="C92" s="48"/>
      <c r="D92" s="48"/>
      <c r="E92" s="48"/>
      <c r="F92" s="48"/>
      <c r="G92" s="48"/>
      <c r="H92" s="48"/>
      <c r="I92" s="48"/>
      <c r="J92" s="15" t="str">
        <f t="shared" si="4"/>
        <v/>
      </c>
      <c r="K92" s="48"/>
      <c r="L92" s="54"/>
      <c r="M92" s="45" t="str">
        <f t="shared" si="5"/>
        <v/>
      </c>
    </row>
    <row r="93" spans="1:13" x14ac:dyDescent="0.25">
      <c r="A93" s="48"/>
      <c r="B93" s="51"/>
      <c r="C93" s="48"/>
      <c r="D93" s="48"/>
      <c r="E93" s="48"/>
      <c r="F93" s="48"/>
      <c r="G93" s="48"/>
      <c r="H93" s="48"/>
      <c r="I93" s="48"/>
      <c r="J93" s="15" t="str">
        <f t="shared" si="4"/>
        <v/>
      </c>
      <c r="K93" s="48"/>
      <c r="L93" s="54"/>
      <c r="M93" s="45" t="str">
        <f t="shared" si="5"/>
        <v/>
      </c>
    </row>
    <row r="94" spans="1:13" x14ac:dyDescent="0.25">
      <c r="A94" s="48"/>
      <c r="B94" s="51"/>
      <c r="C94" s="48"/>
      <c r="D94" s="48"/>
      <c r="E94" s="48"/>
      <c r="F94" s="48"/>
      <c r="G94" s="48"/>
      <c r="H94" s="48"/>
      <c r="I94" s="48"/>
      <c r="J94" s="15" t="str">
        <f t="shared" si="4"/>
        <v/>
      </c>
      <c r="K94" s="48"/>
      <c r="L94" s="54"/>
      <c r="M94" s="45" t="str">
        <f t="shared" si="5"/>
        <v/>
      </c>
    </row>
    <row r="95" spans="1:13" x14ac:dyDescent="0.25">
      <c r="A95" s="48"/>
      <c r="B95" s="51"/>
      <c r="C95" s="48"/>
      <c r="D95" s="48"/>
      <c r="E95" s="48"/>
      <c r="F95" s="48"/>
      <c r="G95" s="48"/>
      <c r="H95" s="48"/>
      <c r="I95" s="48"/>
      <c r="J95" s="15" t="str">
        <f t="shared" si="4"/>
        <v/>
      </c>
      <c r="K95" s="48"/>
      <c r="L95" s="54"/>
      <c r="M95" s="45" t="str">
        <f t="shared" si="5"/>
        <v/>
      </c>
    </row>
    <row r="96" spans="1:13" x14ac:dyDescent="0.25">
      <c r="A96" s="48"/>
      <c r="B96" s="51"/>
      <c r="C96" s="48"/>
      <c r="D96" s="48"/>
      <c r="E96" s="48"/>
      <c r="F96" s="48"/>
      <c r="G96" s="48"/>
      <c r="H96" s="48"/>
      <c r="I96" s="48"/>
      <c r="J96" s="15" t="str">
        <f t="shared" si="4"/>
        <v/>
      </c>
      <c r="K96" s="48"/>
      <c r="L96" s="54"/>
      <c r="M96" s="45" t="str">
        <f t="shared" si="5"/>
        <v/>
      </c>
    </row>
    <row r="97" spans="1:13" x14ac:dyDescent="0.25">
      <c r="A97" s="48"/>
      <c r="B97" s="51"/>
      <c r="C97" s="48"/>
      <c r="D97" s="48"/>
      <c r="E97" s="48"/>
      <c r="F97" s="48"/>
      <c r="G97" s="48"/>
      <c r="H97" s="48"/>
      <c r="I97" s="48"/>
      <c r="J97" s="15" t="str">
        <f t="shared" si="4"/>
        <v/>
      </c>
      <c r="K97" s="48"/>
      <c r="L97" s="54"/>
      <c r="M97" s="45" t="str">
        <f t="shared" si="5"/>
        <v/>
      </c>
    </row>
    <row r="98" spans="1:13" x14ac:dyDescent="0.25">
      <c r="A98" s="48"/>
      <c r="B98" s="51"/>
      <c r="C98" s="48"/>
      <c r="D98" s="48"/>
      <c r="E98" s="48"/>
      <c r="F98" s="48"/>
      <c r="G98" s="48"/>
      <c r="H98" s="48"/>
      <c r="I98" s="48"/>
      <c r="J98" s="15" t="str">
        <f t="shared" si="4"/>
        <v/>
      </c>
      <c r="K98" s="48"/>
      <c r="L98" s="54"/>
      <c r="M98" s="45" t="str">
        <f t="shared" si="5"/>
        <v/>
      </c>
    </row>
    <row r="99" spans="1:13" x14ac:dyDescent="0.25">
      <c r="A99" s="48"/>
      <c r="B99" s="51"/>
      <c r="C99" s="48"/>
      <c r="D99" s="48"/>
      <c r="E99" s="48"/>
      <c r="F99" s="48"/>
      <c r="G99" s="48"/>
      <c r="H99" s="48"/>
      <c r="I99" s="48"/>
      <c r="J99" s="15" t="str">
        <f t="shared" si="4"/>
        <v/>
      </c>
      <c r="K99" s="48"/>
      <c r="L99" s="54"/>
      <c r="M99" s="45" t="str">
        <f t="shared" si="5"/>
        <v/>
      </c>
    </row>
    <row r="100" spans="1:13" x14ac:dyDescent="0.25">
      <c r="A100" s="48"/>
      <c r="B100" s="51"/>
      <c r="C100" s="48"/>
      <c r="D100" s="48"/>
      <c r="E100" s="48"/>
      <c r="F100" s="48"/>
      <c r="G100" s="48"/>
      <c r="H100" s="48"/>
      <c r="I100" s="48"/>
      <c r="J100" s="15" t="str">
        <f t="shared" si="4"/>
        <v/>
      </c>
      <c r="K100" s="48"/>
      <c r="L100" s="54"/>
      <c r="M100" s="45" t="str">
        <f t="shared" si="5"/>
        <v/>
      </c>
    </row>
    <row r="101" spans="1:13" x14ac:dyDescent="0.25">
      <c r="A101" s="48"/>
      <c r="B101" s="51"/>
      <c r="C101" s="48"/>
      <c r="D101" s="48"/>
      <c r="E101" s="48"/>
      <c r="F101" s="48"/>
      <c r="G101" s="48"/>
      <c r="H101" s="48"/>
      <c r="I101" s="48"/>
      <c r="J101" s="15" t="str">
        <f t="shared" si="4"/>
        <v/>
      </c>
      <c r="K101" s="48"/>
      <c r="L101" s="54"/>
      <c r="M101" s="45" t="str">
        <f t="shared" si="5"/>
        <v/>
      </c>
    </row>
    <row r="102" spans="1:13" x14ac:dyDescent="0.25">
      <c r="A102" s="48"/>
      <c r="B102" s="51"/>
      <c r="C102" s="48"/>
      <c r="D102" s="48"/>
      <c r="E102" s="48"/>
      <c r="F102" s="48"/>
      <c r="G102" s="48"/>
      <c r="H102" s="48"/>
      <c r="I102" s="48"/>
      <c r="J102" s="15" t="str">
        <f t="shared" si="4"/>
        <v/>
      </c>
      <c r="K102" s="48"/>
      <c r="L102" s="54"/>
      <c r="M102" s="45" t="str">
        <f t="shared" si="5"/>
        <v/>
      </c>
    </row>
    <row r="103" spans="1:13" x14ac:dyDescent="0.25">
      <c r="A103" s="48"/>
      <c r="B103" s="51"/>
      <c r="C103" s="48"/>
      <c r="D103" s="48"/>
      <c r="E103" s="48"/>
      <c r="F103" s="48"/>
      <c r="G103" s="48"/>
      <c r="H103" s="48"/>
      <c r="I103" s="48"/>
      <c r="J103" s="15" t="str">
        <f t="shared" ref="J103:J134" si="6">IF(A103="","",IF(OR(H103="",I103=""),"",I103-H103))</f>
        <v/>
      </c>
      <c r="K103" s="48"/>
      <c r="L103" s="54"/>
      <c r="M103" s="45" t="str">
        <f t="shared" ref="M103:M134" si="7">IF(A103="","",IFERROR(L103/J103,0))</f>
        <v/>
      </c>
    </row>
    <row r="104" spans="1:13" x14ac:dyDescent="0.25">
      <c r="A104" s="48"/>
      <c r="B104" s="51"/>
      <c r="C104" s="48"/>
      <c r="D104" s="48"/>
      <c r="E104" s="48"/>
      <c r="F104" s="48"/>
      <c r="G104" s="48"/>
      <c r="H104" s="48"/>
      <c r="I104" s="48"/>
      <c r="J104" s="15" t="str">
        <f t="shared" si="6"/>
        <v/>
      </c>
      <c r="K104" s="48"/>
      <c r="L104" s="54"/>
      <c r="M104" s="45" t="str">
        <f t="shared" si="7"/>
        <v/>
      </c>
    </row>
    <row r="105" spans="1:13" x14ac:dyDescent="0.25">
      <c r="A105" s="48"/>
      <c r="B105" s="51"/>
      <c r="C105" s="48"/>
      <c r="D105" s="48"/>
      <c r="E105" s="48"/>
      <c r="F105" s="48"/>
      <c r="G105" s="48"/>
      <c r="H105" s="48"/>
      <c r="I105" s="48"/>
      <c r="J105" s="15" t="str">
        <f t="shared" si="6"/>
        <v/>
      </c>
      <c r="K105" s="48"/>
      <c r="L105" s="54"/>
      <c r="M105" s="45" t="str">
        <f t="shared" si="7"/>
        <v/>
      </c>
    </row>
    <row r="106" spans="1:13" x14ac:dyDescent="0.25">
      <c r="A106" s="48"/>
      <c r="B106" s="51"/>
      <c r="C106" s="48"/>
      <c r="D106" s="48"/>
      <c r="E106" s="48"/>
      <c r="F106" s="48"/>
      <c r="G106" s="48"/>
      <c r="H106" s="48"/>
      <c r="I106" s="48"/>
      <c r="J106" s="15" t="str">
        <f t="shared" si="6"/>
        <v/>
      </c>
      <c r="K106" s="48"/>
      <c r="L106" s="54"/>
      <c r="M106" s="45" t="str">
        <f t="shared" si="7"/>
        <v/>
      </c>
    </row>
    <row r="107" spans="1:13" x14ac:dyDescent="0.25">
      <c r="A107" s="48"/>
      <c r="B107" s="51"/>
      <c r="C107" s="48"/>
      <c r="D107" s="48"/>
      <c r="E107" s="48"/>
      <c r="F107" s="48"/>
      <c r="G107" s="48"/>
      <c r="H107" s="48"/>
      <c r="I107" s="48"/>
      <c r="J107" s="15" t="str">
        <f t="shared" si="6"/>
        <v/>
      </c>
      <c r="K107" s="48"/>
      <c r="L107" s="54"/>
      <c r="M107" s="45" t="str">
        <f t="shared" si="7"/>
        <v/>
      </c>
    </row>
    <row r="108" spans="1:13" x14ac:dyDescent="0.25">
      <c r="A108" s="48"/>
      <c r="B108" s="51"/>
      <c r="C108" s="48"/>
      <c r="D108" s="48"/>
      <c r="E108" s="48"/>
      <c r="F108" s="48"/>
      <c r="G108" s="48"/>
      <c r="H108" s="48"/>
      <c r="I108" s="48"/>
      <c r="J108" s="15" t="str">
        <f t="shared" si="6"/>
        <v/>
      </c>
      <c r="K108" s="48"/>
      <c r="L108" s="54"/>
      <c r="M108" s="45" t="str">
        <f t="shared" si="7"/>
        <v/>
      </c>
    </row>
    <row r="109" spans="1:13" x14ac:dyDescent="0.25">
      <c r="A109" s="48"/>
      <c r="B109" s="51"/>
      <c r="C109" s="48"/>
      <c r="D109" s="48"/>
      <c r="E109" s="48"/>
      <c r="F109" s="48"/>
      <c r="G109" s="48"/>
      <c r="H109" s="48"/>
      <c r="I109" s="48"/>
      <c r="J109" s="15" t="str">
        <f t="shared" si="6"/>
        <v/>
      </c>
      <c r="K109" s="48"/>
      <c r="L109" s="54"/>
      <c r="M109" s="45" t="str">
        <f t="shared" si="7"/>
        <v/>
      </c>
    </row>
    <row r="110" spans="1:13" x14ac:dyDescent="0.25">
      <c r="A110" s="48"/>
      <c r="B110" s="51"/>
      <c r="C110" s="48"/>
      <c r="D110" s="48"/>
      <c r="E110" s="48"/>
      <c r="F110" s="48"/>
      <c r="G110" s="48"/>
      <c r="H110" s="48"/>
      <c r="I110" s="48"/>
      <c r="J110" s="15" t="str">
        <f t="shared" si="6"/>
        <v/>
      </c>
      <c r="K110" s="48"/>
      <c r="L110" s="54"/>
      <c r="M110" s="45" t="str">
        <f t="shared" si="7"/>
        <v/>
      </c>
    </row>
    <row r="111" spans="1:13" x14ac:dyDescent="0.25">
      <c r="A111" s="48"/>
      <c r="B111" s="51"/>
      <c r="C111" s="48"/>
      <c r="D111" s="48"/>
      <c r="E111" s="48"/>
      <c r="F111" s="48"/>
      <c r="G111" s="48"/>
      <c r="H111" s="48"/>
      <c r="I111" s="48"/>
      <c r="J111" s="15" t="str">
        <f t="shared" si="6"/>
        <v/>
      </c>
      <c r="K111" s="48"/>
      <c r="L111" s="54"/>
      <c r="M111" s="45" t="str">
        <f t="shared" si="7"/>
        <v/>
      </c>
    </row>
    <row r="112" spans="1:13" x14ac:dyDescent="0.25">
      <c r="A112" s="48"/>
      <c r="B112" s="51"/>
      <c r="C112" s="48"/>
      <c r="D112" s="48"/>
      <c r="E112" s="48"/>
      <c r="F112" s="48"/>
      <c r="G112" s="48"/>
      <c r="H112" s="48"/>
      <c r="I112" s="48"/>
      <c r="J112" s="15" t="str">
        <f t="shared" si="6"/>
        <v/>
      </c>
      <c r="K112" s="48"/>
      <c r="L112" s="54"/>
      <c r="M112" s="45" t="str">
        <f t="shared" si="7"/>
        <v/>
      </c>
    </row>
    <row r="113" spans="1:13" x14ac:dyDescent="0.25">
      <c r="A113" s="48"/>
      <c r="B113" s="51"/>
      <c r="C113" s="48"/>
      <c r="D113" s="48"/>
      <c r="E113" s="48"/>
      <c r="F113" s="48"/>
      <c r="G113" s="48"/>
      <c r="H113" s="48"/>
      <c r="I113" s="48"/>
      <c r="J113" s="15" t="str">
        <f t="shared" si="6"/>
        <v/>
      </c>
      <c r="K113" s="48"/>
      <c r="L113" s="54"/>
      <c r="M113" s="45" t="str">
        <f t="shared" si="7"/>
        <v/>
      </c>
    </row>
    <row r="114" spans="1:13" x14ac:dyDescent="0.25">
      <c r="A114" s="48"/>
      <c r="B114" s="51"/>
      <c r="C114" s="48"/>
      <c r="D114" s="48"/>
      <c r="E114" s="48"/>
      <c r="F114" s="48"/>
      <c r="G114" s="48"/>
      <c r="H114" s="48"/>
      <c r="I114" s="48"/>
      <c r="J114" s="15" t="str">
        <f t="shared" si="6"/>
        <v/>
      </c>
      <c r="K114" s="48"/>
      <c r="L114" s="54"/>
      <c r="M114" s="45" t="str">
        <f t="shared" si="7"/>
        <v/>
      </c>
    </row>
    <row r="115" spans="1:13" x14ac:dyDescent="0.25">
      <c r="A115" s="48"/>
      <c r="B115" s="51"/>
      <c r="C115" s="48"/>
      <c r="D115" s="48"/>
      <c r="E115" s="48"/>
      <c r="F115" s="48"/>
      <c r="G115" s="48"/>
      <c r="H115" s="48"/>
      <c r="I115" s="48"/>
      <c r="J115" s="15" t="str">
        <f t="shared" si="6"/>
        <v/>
      </c>
      <c r="K115" s="48"/>
      <c r="L115" s="54"/>
      <c r="M115" s="45" t="str">
        <f t="shared" si="7"/>
        <v/>
      </c>
    </row>
    <row r="116" spans="1:13" x14ac:dyDescent="0.25">
      <c r="A116" s="48"/>
      <c r="B116" s="51"/>
      <c r="C116" s="48"/>
      <c r="D116" s="48"/>
      <c r="E116" s="48"/>
      <c r="F116" s="48"/>
      <c r="G116" s="48"/>
      <c r="H116" s="48"/>
      <c r="I116" s="48"/>
      <c r="J116" s="15" t="str">
        <f t="shared" si="6"/>
        <v/>
      </c>
      <c r="K116" s="48"/>
      <c r="L116" s="54"/>
      <c r="M116" s="45" t="str">
        <f t="shared" si="7"/>
        <v/>
      </c>
    </row>
    <row r="117" spans="1:13" x14ac:dyDescent="0.25">
      <c r="A117" s="48"/>
      <c r="B117" s="51"/>
      <c r="C117" s="48"/>
      <c r="D117" s="48"/>
      <c r="E117" s="48"/>
      <c r="F117" s="48"/>
      <c r="G117" s="48"/>
      <c r="H117" s="48"/>
      <c r="I117" s="48"/>
      <c r="J117" s="15" t="str">
        <f t="shared" si="6"/>
        <v/>
      </c>
      <c r="K117" s="48"/>
      <c r="L117" s="54"/>
      <c r="M117" s="45" t="str">
        <f t="shared" si="7"/>
        <v/>
      </c>
    </row>
    <row r="118" spans="1:13" x14ac:dyDescent="0.25">
      <c r="A118" s="48"/>
      <c r="B118" s="51"/>
      <c r="C118" s="48"/>
      <c r="D118" s="48"/>
      <c r="E118" s="48"/>
      <c r="F118" s="48"/>
      <c r="G118" s="48"/>
      <c r="H118" s="48"/>
      <c r="I118" s="48"/>
      <c r="J118" s="15" t="str">
        <f t="shared" si="6"/>
        <v/>
      </c>
      <c r="K118" s="48"/>
      <c r="L118" s="54"/>
      <c r="M118" s="45" t="str">
        <f t="shared" si="7"/>
        <v/>
      </c>
    </row>
    <row r="119" spans="1:13" x14ac:dyDescent="0.25">
      <c r="A119" s="48"/>
      <c r="B119" s="51"/>
      <c r="C119" s="48"/>
      <c r="D119" s="48"/>
      <c r="E119" s="48"/>
      <c r="F119" s="48"/>
      <c r="G119" s="48"/>
      <c r="H119" s="48"/>
      <c r="I119" s="48"/>
      <c r="J119" s="15" t="str">
        <f t="shared" si="6"/>
        <v/>
      </c>
      <c r="K119" s="48"/>
      <c r="L119" s="54"/>
      <c r="M119" s="45" t="str">
        <f t="shared" si="7"/>
        <v/>
      </c>
    </row>
    <row r="120" spans="1:13" x14ac:dyDescent="0.25">
      <c r="A120" s="48"/>
      <c r="B120" s="51"/>
      <c r="C120" s="48"/>
      <c r="D120" s="48"/>
      <c r="E120" s="48"/>
      <c r="F120" s="48"/>
      <c r="G120" s="48"/>
      <c r="H120" s="48"/>
      <c r="I120" s="48"/>
      <c r="J120" s="15" t="str">
        <f t="shared" si="6"/>
        <v/>
      </c>
      <c r="K120" s="48"/>
      <c r="L120" s="54"/>
      <c r="M120" s="45" t="str">
        <f t="shared" si="7"/>
        <v/>
      </c>
    </row>
    <row r="121" spans="1:13" x14ac:dyDescent="0.25">
      <c r="A121" s="48"/>
      <c r="B121" s="51"/>
      <c r="C121" s="48"/>
      <c r="D121" s="48"/>
      <c r="E121" s="48"/>
      <c r="F121" s="48"/>
      <c r="G121" s="48"/>
      <c r="H121" s="48"/>
      <c r="I121" s="48"/>
      <c r="J121" s="15" t="str">
        <f t="shared" si="6"/>
        <v/>
      </c>
      <c r="K121" s="48"/>
      <c r="L121" s="54"/>
      <c r="M121" s="45" t="str">
        <f t="shared" si="7"/>
        <v/>
      </c>
    </row>
    <row r="122" spans="1:13" x14ac:dyDescent="0.25">
      <c r="A122" s="48"/>
      <c r="B122" s="51"/>
      <c r="C122" s="48"/>
      <c r="D122" s="48"/>
      <c r="E122" s="48"/>
      <c r="F122" s="48"/>
      <c r="G122" s="48"/>
      <c r="H122" s="48"/>
      <c r="I122" s="48"/>
      <c r="J122" s="15" t="str">
        <f t="shared" si="6"/>
        <v/>
      </c>
      <c r="K122" s="48"/>
      <c r="L122" s="54"/>
      <c r="M122" s="45" t="str">
        <f t="shared" si="7"/>
        <v/>
      </c>
    </row>
    <row r="123" spans="1:13" x14ac:dyDescent="0.25">
      <c r="A123" s="48"/>
      <c r="B123" s="51"/>
      <c r="C123" s="48"/>
      <c r="D123" s="48"/>
      <c r="E123" s="48"/>
      <c r="F123" s="48"/>
      <c r="G123" s="48"/>
      <c r="H123" s="48"/>
      <c r="I123" s="48"/>
      <c r="J123" s="15" t="str">
        <f t="shared" si="6"/>
        <v/>
      </c>
      <c r="K123" s="48"/>
      <c r="L123" s="54"/>
      <c r="M123" s="45" t="str">
        <f t="shared" si="7"/>
        <v/>
      </c>
    </row>
    <row r="124" spans="1:13" x14ac:dyDescent="0.25">
      <c r="A124" s="48"/>
      <c r="B124" s="51"/>
      <c r="C124" s="48"/>
      <c r="D124" s="48"/>
      <c r="E124" s="48"/>
      <c r="F124" s="48"/>
      <c r="G124" s="48"/>
      <c r="H124" s="48"/>
      <c r="I124" s="48"/>
      <c r="J124" s="15" t="str">
        <f t="shared" si="6"/>
        <v/>
      </c>
      <c r="K124" s="48"/>
      <c r="L124" s="54"/>
      <c r="M124" s="45" t="str">
        <f t="shared" si="7"/>
        <v/>
      </c>
    </row>
    <row r="125" spans="1:13" x14ac:dyDescent="0.25">
      <c r="A125" s="48"/>
      <c r="B125" s="51"/>
      <c r="C125" s="48"/>
      <c r="D125" s="48"/>
      <c r="E125" s="48"/>
      <c r="F125" s="48"/>
      <c r="G125" s="48"/>
      <c r="H125" s="48"/>
      <c r="I125" s="48"/>
      <c r="J125" s="15" t="str">
        <f t="shared" si="6"/>
        <v/>
      </c>
      <c r="K125" s="48"/>
      <c r="L125" s="54"/>
      <c r="M125" s="45" t="str">
        <f t="shared" si="7"/>
        <v/>
      </c>
    </row>
    <row r="126" spans="1:13" x14ac:dyDescent="0.25">
      <c r="A126" s="48"/>
      <c r="B126" s="51"/>
      <c r="C126" s="48"/>
      <c r="D126" s="48"/>
      <c r="E126" s="48"/>
      <c r="F126" s="48"/>
      <c r="G126" s="48"/>
      <c r="H126" s="48"/>
      <c r="I126" s="48"/>
      <c r="J126" s="15" t="str">
        <f t="shared" si="6"/>
        <v/>
      </c>
      <c r="K126" s="48"/>
      <c r="L126" s="54"/>
      <c r="M126" s="45" t="str">
        <f t="shared" si="7"/>
        <v/>
      </c>
    </row>
    <row r="127" spans="1:13" x14ac:dyDescent="0.25">
      <c r="A127" s="48"/>
      <c r="B127" s="51"/>
      <c r="C127" s="48"/>
      <c r="D127" s="48"/>
      <c r="E127" s="48"/>
      <c r="F127" s="48"/>
      <c r="G127" s="48"/>
      <c r="H127" s="48"/>
      <c r="I127" s="48"/>
      <c r="J127" s="15" t="str">
        <f t="shared" si="6"/>
        <v/>
      </c>
      <c r="K127" s="48"/>
      <c r="L127" s="54"/>
      <c r="M127" s="45" t="str">
        <f t="shared" si="7"/>
        <v/>
      </c>
    </row>
    <row r="128" spans="1:13" x14ac:dyDescent="0.25">
      <c r="A128" s="48"/>
      <c r="B128" s="51"/>
      <c r="C128" s="48"/>
      <c r="D128" s="48"/>
      <c r="E128" s="48"/>
      <c r="F128" s="48"/>
      <c r="G128" s="48"/>
      <c r="H128" s="48"/>
      <c r="I128" s="48"/>
      <c r="J128" s="15" t="str">
        <f t="shared" si="6"/>
        <v/>
      </c>
      <c r="K128" s="48"/>
      <c r="L128" s="54"/>
      <c r="M128" s="45" t="str">
        <f t="shared" si="7"/>
        <v/>
      </c>
    </row>
    <row r="129" spans="1:13" x14ac:dyDescent="0.25">
      <c r="A129" s="48"/>
      <c r="B129" s="51"/>
      <c r="C129" s="48"/>
      <c r="D129" s="48"/>
      <c r="E129" s="48"/>
      <c r="F129" s="48"/>
      <c r="G129" s="48"/>
      <c r="H129" s="48"/>
      <c r="I129" s="48"/>
      <c r="J129" s="15" t="str">
        <f t="shared" si="6"/>
        <v/>
      </c>
      <c r="K129" s="48"/>
      <c r="L129" s="54"/>
      <c r="M129" s="45" t="str">
        <f t="shared" si="7"/>
        <v/>
      </c>
    </row>
    <row r="130" spans="1:13" x14ac:dyDescent="0.25">
      <c r="A130" s="48"/>
      <c r="B130" s="51"/>
      <c r="C130" s="48"/>
      <c r="D130" s="48"/>
      <c r="E130" s="48"/>
      <c r="F130" s="48"/>
      <c r="G130" s="48"/>
      <c r="H130" s="48"/>
      <c r="I130" s="48"/>
      <c r="J130" s="15" t="str">
        <f t="shared" si="6"/>
        <v/>
      </c>
      <c r="K130" s="48"/>
      <c r="L130" s="54"/>
      <c r="M130" s="45" t="str">
        <f t="shared" si="7"/>
        <v/>
      </c>
    </row>
    <row r="131" spans="1:13" x14ac:dyDescent="0.25">
      <c r="A131" s="48"/>
      <c r="B131" s="51"/>
      <c r="C131" s="48"/>
      <c r="D131" s="48"/>
      <c r="E131" s="48"/>
      <c r="F131" s="48"/>
      <c r="G131" s="48"/>
      <c r="H131" s="48"/>
      <c r="I131" s="48"/>
      <c r="J131" s="15" t="str">
        <f t="shared" si="6"/>
        <v/>
      </c>
      <c r="K131" s="48"/>
      <c r="L131" s="54"/>
      <c r="M131" s="45" t="str">
        <f t="shared" si="7"/>
        <v/>
      </c>
    </row>
    <row r="132" spans="1:13" x14ac:dyDescent="0.25">
      <c r="A132" s="48"/>
      <c r="B132" s="51"/>
      <c r="C132" s="48"/>
      <c r="D132" s="48"/>
      <c r="E132" s="48"/>
      <c r="F132" s="48"/>
      <c r="G132" s="48"/>
      <c r="H132" s="48"/>
      <c r="I132" s="48"/>
      <c r="J132" s="15" t="str">
        <f t="shared" si="6"/>
        <v/>
      </c>
      <c r="K132" s="48"/>
      <c r="L132" s="54"/>
      <c r="M132" s="45" t="str">
        <f t="shared" si="7"/>
        <v/>
      </c>
    </row>
    <row r="133" spans="1:13" x14ac:dyDescent="0.25">
      <c r="A133" s="48"/>
      <c r="B133" s="51"/>
      <c r="C133" s="48"/>
      <c r="D133" s="48"/>
      <c r="E133" s="48"/>
      <c r="F133" s="48"/>
      <c r="G133" s="48"/>
      <c r="H133" s="48"/>
      <c r="I133" s="48"/>
      <c r="J133" s="15" t="str">
        <f t="shared" si="6"/>
        <v/>
      </c>
      <c r="K133" s="48"/>
      <c r="L133" s="54"/>
      <c r="M133" s="45" t="str">
        <f t="shared" si="7"/>
        <v/>
      </c>
    </row>
    <row r="134" spans="1:13" x14ac:dyDescent="0.25">
      <c r="A134" s="48"/>
      <c r="B134" s="51"/>
      <c r="C134" s="48"/>
      <c r="D134" s="48"/>
      <c r="E134" s="48"/>
      <c r="F134" s="48"/>
      <c r="G134" s="48"/>
      <c r="H134" s="48"/>
      <c r="I134" s="48"/>
      <c r="J134" s="15" t="str">
        <f t="shared" si="6"/>
        <v/>
      </c>
      <c r="K134" s="48"/>
      <c r="L134" s="54"/>
      <c r="M134" s="45" t="str">
        <f t="shared" si="7"/>
        <v/>
      </c>
    </row>
    <row r="135" spans="1:13" x14ac:dyDescent="0.25">
      <c r="A135" s="48"/>
      <c r="B135" s="51"/>
      <c r="C135" s="48"/>
      <c r="D135" s="48"/>
      <c r="E135" s="48"/>
      <c r="F135" s="48"/>
      <c r="G135" s="48"/>
      <c r="H135" s="48"/>
      <c r="I135" s="48"/>
      <c r="J135" s="15" t="str">
        <f t="shared" ref="J135:J166" si="8">IF(A135="","",IF(OR(H135="",I135=""),"",I135-H135))</f>
        <v/>
      </c>
      <c r="K135" s="48"/>
      <c r="L135" s="54"/>
      <c r="M135" s="45" t="str">
        <f t="shared" ref="M135:M166" si="9">IF(A135="","",IFERROR(L135/J135,0))</f>
        <v/>
      </c>
    </row>
    <row r="136" spans="1:13" x14ac:dyDescent="0.25">
      <c r="A136" s="48"/>
      <c r="B136" s="51"/>
      <c r="C136" s="48"/>
      <c r="D136" s="48"/>
      <c r="E136" s="48"/>
      <c r="F136" s="48"/>
      <c r="G136" s="48"/>
      <c r="H136" s="48"/>
      <c r="I136" s="48"/>
      <c r="J136" s="15" t="str">
        <f t="shared" si="8"/>
        <v/>
      </c>
      <c r="K136" s="48"/>
      <c r="L136" s="54"/>
      <c r="M136" s="45" t="str">
        <f t="shared" si="9"/>
        <v/>
      </c>
    </row>
    <row r="137" spans="1:13" x14ac:dyDescent="0.25">
      <c r="A137" s="48"/>
      <c r="B137" s="51"/>
      <c r="C137" s="48"/>
      <c r="D137" s="48"/>
      <c r="E137" s="48"/>
      <c r="F137" s="48"/>
      <c r="G137" s="48"/>
      <c r="H137" s="48"/>
      <c r="I137" s="48"/>
      <c r="J137" s="15" t="str">
        <f t="shared" si="8"/>
        <v/>
      </c>
      <c r="K137" s="48"/>
      <c r="L137" s="54"/>
      <c r="M137" s="45" t="str">
        <f t="shared" si="9"/>
        <v/>
      </c>
    </row>
    <row r="138" spans="1:13" x14ac:dyDescent="0.25">
      <c r="A138" s="48"/>
      <c r="B138" s="51"/>
      <c r="C138" s="48"/>
      <c r="D138" s="48"/>
      <c r="E138" s="48"/>
      <c r="F138" s="48"/>
      <c r="G138" s="48"/>
      <c r="H138" s="48"/>
      <c r="I138" s="48"/>
      <c r="J138" s="15" t="str">
        <f t="shared" si="8"/>
        <v/>
      </c>
      <c r="K138" s="48"/>
      <c r="L138" s="54"/>
      <c r="M138" s="45" t="str">
        <f t="shared" si="9"/>
        <v/>
      </c>
    </row>
    <row r="139" spans="1:13" x14ac:dyDescent="0.25">
      <c r="A139" s="48"/>
      <c r="B139" s="51"/>
      <c r="C139" s="48"/>
      <c r="D139" s="48"/>
      <c r="E139" s="48"/>
      <c r="F139" s="48"/>
      <c r="G139" s="48"/>
      <c r="H139" s="48"/>
      <c r="I139" s="48"/>
      <c r="J139" s="15" t="str">
        <f t="shared" si="8"/>
        <v/>
      </c>
      <c r="K139" s="48"/>
      <c r="L139" s="54"/>
      <c r="M139" s="45" t="str">
        <f t="shared" si="9"/>
        <v/>
      </c>
    </row>
    <row r="140" spans="1:13" x14ac:dyDescent="0.25">
      <c r="A140" s="48"/>
      <c r="B140" s="51"/>
      <c r="C140" s="48"/>
      <c r="D140" s="48"/>
      <c r="E140" s="48"/>
      <c r="F140" s="48"/>
      <c r="G140" s="48"/>
      <c r="H140" s="48"/>
      <c r="I140" s="48"/>
      <c r="J140" s="15" t="str">
        <f t="shared" si="8"/>
        <v/>
      </c>
      <c r="K140" s="48"/>
      <c r="L140" s="54"/>
      <c r="M140" s="45" t="str">
        <f t="shared" si="9"/>
        <v/>
      </c>
    </row>
    <row r="141" spans="1:13" x14ac:dyDescent="0.25">
      <c r="A141" s="48"/>
      <c r="B141" s="51"/>
      <c r="C141" s="48"/>
      <c r="D141" s="48"/>
      <c r="E141" s="48"/>
      <c r="F141" s="48"/>
      <c r="G141" s="48"/>
      <c r="H141" s="48"/>
      <c r="I141" s="48"/>
      <c r="J141" s="15" t="str">
        <f t="shared" si="8"/>
        <v/>
      </c>
      <c r="K141" s="48"/>
      <c r="L141" s="54"/>
      <c r="M141" s="45" t="str">
        <f t="shared" si="9"/>
        <v/>
      </c>
    </row>
    <row r="142" spans="1:13" x14ac:dyDescent="0.25">
      <c r="A142" s="48"/>
      <c r="B142" s="51"/>
      <c r="C142" s="48"/>
      <c r="D142" s="48"/>
      <c r="E142" s="48"/>
      <c r="F142" s="48"/>
      <c r="G142" s="48"/>
      <c r="H142" s="48"/>
      <c r="I142" s="48"/>
      <c r="J142" s="15" t="str">
        <f t="shared" si="8"/>
        <v/>
      </c>
      <c r="K142" s="48"/>
      <c r="L142" s="54"/>
      <c r="M142" s="45" t="str">
        <f t="shared" si="9"/>
        <v/>
      </c>
    </row>
    <row r="143" spans="1:13" x14ac:dyDescent="0.25">
      <c r="A143" s="48"/>
      <c r="B143" s="51"/>
      <c r="C143" s="48"/>
      <c r="D143" s="48"/>
      <c r="E143" s="48"/>
      <c r="F143" s="48"/>
      <c r="G143" s="48"/>
      <c r="H143" s="48"/>
      <c r="I143" s="48"/>
      <c r="J143" s="15" t="str">
        <f t="shared" si="8"/>
        <v/>
      </c>
      <c r="K143" s="48"/>
      <c r="L143" s="54"/>
      <c r="M143" s="45" t="str">
        <f t="shared" si="9"/>
        <v/>
      </c>
    </row>
    <row r="144" spans="1:13" x14ac:dyDescent="0.25">
      <c r="A144" s="48"/>
      <c r="B144" s="51"/>
      <c r="C144" s="48"/>
      <c r="D144" s="48"/>
      <c r="E144" s="48"/>
      <c r="F144" s="48"/>
      <c r="G144" s="48"/>
      <c r="H144" s="48"/>
      <c r="I144" s="48"/>
      <c r="J144" s="15" t="str">
        <f t="shared" si="8"/>
        <v/>
      </c>
      <c r="K144" s="48"/>
      <c r="L144" s="54"/>
      <c r="M144" s="45" t="str">
        <f t="shared" si="9"/>
        <v/>
      </c>
    </row>
    <row r="145" spans="1:13" x14ac:dyDescent="0.25">
      <c r="A145" s="48"/>
      <c r="B145" s="51"/>
      <c r="C145" s="48"/>
      <c r="D145" s="48"/>
      <c r="E145" s="48"/>
      <c r="F145" s="48"/>
      <c r="G145" s="48"/>
      <c r="H145" s="48"/>
      <c r="I145" s="48"/>
      <c r="J145" s="15" t="str">
        <f t="shared" si="8"/>
        <v/>
      </c>
      <c r="K145" s="48"/>
      <c r="L145" s="54"/>
      <c r="M145" s="45" t="str">
        <f t="shared" si="9"/>
        <v/>
      </c>
    </row>
    <row r="146" spans="1:13" x14ac:dyDescent="0.25">
      <c r="A146" s="48"/>
      <c r="B146" s="51"/>
      <c r="C146" s="48"/>
      <c r="D146" s="48"/>
      <c r="E146" s="48"/>
      <c r="F146" s="48"/>
      <c r="G146" s="48"/>
      <c r="H146" s="48"/>
      <c r="I146" s="48"/>
      <c r="J146" s="15" t="str">
        <f t="shared" si="8"/>
        <v/>
      </c>
      <c r="K146" s="48"/>
      <c r="L146" s="54"/>
      <c r="M146" s="45" t="str">
        <f t="shared" si="9"/>
        <v/>
      </c>
    </row>
    <row r="147" spans="1:13" x14ac:dyDescent="0.25">
      <c r="A147" s="48"/>
      <c r="B147" s="51"/>
      <c r="C147" s="48"/>
      <c r="D147" s="48"/>
      <c r="E147" s="48"/>
      <c r="F147" s="48"/>
      <c r="G147" s="48"/>
      <c r="H147" s="48"/>
      <c r="I147" s="48"/>
      <c r="J147" s="15" t="str">
        <f t="shared" si="8"/>
        <v/>
      </c>
      <c r="K147" s="48"/>
      <c r="L147" s="54"/>
      <c r="M147" s="45" t="str">
        <f t="shared" si="9"/>
        <v/>
      </c>
    </row>
    <row r="148" spans="1:13" x14ac:dyDescent="0.25">
      <c r="A148" s="48"/>
      <c r="B148" s="51"/>
      <c r="C148" s="48"/>
      <c r="D148" s="48"/>
      <c r="E148" s="48"/>
      <c r="F148" s="48"/>
      <c r="G148" s="48"/>
      <c r="H148" s="48"/>
      <c r="I148" s="48"/>
      <c r="J148" s="15" t="str">
        <f t="shared" si="8"/>
        <v/>
      </c>
      <c r="K148" s="48"/>
      <c r="L148" s="54"/>
      <c r="M148" s="45" t="str">
        <f t="shared" si="9"/>
        <v/>
      </c>
    </row>
    <row r="149" spans="1:13" x14ac:dyDescent="0.25">
      <c r="A149" s="48"/>
      <c r="B149" s="51"/>
      <c r="C149" s="48"/>
      <c r="D149" s="48"/>
      <c r="E149" s="48"/>
      <c r="F149" s="48"/>
      <c r="G149" s="48"/>
      <c r="H149" s="48"/>
      <c r="I149" s="48"/>
      <c r="J149" s="15" t="str">
        <f t="shared" si="8"/>
        <v/>
      </c>
      <c r="K149" s="48"/>
      <c r="L149" s="54"/>
      <c r="M149" s="45" t="str">
        <f t="shared" si="9"/>
        <v/>
      </c>
    </row>
    <row r="150" spans="1:13" x14ac:dyDescent="0.25">
      <c r="A150" s="48"/>
      <c r="B150" s="51"/>
      <c r="C150" s="48"/>
      <c r="D150" s="48"/>
      <c r="E150" s="48"/>
      <c r="F150" s="48"/>
      <c r="G150" s="48"/>
      <c r="H150" s="48"/>
      <c r="I150" s="48"/>
      <c r="J150" s="15" t="str">
        <f t="shared" si="8"/>
        <v/>
      </c>
      <c r="K150" s="48"/>
      <c r="L150" s="54"/>
      <c r="M150" s="45" t="str">
        <f t="shared" si="9"/>
        <v/>
      </c>
    </row>
    <row r="151" spans="1:13" x14ac:dyDescent="0.25">
      <c r="A151" s="48"/>
      <c r="B151" s="51"/>
      <c r="C151" s="48"/>
      <c r="D151" s="48"/>
      <c r="E151" s="48"/>
      <c r="F151" s="48"/>
      <c r="G151" s="48"/>
      <c r="H151" s="48"/>
      <c r="I151" s="48"/>
      <c r="J151" s="15" t="str">
        <f t="shared" si="8"/>
        <v/>
      </c>
      <c r="K151" s="48"/>
      <c r="L151" s="54"/>
      <c r="M151" s="45" t="str">
        <f t="shared" si="9"/>
        <v/>
      </c>
    </row>
    <row r="152" spans="1:13" x14ac:dyDescent="0.25">
      <c r="A152" s="48"/>
      <c r="B152" s="51"/>
      <c r="C152" s="48"/>
      <c r="D152" s="48"/>
      <c r="E152" s="48"/>
      <c r="F152" s="48"/>
      <c r="G152" s="48"/>
      <c r="H152" s="48"/>
      <c r="I152" s="48"/>
      <c r="J152" s="15" t="str">
        <f t="shared" si="8"/>
        <v/>
      </c>
      <c r="K152" s="48"/>
      <c r="L152" s="54"/>
      <c r="M152" s="45" t="str">
        <f t="shared" si="9"/>
        <v/>
      </c>
    </row>
    <row r="153" spans="1:13" x14ac:dyDescent="0.25">
      <c r="A153" s="48"/>
      <c r="B153" s="51"/>
      <c r="C153" s="48"/>
      <c r="D153" s="48"/>
      <c r="E153" s="48"/>
      <c r="F153" s="48"/>
      <c r="G153" s="48"/>
      <c r="H153" s="48"/>
      <c r="I153" s="48"/>
      <c r="J153" s="15" t="str">
        <f t="shared" si="8"/>
        <v/>
      </c>
      <c r="K153" s="48"/>
      <c r="L153" s="54"/>
      <c r="M153" s="45" t="str">
        <f t="shared" si="9"/>
        <v/>
      </c>
    </row>
    <row r="154" spans="1:13" x14ac:dyDescent="0.25">
      <c r="A154" s="48"/>
      <c r="B154" s="51"/>
      <c r="C154" s="48"/>
      <c r="D154" s="48"/>
      <c r="E154" s="48"/>
      <c r="F154" s="48"/>
      <c r="G154" s="48"/>
      <c r="H154" s="48"/>
      <c r="I154" s="48"/>
      <c r="J154" s="15" t="str">
        <f t="shared" si="8"/>
        <v/>
      </c>
      <c r="K154" s="48"/>
      <c r="L154" s="54"/>
      <c r="M154" s="45" t="str">
        <f t="shared" si="9"/>
        <v/>
      </c>
    </row>
    <row r="155" spans="1:13" x14ac:dyDescent="0.25">
      <c r="A155" s="48"/>
      <c r="B155" s="51"/>
      <c r="C155" s="48"/>
      <c r="D155" s="48"/>
      <c r="E155" s="48"/>
      <c r="F155" s="48"/>
      <c r="G155" s="48"/>
      <c r="H155" s="48"/>
      <c r="I155" s="48"/>
      <c r="J155" s="15" t="str">
        <f t="shared" si="8"/>
        <v/>
      </c>
      <c r="K155" s="48"/>
      <c r="L155" s="54"/>
      <c r="M155" s="45" t="str">
        <f t="shared" si="9"/>
        <v/>
      </c>
    </row>
    <row r="156" spans="1:13" x14ac:dyDescent="0.25">
      <c r="A156" s="48"/>
      <c r="B156" s="51"/>
      <c r="C156" s="48"/>
      <c r="D156" s="48"/>
      <c r="E156" s="48"/>
      <c r="F156" s="48"/>
      <c r="G156" s="48"/>
      <c r="H156" s="48"/>
      <c r="I156" s="48"/>
      <c r="J156" s="15" t="str">
        <f t="shared" si="8"/>
        <v/>
      </c>
      <c r="K156" s="48"/>
      <c r="L156" s="54"/>
      <c r="M156" s="45" t="str">
        <f t="shared" si="9"/>
        <v/>
      </c>
    </row>
    <row r="157" spans="1:13" x14ac:dyDescent="0.25">
      <c r="A157" s="48"/>
      <c r="B157" s="51"/>
      <c r="C157" s="48"/>
      <c r="D157" s="48"/>
      <c r="E157" s="48"/>
      <c r="F157" s="48"/>
      <c r="G157" s="48"/>
      <c r="H157" s="48"/>
      <c r="I157" s="48"/>
      <c r="J157" s="15" t="str">
        <f t="shared" si="8"/>
        <v/>
      </c>
      <c r="K157" s="48"/>
      <c r="L157" s="54"/>
      <c r="M157" s="45" t="str">
        <f t="shared" si="9"/>
        <v/>
      </c>
    </row>
    <row r="158" spans="1:13" x14ac:dyDescent="0.25">
      <c r="A158" s="48"/>
      <c r="B158" s="51"/>
      <c r="C158" s="48"/>
      <c r="D158" s="48"/>
      <c r="E158" s="48"/>
      <c r="F158" s="48"/>
      <c r="G158" s="48"/>
      <c r="H158" s="48"/>
      <c r="I158" s="48"/>
      <c r="J158" s="15" t="str">
        <f t="shared" si="8"/>
        <v/>
      </c>
      <c r="K158" s="48"/>
      <c r="L158" s="54"/>
      <c r="M158" s="45" t="str">
        <f t="shared" si="9"/>
        <v/>
      </c>
    </row>
    <row r="159" spans="1:13" x14ac:dyDescent="0.25">
      <c r="A159" s="48"/>
      <c r="B159" s="51"/>
      <c r="C159" s="48"/>
      <c r="D159" s="48"/>
      <c r="E159" s="48"/>
      <c r="F159" s="48"/>
      <c r="G159" s="48"/>
      <c r="H159" s="48"/>
      <c r="I159" s="48"/>
      <c r="J159" s="15" t="str">
        <f t="shared" si="8"/>
        <v/>
      </c>
      <c r="K159" s="48"/>
      <c r="L159" s="54"/>
      <c r="M159" s="45" t="str">
        <f t="shared" si="9"/>
        <v/>
      </c>
    </row>
    <row r="160" spans="1:13" x14ac:dyDescent="0.25">
      <c r="A160" s="48"/>
      <c r="B160" s="51"/>
      <c r="C160" s="48"/>
      <c r="D160" s="48"/>
      <c r="E160" s="48"/>
      <c r="F160" s="48"/>
      <c r="G160" s="48"/>
      <c r="H160" s="48"/>
      <c r="I160" s="48"/>
      <c r="J160" s="15" t="str">
        <f t="shared" si="8"/>
        <v/>
      </c>
      <c r="K160" s="48"/>
      <c r="L160" s="54"/>
      <c r="M160" s="45" t="str">
        <f t="shared" si="9"/>
        <v/>
      </c>
    </row>
    <row r="161" spans="1:13" x14ac:dyDescent="0.25">
      <c r="A161" s="48"/>
      <c r="B161" s="51"/>
      <c r="C161" s="48"/>
      <c r="D161" s="48"/>
      <c r="E161" s="48"/>
      <c r="F161" s="48"/>
      <c r="G161" s="48"/>
      <c r="H161" s="48"/>
      <c r="I161" s="48"/>
      <c r="J161" s="15" t="str">
        <f t="shared" si="8"/>
        <v/>
      </c>
      <c r="K161" s="48"/>
      <c r="L161" s="54"/>
      <c r="M161" s="45" t="str">
        <f t="shared" si="9"/>
        <v/>
      </c>
    </row>
    <row r="162" spans="1:13" x14ac:dyDescent="0.25">
      <c r="A162" s="48"/>
      <c r="B162" s="51"/>
      <c r="C162" s="48"/>
      <c r="D162" s="48"/>
      <c r="E162" s="48"/>
      <c r="F162" s="48"/>
      <c r="G162" s="48"/>
      <c r="H162" s="48"/>
      <c r="I162" s="48"/>
      <c r="J162" s="15" t="str">
        <f t="shared" si="8"/>
        <v/>
      </c>
      <c r="K162" s="48"/>
      <c r="L162" s="54"/>
      <c r="M162" s="45" t="str">
        <f t="shared" si="9"/>
        <v/>
      </c>
    </row>
    <row r="163" spans="1:13" x14ac:dyDescent="0.25">
      <c r="A163" s="48"/>
      <c r="B163" s="51"/>
      <c r="C163" s="48"/>
      <c r="D163" s="48"/>
      <c r="E163" s="48"/>
      <c r="F163" s="48"/>
      <c r="G163" s="48"/>
      <c r="H163" s="48"/>
      <c r="I163" s="48"/>
      <c r="J163" s="15" t="str">
        <f t="shared" si="8"/>
        <v/>
      </c>
      <c r="K163" s="48"/>
      <c r="L163" s="54"/>
      <c r="M163" s="45" t="str">
        <f t="shared" si="9"/>
        <v/>
      </c>
    </row>
    <row r="164" spans="1:13" x14ac:dyDescent="0.25">
      <c r="A164" s="48"/>
      <c r="B164" s="51"/>
      <c r="C164" s="48"/>
      <c r="D164" s="48"/>
      <c r="E164" s="48"/>
      <c r="F164" s="48"/>
      <c r="G164" s="48"/>
      <c r="H164" s="48"/>
      <c r="I164" s="48"/>
      <c r="J164" s="15" t="str">
        <f t="shared" si="8"/>
        <v/>
      </c>
      <c r="K164" s="48"/>
      <c r="L164" s="54"/>
      <c r="M164" s="45" t="str">
        <f t="shared" si="9"/>
        <v/>
      </c>
    </row>
    <row r="165" spans="1:13" x14ac:dyDescent="0.25">
      <c r="A165" s="48"/>
      <c r="B165" s="51"/>
      <c r="C165" s="48"/>
      <c r="D165" s="48"/>
      <c r="E165" s="48"/>
      <c r="F165" s="48"/>
      <c r="G165" s="48"/>
      <c r="H165" s="48"/>
      <c r="I165" s="48"/>
      <c r="J165" s="15" t="str">
        <f t="shared" si="8"/>
        <v/>
      </c>
      <c r="K165" s="48"/>
      <c r="L165" s="54"/>
      <c r="M165" s="45" t="str">
        <f t="shared" si="9"/>
        <v/>
      </c>
    </row>
    <row r="166" spans="1:13" x14ac:dyDescent="0.25">
      <c r="A166" s="48"/>
      <c r="B166" s="51"/>
      <c r="C166" s="48"/>
      <c r="D166" s="48"/>
      <c r="E166" s="48"/>
      <c r="F166" s="48"/>
      <c r="G166" s="48"/>
      <c r="H166" s="48"/>
      <c r="I166" s="48"/>
      <c r="J166" s="15" t="str">
        <f t="shared" si="8"/>
        <v/>
      </c>
      <c r="K166" s="48"/>
      <c r="L166" s="54"/>
      <c r="M166" s="45" t="str">
        <f t="shared" si="9"/>
        <v/>
      </c>
    </row>
    <row r="167" spans="1:13" x14ac:dyDescent="0.25">
      <c r="A167" s="48"/>
      <c r="B167" s="51"/>
      <c r="C167" s="48"/>
      <c r="D167" s="48"/>
      <c r="E167" s="48"/>
      <c r="F167" s="48"/>
      <c r="G167" s="48"/>
      <c r="H167" s="48"/>
      <c r="I167" s="48"/>
      <c r="J167" s="15" t="str">
        <f t="shared" ref="J167:J198" si="10">IF(A167="","",IF(OR(H167="",I167=""),"",I167-H167))</f>
        <v/>
      </c>
      <c r="K167" s="48"/>
      <c r="L167" s="54"/>
      <c r="M167" s="45" t="str">
        <f t="shared" ref="M167:M198" si="11">IF(A167="","",IFERROR(L167/J167,0))</f>
        <v/>
      </c>
    </row>
    <row r="168" spans="1:13" x14ac:dyDescent="0.25">
      <c r="A168" s="48"/>
      <c r="B168" s="51"/>
      <c r="C168" s="48"/>
      <c r="D168" s="48"/>
      <c r="E168" s="48"/>
      <c r="F168" s="48"/>
      <c r="G168" s="48"/>
      <c r="H168" s="48"/>
      <c r="I168" s="48"/>
      <c r="J168" s="15" t="str">
        <f t="shared" si="10"/>
        <v/>
      </c>
      <c r="K168" s="48"/>
      <c r="L168" s="54"/>
      <c r="M168" s="45" t="str">
        <f t="shared" si="11"/>
        <v/>
      </c>
    </row>
    <row r="169" spans="1:13" x14ac:dyDescent="0.25">
      <c r="A169" s="48"/>
      <c r="B169" s="51"/>
      <c r="C169" s="48"/>
      <c r="D169" s="48"/>
      <c r="E169" s="48"/>
      <c r="F169" s="48"/>
      <c r="G169" s="48"/>
      <c r="H169" s="48"/>
      <c r="I169" s="48"/>
      <c r="J169" s="15" t="str">
        <f t="shared" si="10"/>
        <v/>
      </c>
      <c r="K169" s="48"/>
      <c r="L169" s="54"/>
      <c r="M169" s="45" t="str">
        <f t="shared" si="11"/>
        <v/>
      </c>
    </row>
    <row r="170" spans="1:13" x14ac:dyDescent="0.25">
      <c r="A170" s="48"/>
      <c r="B170" s="51"/>
      <c r="C170" s="48"/>
      <c r="D170" s="48"/>
      <c r="E170" s="48"/>
      <c r="F170" s="48"/>
      <c r="G170" s="48"/>
      <c r="H170" s="48"/>
      <c r="I170" s="48"/>
      <c r="J170" s="15" t="str">
        <f t="shared" si="10"/>
        <v/>
      </c>
      <c r="K170" s="48"/>
      <c r="L170" s="54"/>
      <c r="M170" s="45" t="str">
        <f t="shared" si="11"/>
        <v/>
      </c>
    </row>
    <row r="171" spans="1:13" x14ac:dyDescent="0.25">
      <c r="A171" s="48"/>
      <c r="B171" s="51"/>
      <c r="C171" s="48"/>
      <c r="D171" s="48"/>
      <c r="E171" s="48"/>
      <c r="F171" s="48"/>
      <c r="G171" s="48"/>
      <c r="H171" s="48"/>
      <c r="I171" s="48"/>
      <c r="J171" s="15" t="str">
        <f t="shared" si="10"/>
        <v/>
      </c>
      <c r="K171" s="48"/>
      <c r="L171" s="54"/>
      <c r="M171" s="45" t="str">
        <f t="shared" si="11"/>
        <v/>
      </c>
    </row>
    <row r="172" spans="1:13" x14ac:dyDescent="0.25">
      <c r="A172" s="48"/>
      <c r="B172" s="51"/>
      <c r="C172" s="48"/>
      <c r="D172" s="48"/>
      <c r="E172" s="48"/>
      <c r="F172" s="48"/>
      <c r="G172" s="48"/>
      <c r="H172" s="48"/>
      <c r="I172" s="48"/>
      <c r="J172" s="15" t="str">
        <f t="shared" si="10"/>
        <v/>
      </c>
      <c r="K172" s="48"/>
      <c r="L172" s="54"/>
      <c r="M172" s="45" t="str">
        <f t="shared" si="11"/>
        <v/>
      </c>
    </row>
    <row r="173" spans="1:13" x14ac:dyDescent="0.25">
      <c r="A173" s="48"/>
      <c r="B173" s="51"/>
      <c r="C173" s="48"/>
      <c r="D173" s="48"/>
      <c r="E173" s="48"/>
      <c r="F173" s="48"/>
      <c r="G173" s="48"/>
      <c r="H173" s="48"/>
      <c r="I173" s="48"/>
      <c r="J173" s="15" t="str">
        <f t="shared" si="10"/>
        <v/>
      </c>
      <c r="K173" s="48"/>
      <c r="L173" s="54"/>
      <c r="M173" s="45" t="str">
        <f t="shared" si="11"/>
        <v/>
      </c>
    </row>
    <row r="174" spans="1:13" x14ac:dyDescent="0.25">
      <c r="A174" s="48"/>
      <c r="B174" s="51"/>
      <c r="C174" s="48"/>
      <c r="D174" s="48"/>
      <c r="E174" s="48"/>
      <c r="F174" s="48"/>
      <c r="G174" s="48"/>
      <c r="H174" s="48"/>
      <c r="I174" s="48"/>
      <c r="J174" s="15" t="str">
        <f t="shared" si="10"/>
        <v/>
      </c>
      <c r="K174" s="48"/>
      <c r="L174" s="54"/>
      <c r="M174" s="45" t="str">
        <f t="shared" si="11"/>
        <v/>
      </c>
    </row>
    <row r="175" spans="1:13" x14ac:dyDescent="0.25">
      <c r="A175" s="48"/>
      <c r="B175" s="51"/>
      <c r="C175" s="48"/>
      <c r="D175" s="48"/>
      <c r="E175" s="48"/>
      <c r="F175" s="48"/>
      <c r="G175" s="48"/>
      <c r="H175" s="48"/>
      <c r="I175" s="48"/>
      <c r="J175" s="15" t="str">
        <f t="shared" si="10"/>
        <v/>
      </c>
      <c r="K175" s="48"/>
      <c r="L175" s="54"/>
      <c r="M175" s="45" t="str">
        <f t="shared" si="11"/>
        <v/>
      </c>
    </row>
    <row r="176" spans="1:13" x14ac:dyDescent="0.25">
      <c r="A176" s="48"/>
      <c r="B176" s="51"/>
      <c r="C176" s="48"/>
      <c r="D176" s="48"/>
      <c r="E176" s="48"/>
      <c r="F176" s="48"/>
      <c r="G176" s="48"/>
      <c r="H176" s="48"/>
      <c r="I176" s="48"/>
      <c r="J176" s="15" t="str">
        <f t="shared" si="10"/>
        <v/>
      </c>
      <c r="K176" s="48"/>
      <c r="L176" s="54"/>
      <c r="M176" s="45" t="str">
        <f t="shared" si="11"/>
        <v/>
      </c>
    </row>
    <row r="177" spans="1:13" x14ac:dyDescent="0.25">
      <c r="A177" s="48"/>
      <c r="B177" s="51"/>
      <c r="C177" s="48"/>
      <c r="D177" s="48"/>
      <c r="E177" s="48"/>
      <c r="F177" s="48"/>
      <c r="G177" s="48"/>
      <c r="H177" s="48"/>
      <c r="I177" s="48"/>
      <c r="J177" s="15" t="str">
        <f t="shared" si="10"/>
        <v/>
      </c>
      <c r="K177" s="48"/>
      <c r="L177" s="54"/>
      <c r="M177" s="45" t="str">
        <f t="shared" si="11"/>
        <v/>
      </c>
    </row>
    <row r="178" spans="1:13" x14ac:dyDescent="0.25">
      <c r="A178" s="48"/>
      <c r="B178" s="51"/>
      <c r="C178" s="48"/>
      <c r="D178" s="48"/>
      <c r="E178" s="48"/>
      <c r="F178" s="48"/>
      <c r="G178" s="48"/>
      <c r="H178" s="48"/>
      <c r="I178" s="48"/>
      <c r="J178" s="15" t="str">
        <f t="shared" si="10"/>
        <v/>
      </c>
      <c r="K178" s="48"/>
      <c r="L178" s="54"/>
      <c r="M178" s="45" t="str">
        <f t="shared" si="11"/>
        <v/>
      </c>
    </row>
    <row r="179" spans="1:13" x14ac:dyDescent="0.25">
      <c r="A179" s="48"/>
      <c r="B179" s="51"/>
      <c r="C179" s="48"/>
      <c r="D179" s="48"/>
      <c r="E179" s="48"/>
      <c r="F179" s="48"/>
      <c r="G179" s="48"/>
      <c r="H179" s="48"/>
      <c r="I179" s="48"/>
      <c r="J179" s="15" t="str">
        <f t="shared" si="10"/>
        <v/>
      </c>
      <c r="K179" s="48"/>
      <c r="L179" s="54"/>
      <c r="M179" s="45" t="str">
        <f t="shared" si="11"/>
        <v/>
      </c>
    </row>
    <row r="180" spans="1:13" x14ac:dyDescent="0.25">
      <c r="A180" s="48"/>
      <c r="B180" s="51"/>
      <c r="C180" s="48"/>
      <c r="D180" s="48"/>
      <c r="E180" s="48"/>
      <c r="F180" s="48"/>
      <c r="G180" s="48"/>
      <c r="H180" s="48"/>
      <c r="I180" s="48"/>
      <c r="J180" s="15" t="str">
        <f t="shared" si="10"/>
        <v/>
      </c>
      <c r="K180" s="48"/>
      <c r="L180" s="54"/>
      <c r="M180" s="45" t="str">
        <f t="shared" si="11"/>
        <v/>
      </c>
    </row>
    <row r="181" spans="1:13" x14ac:dyDescent="0.25">
      <c r="A181" s="48"/>
      <c r="B181" s="51"/>
      <c r="C181" s="48"/>
      <c r="D181" s="48"/>
      <c r="E181" s="48"/>
      <c r="F181" s="48"/>
      <c r="G181" s="48"/>
      <c r="H181" s="48"/>
      <c r="I181" s="48"/>
      <c r="J181" s="15" t="str">
        <f t="shared" si="10"/>
        <v/>
      </c>
      <c r="K181" s="48"/>
      <c r="L181" s="54"/>
      <c r="M181" s="45" t="str">
        <f t="shared" si="11"/>
        <v/>
      </c>
    </row>
    <row r="182" spans="1:13" x14ac:dyDescent="0.25">
      <c r="A182" s="48"/>
      <c r="B182" s="51"/>
      <c r="C182" s="48"/>
      <c r="D182" s="48"/>
      <c r="E182" s="48"/>
      <c r="F182" s="48"/>
      <c r="G182" s="48"/>
      <c r="H182" s="48"/>
      <c r="I182" s="48"/>
      <c r="J182" s="15" t="str">
        <f t="shared" si="10"/>
        <v/>
      </c>
      <c r="K182" s="48"/>
      <c r="L182" s="54"/>
      <c r="M182" s="45" t="str">
        <f t="shared" si="11"/>
        <v/>
      </c>
    </row>
    <row r="183" spans="1:13" x14ac:dyDescent="0.25">
      <c r="A183" s="48"/>
      <c r="B183" s="51"/>
      <c r="C183" s="48"/>
      <c r="D183" s="48"/>
      <c r="E183" s="48"/>
      <c r="F183" s="48"/>
      <c r="G183" s="48"/>
      <c r="H183" s="48"/>
      <c r="I183" s="48"/>
      <c r="J183" s="15" t="str">
        <f t="shared" si="10"/>
        <v/>
      </c>
      <c r="K183" s="48"/>
      <c r="L183" s="54"/>
      <c r="M183" s="45" t="str">
        <f t="shared" si="11"/>
        <v/>
      </c>
    </row>
    <row r="184" spans="1:13" x14ac:dyDescent="0.25">
      <c r="A184" s="48"/>
      <c r="B184" s="51"/>
      <c r="C184" s="48"/>
      <c r="D184" s="48"/>
      <c r="E184" s="48"/>
      <c r="F184" s="48"/>
      <c r="G184" s="48"/>
      <c r="H184" s="48"/>
      <c r="I184" s="48"/>
      <c r="J184" s="15" t="str">
        <f t="shared" si="10"/>
        <v/>
      </c>
      <c r="K184" s="48"/>
      <c r="L184" s="54"/>
      <c r="M184" s="45" t="str">
        <f t="shared" si="11"/>
        <v/>
      </c>
    </row>
    <row r="185" spans="1:13" x14ac:dyDescent="0.25">
      <c r="A185" s="48"/>
      <c r="B185" s="51"/>
      <c r="C185" s="48"/>
      <c r="D185" s="48"/>
      <c r="E185" s="48"/>
      <c r="F185" s="48"/>
      <c r="G185" s="48"/>
      <c r="H185" s="48"/>
      <c r="I185" s="48"/>
      <c r="J185" s="15" t="str">
        <f t="shared" si="10"/>
        <v/>
      </c>
      <c r="K185" s="48"/>
      <c r="L185" s="54"/>
      <c r="M185" s="45" t="str">
        <f t="shared" si="11"/>
        <v/>
      </c>
    </row>
    <row r="186" spans="1:13" x14ac:dyDescent="0.25">
      <c r="A186" s="48"/>
      <c r="B186" s="51"/>
      <c r="C186" s="48"/>
      <c r="D186" s="48"/>
      <c r="E186" s="48"/>
      <c r="F186" s="48"/>
      <c r="G186" s="48"/>
      <c r="H186" s="48"/>
      <c r="I186" s="48"/>
      <c r="J186" s="15" t="str">
        <f t="shared" si="10"/>
        <v/>
      </c>
      <c r="K186" s="48"/>
      <c r="L186" s="54"/>
      <c r="M186" s="45" t="str">
        <f t="shared" si="11"/>
        <v/>
      </c>
    </row>
    <row r="187" spans="1:13" x14ac:dyDescent="0.25">
      <c r="A187" s="48"/>
      <c r="B187" s="51"/>
      <c r="C187" s="48"/>
      <c r="D187" s="48"/>
      <c r="E187" s="48"/>
      <c r="F187" s="48"/>
      <c r="G187" s="48"/>
      <c r="H187" s="48"/>
      <c r="I187" s="48"/>
      <c r="J187" s="15" t="str">
        <f t="shared" si="10"/>
        <v/>
      </c>
      <c r="K187" s="48"/>
      <c r="L187" s="54"/>
      <c r="M187" s="45" t="str">
        <f t="shared" si="11"/>
        <v/>
      </c>
    </row>
    <row r="188" spans="1:13" x14ac:dyDescent="0.25">
      <c r="A188" s="48"/>
      <c r="B188" s="51"/>
      <c r="C188" s="48"/>
      <c r="D188" s="48"/>
      <c r="E188" s="48"/>
      <c r="F188" s="48"/>
      <c r="G188" s="48"/>
      <c r="H188" s="48"/>
      <c r="I188" s="48"/>
      <c r="J188" s="15" t="str">
        <f t="shared" si="10"/>
        <v/>
      </c>
      <c r="K188" s="48"/>
      <c r="L188" s="54"/>
      <c r="M188" s="45" t="str">
        <f t="shared" si="11"/>
        <v/>
      </c>
    </row>
    <row r="189" spans="1:13" x14ac:dyDescent="0.25">
      <c r="A189" s="48"/>
      <c r="B189" s="51"/>
      <c r="C189" s="48"/>
      <c r="D189" s="48"/>
      <c r="E189" s="48"/>
      <c r="F189" s="48"/>
      <c r="G189" s="48"/>
      <c r="H189" s="48"/>
      <c r="I189" s="48"/>
      <c r="J189" s="15" t="str">
        <f t="shared" si="10"/>
        <v/>
      </c>
      <c r="K189" s="48"/>
      <c r="L189" s="54"/>
      <c r="M189" s="45" t="str">
        <f t="shared" si="11"/>
        <v/>
      </c>
    </row>
    <row r="190" spans="1:13" x14ac:dyDescent="0.25">
      <c r="A190" s="48"/>
      <c r="B190" s="51"/>
      <c r="C190" s="48"/>
      <c r="D190" s="48"/>
      <c r="E190" s="48"/>
      <c r="F190" s="48"/>
      <c r="G190" s="48"/>
      <c r="H190" s="48"/>
      <c r="I190" s="48"/>
      <c r="J190" s="15" t="str">
        <f t="shared" si="10"/>
        <v/>
      </c>
      <c r="K190" s="48"/>
      <c r="L190" s="54"/>
      <c r="M190" s="45" t="str">
        <f t="shared" si="11"/>
        <v/>
      </c>
    </row>
    <row r="191" spans="1:13" x14ac:dyDescent="0.25">
      <c r="A191" s="48"/>
      <c r="B191" s="51"/>
      <c r="C191" s="48"/>
      <c r="D191" s="48"/>
      <c r="E191" s="48"/>
      <c r="F191" s="48"/>
      <c r="G191" s="48"/>
      <c r="H191" s="48"/>
      <c r="I191" s="48"/>
      <c r="J191" s="15" t="str">
        <f t="shared" si="10"/>
        <v/>
      </c>
      <c r="K191" s="48"/>
      <c r="L191" s="54"/>
      <c r="M191" s="45" t="str">
        <f t="shared" si="11"/>
        <v/>
      </c>
    </row>
    <row r="192" spans="1:13" x14ac:dyDescent="0.25">
      <c r="A192" s="48"/>
      <c r="B192" s="51"/>
      <c r="C192" s="48"/>
      <c r="D192" s="48"/>
      <c r="E192" s="48"/>
      <c r="F192" s="48"/>
      <c r="G192" s="48"/>
      <c r="H192" s="48"/>
      <c r="I192" s="48"/>
      <c r="J192" s="15" t="str">
        <f t="shared" si="10"/>
        <v/>
      </c>
      <c r="K192" s="48"/>
      <c r="L192" s="54"/>
      <c r="M192" s="45" t="str">
        <f t="shared" si="11"/>
        <v/>
      </c>
    </row>
    <row r="193" spans="1:13" x14ac:dyDescent="0.25">
      <c r="A193" s="48"/>
      <c r="B193" s="51"/>
      <c r="C193" s="48"/>
      <c r="D193" s="48"/>
      <c r="E193" s="48"/>
      <c r="F193" s="48"/>
      <c r="G193" s="48"/>
      <c r="H193" s="48"/>
      <c r="I193" s="48"/>
      <c r="J193" s="15" t="str">
        <f t="shared" si="10"/>
        <v/>
      </c>
      <c r="K193" s="48"/>
      <c r="L193" s="54"/>
      <c r="M193" s="45" t="str">
        <f t="shared" si="11"/>
        <v/>
      </c>
    </row>
    <row r="194" spans="1:13" x14ac:dyDescent="0.25">
      <c r="A194" s="48"/>
      <c r="B194" s="51"/>
      <c r="C194" s="48"/>
      <c r="D194" s="48"/>
      <c r="E194" s="48"/>
      <c r="F194" s="48"/>
      <c r="G194" s="48"/>
      <c r="H194" s="48"/>
      <c r="I194" s="48"/>
      <c r="J194" s="15" t="str">
        <f t="shared" si="10"/>
        <v/>
      </c>
      <c r="K194" s="48"/>
      <c r="L194" s="54"/>
      <c r="M194" s="45" t="str">
        <f t="shared" si="11"/>
        <v/>
      </c>
    </row>
    <row r="195" spans="1:13" x14ac:dyDescent="0.25">
      <c r="A195" s="48"/>
      <c r="B195" s="51"/>
      <c r="C195" s="48"/>
      <c r="D195" s="48"/>
      <c r="E195" s="48"/>
      <c r="F195" s="48"/>
      <c r="G195" s="48"/>
      <c r="H195" s="48"/>
      <c r="I195" s="48"/>
      <c r="J195" s="15" t="str">
        <f t="shared" si="10"/>
        <v/>
      </c>
      <c r="K195" s="48"/>
      <c r="L195" s="54"/>
      <c r="M195" s="45" t="str">
        <f t="shared" si="11"/>
        <v/>
      </c>
    </row>
    <row r="196" spans="1:13" x14ac:dyDescent="0.25">
      <c r="A196" s="48"/>
      <c r="B196" s="51"/>
      <c r="C196" s="48"/>
      <c r="D196" s="48"/>
      <c r="E196" s="48"/>
      <c r="F196" s="48"/>
      <c r="G196" s="48"/>
      <c r="H196" s="48"/>
      <c r="I196" s="48"/>
      <c r="J196" s="15" t="str">
        <f t="shared" si="10"/>
        <v/>
      </c>
      <c r="K196" s="48"/>
      <c r="L196" s="54"/>
      <c r="M196" s="45" t="str">
        <f t="shared" si="11"/>
        <v/>
      </c>
    </row>
    <row r="197" spans="1:13" x14ac:dyDescent="0.25">
      <c r="A197" s="48"/>
      <c r="B197" s="51"/>
      <c r="C197" s="48"/>
      <c r="D197" s="48"/>
      <c r="E197" s="48"/>
      <c r="F197" s="48"/>
      <c r="G197" s="48"/>
      <c r="H197" s="48"/>
      <c r="I197" s="48"/>
      <c r="J197" s="15" t="str">
        <f t="shared" si="10"/>
        <v/>
      </c>
      <c r="K197" s="48"/>
      <c r="L197" s="54"/>
      <c r="M197" s="45" t="str">
        <f t="shared" si="11"/>
        <v/>
      </c>
    </row>
    <row r="198" spans="1:13" x14ac:dyDescent="0.25">
      <c r="A198" s="48"/>
      <c r="B198" s="51"/>
      <c r="C198" s="48"/>
      <c r="D198" s="48"/>
      <c r="E198" s="48"/>
      <c r="F198" s="48"/>
      <c r="G198" s="48"/>
      <c r="H198" s="48"/>
      <c r="I198" s="48"/>
      <c r="J198" s="15" t="str">
        <f t="shared" si="10"/>
        <v/>
      </c>
      <c r="K198" s="48"/>
      <c r="L198" s="54"/>
      <c r="M198" s="45" t="str">
        <f t="shared" si="11"/>
        <v/>
      </c>
    </row>
    <row r="199" spans="1:13" x14ac:dyDescent="0.25">
      <c r="A199" s="48"/>
      <c r="B199" s="51"/>
      <c r="C199" s="48"/>
      <c r="D199" s="48"/>
      <c r="E199" s="48"/>
      <c r="F199" s="48"/>
      <c r="G199" s="48"/>
      <c r="H199" s="48"/>
      <c r="I199" s="48"/>
      <c r="J199" s="15" t="str">
        <f t="shared" ref="J199:J230" si="12">IF(A199="","",IF(OR(H199="",I199=""),"",I199-H199))</f>
        <v/>
      </c>
      <c r="K199" s="48"/>
      <c r="L199" s="54"/>
      <c r="M199" s="45" t="str">
        <f t="shared" ref="M199:M230" si="13">IF(A199="","",IFERROR(L199/J199,0))</f>
        <v/>
      </c>
    </row>
    <row r="200" spans="1:13" x14ac:dyDescent="0.25">
      <c r="A200" s="48"/>
      <c r="B200" s="51"/>
      <c r="C200" s="48"/>
      <c r="D200" s="48"/>
      <c r="E200" s="48"/>
      <c r="F200" s="48"/>
      <c r="G200" s="48"/>
      <c r="H200" s="48"/>
      <c r="I200" s="48"/>
      <c r="J200" s="15" t="str">
        <f t="shared" si="12"/>
        <v/>
      </c>
      <c r="K200" s="48"/>
      <c r="L200" s="54"/>
      <c r="M200" s="45" t="str">
        <f t="shared" si="13"/>
        <v/>
      </c>
    </row>
    <row r="201" spans="1:13" x14ac:dyDescent="0.25">
      <c r="A201" s="48"/>
      <c r="B201" s="51"/>
      <c r="C201" s="48"/>
      <c r="D201" s="48"/>
      <c r="E201" s="48"/>
      <c r="F201" s="48"/>
      <c r="G201" s="48"/>
      <c r="H201" s="48"/>
      <c r="I201" s="48"/>
      <c r="J201" s="15" t="str">
        <f t="shared" si="12"/>
        <v/>
      </c>
      <c r="K201" s="48"/>
      <c r="L201" s="54"/>
      <c r="M201" s="45" t="str">
        <f t="shared" si="13"/>
        <v/>
      </c>
    </row>
    <row r="202" spans="1:13" x14ac:dyDescent="0.25">
      <c r="A202" s="48"/>
      <c r="B202" s="51"/>
      <c r="C202" s="48"/>
      <c r="D202" s="48"/>
      <c r="E202" s="48"/>
      <c r="F202" s="48"/>
      <c r="G202" s="48"/>
      <c r="H202" s="48"/>
      <c r="I202" s="48"/>
      <c r="J202" s="15" t="str">
        <f t="shared" si="12"/>
        <v/>
      </c>
      <c r="K202" s="48"/>
      <c r="L202" s="54"/>
      <c r="M202" s="45" t="str">
        <f t="shared" si="13"/>
        <v/>
      </c>
    </row>
    <row r="203" spans="1:13" x14ac:dyDescent="0.25">
      <c r="A203" s="48"/>
      <c r="B203" s="51"/>
      <c r="C203" s="48"/>
      <c r="D203" s="48"/>
      <c r="E203" s="48"/>
      <c r="F203" s="48"/>
      <c r="G203" s="48"/>
      <c r="H203" s="48"/>
      <c r="I203" s="48"/>
      <c r="J203" s="15" t="str">
        <f t="shared" si="12"/>
        <v/>
      </c>
      <c r="K203" s="48"/>
      <c r="L203" s="54"/>
      <c r="M203" s="45" t="str">
        <f t="shared" si="13"/>
        <v/>
      </c>
    </row>
    <row r="204" spans="1:13" x14ac:dyDescent="0.25">
      <c r="A204" s="48"/>
      <c r="B204" s="51"/>
      <c r="C204" s="48"/>
      <c r="D204" s="48"/>
      <c r="E204" s="48"/>
      <c r="F204" s="48"/>
      <c r="G204" s="48"/>
      <c r="H204" s="48"/>
      <c r="I204" s="48"/>
      <c r="J204" s="15" t="str">
        <f t="shared" si="12"/>
        <v/>
      </c>
      <c r="K204" s="48"/>
      <c r="L204" s="54"/>
      <c r="M204" s="45" t="str">
        <f t="shared" si="13"/>
        <v/>
      </c>
    </row>
    <row r="205" spans="1:13" x14ac:dyDescent="0.25">
      <c r="A205" s="48"/>
      <c r="B205" s="51"/>
      <c r="C205" s="48"/>
      <c r="D205" s="48"/>
      <c r="E205" s="48"/>
      <c r="F205" s="48"/>
      <c r="G205" s="48"/>
      <c r="H205" s="48"/>
      <c r="I205" s="48"/>
      <c r="J205" s="15" t="str">
        <f t="shared" si="12"/>
        <v/>
      </c>
      <c r="K205" s="48"/>
      <c r="L205" s="54"/>
      <c r="M205" s="45" t="str">
        <f t="shared" si="13"/>
        <v/>
      </c>
    </row>
    <row r="206" spans="1:13" x14ac:dyDescent="0.25">
      <c r="A206" s="49"/>
      <c r="B206" s="52"/>
      <c r="C206" s="49"/>
      <c r="D206" s="49"/>
      <c r="E206" s="49"/>
      <c r="F206" s="49"/>
      <c r="G206" s="49"/>
      <c r="H206" s="49"/>
      <c r="I206" s="49"/>
      <c r="J206" s="16" t="str">
        <f t="shared" si="12"/>
        <v/>
      </c>
      <c r="K206" s="49"/>
      <c r="L206" s="55"/>
      <c r="M206" s="46" t="str">
        <f t="shared" si="13"/>
        <v/>
      </c>
    </row>
  </sheetData>
  <mergeCells count="2">
    <mergeCell ref="A1:M1"/>
    <mergeCell ref="A2:M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400-000000000000}">
          <x14:formula1>
            <xm:f>Fahrzeuge!$A$7:$A$106</xm:f>
          </x14:formula1>
          <xm:sqref>C7:C206</xm:sqref>
        </x14:dataValidation>
        <x14:dataValidation type="list" xr:uid="{00000000-0002-0000-0400-000001000000}">
          <x14:formula1>
            <xm:f>Listen!$G$5:$G$9</xm:f>
          </x14:formula1>
          <xm:sqref>K7:K206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5"/>
  <sheetViews>
    <sheetView workbookViewId="0">
      <selection sqref="A1:L1"/>
    </sheetView>
  </sheetViews>
  <sheetFormatPr baseColWidth="10" defaultColWidth="9" defaultRowHeight="15" x14ac:dyDescent="0.25"/>
  <cols>
    <col min="1" max="1" width="18" customWidth="1"/>
    <col min="2" max="3" width="16" customWidth="1"/>
    <col min="4" max="4" width="18" customWidth="1"/>
    <col min="5" max="5" width="22" customWidth="1"/>
    <col min="6" max="8" width="16" customWidth="1"/>
    <col min="9" max="9" width="3" customWidth="1"/>
    <col min="10" max="10" width="26" customWidth="1"/>
    <col min="11" max="11" width="24" customWidth="1"/>
    <col min="12" max="12" width="3" customWidth="1"/>
  </cols>
  <sheetData>
    <row r="1" spans="1:12" ht="30" customHeight="1" x14ac:dyDescent="0.35">
      <c r="A1" s="72" t="s">
        <v>276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0.100000000000001" customHeight="1" x14ac:dyDescent="0.25">
      <c r="A2" s="74" t="s">
        <v>277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4" spans="1:12" x14ac:dyDescent="0.25">
      <c r="A4" s="1" t="s">
        <v>64</v>
      </c>
      <c r="B4" s="1" t="s">
        <v>65</v>
      </c>
      <c r="C4" s="1" t="s">
        <v>27</v>
      </c>
      <c r="D4" s="1" t="s">
        <v>24</v>
      </c>
      <c r="E4" s="1" t="s">
        <v>197</v>
      </c>
      <c r="F4" s="1" t="s">
        <v>146</v>
      </c>
      <c r="G4" s="1" t="s">
        <v>242</v>
      </c>
      <c r="H4" s="1" t="s">
        <v>69</v>
      </c>
      <c r="J4" s="1" t="s">
        <v>278</v>
      </c>
      <c r="K4" s="1" t="s">
        <v>54</v>
      </c>
    </row>
    <row r="5" spans="1:12" x14ac:dyDescent="0.25">
      <c r="A5" s="2" t="s">
        <v>101</v>
      </c>
      <c r="B5" s="2" t="s">
        <v>102</v>
      </c>
      <c r="C5" s="2" t="s">
        <v>33</v>
      </c>
      <c r="D5" s="2" t="s">
        <v>31</v>
      </c>
      <c r="E5" s="2" t="s">
        <v>211</v>
      </c>
      <c r="F5" s="2" t="s">
        <v>183</v>
      </c>
      <c r="G5" s="2" t="s">
        <v>249</v>
      </c>
      <c r="H5" s="2" t="s">
        <v>90</v>
      </c>
      <c r="J5" t="s">
        <v>5</v>
      </c>
      <c r="K5" s="5">
        <v>46190</v>
      </c>
    </row>
    <row r="6" spans="1:12" x14ac:dyDescent="0.25">
      <c r="A6" s="3" t="s">
        <v>86</v>
      </c>
      <c r="B6" s="3" t="s">
        <v>94</v>
      </c>
      <c r="C6" s="3" t="s">
        <v>36</v>
      </c>
      <c r="D6" s="3" t="s">
        <v>34</v>
      </c>
      <c r="E6" s="3" t="s">
        <v>208</v>
      </c>
      <c r="F6" s="3" t="s">
        <v>157</v>
      </c>
      <c r="G6" s="3" t="s">
        <v>279</v>
      </c>
      <c r="H6" s="3" t="s">
        <v>97</v>
      </c>
      <c r="J6" t="s">
        <v>280</v>
      </c>
      <c r="K6">
        <v>30</v>
      </c>
    </row>
    <row r="7" spans="1:12" x14ac:dyDescent="0.25">
      <c r="A7" s="3" t="s">
        <v>93</v>
      </c>
      <c r="B7" s="3" t="s">
        <v>87</v>
      </c>
      <c r="C7" s="3" t="s">
        <v>39</v>
      </c>
      <c r="D7" s="3" t="s">
        <v>37</v>
      </c>
      <c r="E7" s="3" t="s">
        <v>214</v>
      </c>
      <c r="F7" s="3" t="s">
        <v>152</v>
      </c>
      <c r="G7" s="3" t="s">
        <v>281</v>
      </c>
      <c r="H7" s="3" t="s">
        <v>112</v>
      </c>
      <c r="J7" t="s">
        <v>12</v>
      </c>
      <c r="K7" s="6">
        <v>0.19</v>
      </c>
    </row>
    <row r="8" spans="1:12" x14ac:dyDescent="0.25">
      <c r="A8" s="3" t="s">
        <v>108</v>
      </c>
      <c r="B8" s="3" t="s">
        <v>109</v>
      </c>
      <c r="C8" s="3" t="s">
        <v>42</v>
      </c>
      <c r="D8" s="3" t="s">
        <v>40</v>
      </c>
      <c r="E8" s="3" t="s">
        <v>228</v>
      </c>
      <c r="F8" s="3" t="s">
        <v>172</v>
      </c>
      <c r="G8" s="3" t="s">
        <v>269</v>
      </c>
      <c r="H8" s="3" t="s">
        <v>105</v>
      </c>
      <c r="J8" t="s">
        <v>13</v>
      </c>
      <c r="K8" s="7">
        <v>85000</v>
      </c>
    </row>
    <row r="9" spans="1:12" x14ac:dyDescent="0.25">
      <c r="A9" s="3" t="s">
        <v>125</v>
      </c>
      <c r="B9" s="3" t="s">
        <v>282</v>
      </c>
      <c r="C9" s="4" t="s">
        <v>45</v>
      </c>
      <c r="D9" s="3" t="s">
        <v>43</v>
      </c>
      <c r="E9" s="3" t="s">
        <v>43</v>
      </c>
      <c r="F9" s="4" t="s">
        <v>283</v>
      </c>
      <c r="G9" s="4" t="s">
        <v>284</v>
      </c>
      <c r="H9" s="3" t="s">
        <v>122</v>
      </c>
      <c r="J9" t="s">
        <v>17</v>
      </c>
      <c r="K9" s="8">
        <v>0.65</v>
      </c>
    </row>
    <row r="10" spans="1:12" x14ac:dyDescent="0.25">
      <c r="A10" s="3" t="s">
        <v>130</v>
      </c>
      <c r="B10" s="4" t="s">
        <v>285</v>
      </c>
      <c r="D10" s="3" t="s">
        <v>46</v>
      </c>
      <c r="E10" s="3" t="s">
        <v>221</v>
      </c>
      <c r="H10" s="4" t="s">
        <v>133</v>
      </c>
      <c r="J10" t="s">
        <v>26</v>
      </c>
      <c r="K10" t="s">
        <v>286</v>
      </c>
    </row>
    <row r="11" spans="1:12" x14ac:dyDescent="0.25">
      <c r="A11" s="3" t="s">
        <v>115</v>
      </c>
      <c r="D11" s="3" t="s">
        <v>47</v>
      </c>
      <c r="E11" s="3" t="s">
        <v>225</v>
      </c>
    </row>
    <row r="12" spans="1:12" x14ac:dyDescent="0.25">
      <c r="A12" s="4" t="s">
        <v>287</v>
      </c>
      <c r="D12" s="3" t="s">
        <v>48</v>
      </c>
      <c r="E12" s="4" t="s">
        <v>288</v>
      </c>
    </row>
    <row r="13" spans="1:12" x14ac:dyDescent="0.25">
      <c r="D13" s="3" t="s">
        <v>49</v>
      </c>
    </row>
    <row r="14" spans="1:12" x14ac:dyDescent="0.25">
      <c r="D14" s="3" t="s">
        <v>50</v>
      </c>
    </row>
    <row r="15" spans="1:12" x14ac:dyDescent="0.25">
      <c r="D15" s="4" t="s">
        <v>51</v>
      </c>
    </row>
  </sheetData>
  <mergeCells count="2"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Cockpit</vt:lpstr>
      <vt:lpstr>Fahrzeuge</vt:lpstr>
      <vt:lpstr>Kosten</vt:lpstr>
      <vt:lpstr>Termine</vt:lpstr>
      <vt:lpstr>Fahrten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created xsi:type="dcterms:W3CDTF">2026-06-17T09:00:28Z</dcterms:created>
  <dcterms:modified xsi:type="dcterms:W3CDTF">2026-06-17T09:00:28Z</dcterms:modified>
</cp:coreProperties>
</file>