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8_{BC4F48F8-E728-4EA7-AB7E-A0C769DDA1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hrpark 2026" sheetId="1" r:id="rId1"/>
    <sheet name="Listen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1" l="1"/>
  <c r="U40" i="1"/>
  <c r="T40" i="1"/>
  <c r="Q40" i="1"/>
  <c r="P40" i="1"/>
  <c r="V39" i="1"/>
  <c r="U39" i="1"/>
  <c r="T39" i="1"/>
  <c r="Q39" i="1"/>
  <c r="P39" i="1"/>
  <c r="V38" i="1"/>
  <c r="U38" i="1"/>
  <c r="T38" i="1"/>
  <c r="Q38" i="1"/>
  <c r="P38" i="1"/>
  <c r="V37" i="1"/>
  <c r="U37" i="1"/>
  <c r="T37" i="1"/>
  <c r="Q37" i="1"/>
  <c r="P37" i="1"/>
  <c r="V36" i="1"/>
  <c r="U36" i="1"/>
  <c r="T36" i="1"/>
  <c r="Q36" i="1"/>
  <c r="P36" i="1"/>
  <c r="V35" i="1"/>
  <c r="U35" i="1"/>
  <c r="T35" i="1"/>
  <c r="Q35" i="1"/>
  <c r="P35" i="1"/>
  <c r="V34" i="1"/>
  <c r="U34" i="1"/>
  <c r="T34" i="1"/>
  <c r="Q34" i="1"/>
  <c r="P34" i="1"/>
  <c r="V33" i="1"/>
  <c r="U33" i="1"/>
  <c r="T33" i="1"/>
  <c r="Q33" i="1"/>
  <c r="P33" i="1"/>
  <c r="V32" i="1"/>
  <c r="U32" i="1"/>
  <c r="T32" i="1"/>
  <c r="Q32" i="1"/>
  <c r="P32" i="1"/>
  <c r="V31" i="1"/>
  <c r="U31" i="1"/>
  <c r="T31" i="1"/>
  <c r="Q31" i="1"/>
  <c r="P31" i="1"/>
  <c r="V30" i="1"/>
  <c r="U30" i="1"/>
  <c r="T30" i="1"/>
  <c r="Q30" i="1"/>
  <c r="P30" i="1"/>
  <c r="V29" i="1"/>
  <c r="U29" i="1"/>
  <c r="T29" i="1"/>
  <c r="Q29" i="1"/>
  <c r="P29" i="1"/>
  <c r="V28" i="1"/>
  <c r="U28" i="1"/>
  <c r="T28" i="1"/>
  <c r="Q28" i="1"/>
  <c r="P28" i="1"/>
  <c r="V27" i="1"/>
  <c r="U27" i="1"/>
  <c r="T27" i="1"/>
  <c r="Q27" i="1"/>
  <c r="P27" i="1"/>
  <c r="V26" i="1"/>
  <c r="U26" i="1"/>
  <c r="T26" i="1"/>
  <c r="Q26" i="1"/>
  <c r="P26" i="1"/>
  <c r="V25" i="1"/>
  <c r="U25" i="1"/>
  <c r="T25" i="1"/>
  <c r="Q25" i="1"/>
  <c r="P25" i="1"/>
  <c r="V24" i="1"/>
  <c r="U24" i="1"/>
  <c r="T24" i="1"/>
  <c r="Q24" i="1"/>
  <c r="P24" i="1"/>
  <c r="V23" i="1"/>
  <c r="U23" i="1"/>
  <c r="T23" i="1"/>
  <c r="Q23" i="1"/>
  <c r="P23" i="1"/>
  <c r="V22" i="1"/>
  <c r="U22" i="1"/>
  <c r="T22" i="1"/>
  <c r="Q22" i="1"/>
  <c r="P22" i="1"/>
  <c r="V21" i="1"/>
  <c r="U21" i="1"/>
  <c r="T21" i="1"/>
  <c r="Q21" i="1"/>
  <c r="P21" i="1"/>
  <c r="U20" i="1"/>
  <c r="T20" i="1"/>
  <c r="V20" i="1" s="1"/>
  <c r="P20" i="1"/>
  <c r="Q20" i="1" s="1"/>
  <c r="U19" i="1"/>
  <c r="V19" i="1" s="1"/>
  <c r="T19" i="1"/>
  <c r="P19" i="1"/>
  <c r="Q19" i="1" s="1"/>
  <c r="U18" i="1"/>
  <c r="T18" i="1"/>
  <c r="V18" i="1" s="1"/>
  <c r="P18" i="1"/>
  <c r="Q18" i="1" s="1"/>
  <c r="V17" i="1"/>
  <c r="U17" i="1"/>
  <c r="T17" i="1"/>
  <c r="P17" i="1"/>
  <c r="Q17" i="1" s="1"/>
  <c r="U16" i="1"/>
  <c r="T16" i="1"/>
  <c r="V16" i="1" s="1"/>
  <c r="P16" i="1"/>
  <c r="Q16" i="1" s="1"/>
  <c r="U15" i="1"/>
  <c r="V15" i="1" s="1"/>
  <c r="T15" i="1"/>
  <c r="P15" i="1"/>
  <c r="Q15" i="1" s="1"/>
  <c r="U14" i="1"/>
  <c r="T14" i="1"/>
  <c r="V14" i="1" s="1"/>
  <c r="P14" i="1"/>
  <c r="Q14" i="1" s="1"/>
  <c r="V13" i="1"/>
  <c r="U13" i="1"/>
  <c r="T13" i="1"/>
  <c r="P13" i="1"/>
  <c r="Q13" i="1" s="1"/>
  <c r="U12" i="1"/>
  <c r="T12" i="1"/>
  <c r="V12" i="1" s="1"/>
  <c r="P12" i="1"/>
  <c r="Q12" i="1" s="1"/>
  <c r="U11" i="1"/>
  <c r="V11" i="1" s="1"/>
  <c r="T11" i="1"/>
  <c r="P11" i="1"/>
  <c r="Q11" i="1" s="1"/>
  <c r="P7" i="1"/>
  <c r="M7" i="1"/>
  <c r="D7" i="1"/>
  <c r="A7" i="1"/>
  <c r="B46" i="1" l="1"/>
  <c r="B45" i="1"/>
  <c r="B44" i="1"/>
  <c r="J7" i="1"/>
  <c r="G7" i="1"/>
</calcChain>
</file>

<file path=xl/sharedStrings.xml><?xml version="1.0" encoding="utf-8"?>
<sst xmlns="http://schemas.openxmlformats.org/spreadsheetml/2006/main" count="197" uniqueCount="152">
  <si>
    <t>Fuhrparkverwaltung Excel Vorlage 2026</t>
  </si>
  <si>
    <t>So nutzen Sie die Vorlage: Stammdaten eingeben, Kosten pro Monat pflegen, HU/Service-Termine aktualisieren. Die Spalten P bis V berechnen sich automatisch.</t>
  </si>
  <si>
    <t>Einfache, generische Vorlage für Fahrzeuge, Kosten, Kilometerstände und fällige Termine. Beispielwerte bitte durch eigene Daten ersetzen.</t>
  </si>
  <si>
    <t>Planjahr</t>
  </si>
  <si>
    <t>Stichtag</t>
  </si>
  <si>
    <t>17.06.2026</t>
  </si>
  <si>
    <t>Hinweis</t>
  </si>
  <si>
    <t>Die Statusprüfung nutzt den Stichtag. Ändern Sie ihn, wenn Sie die Vorlage später weiterverwenden.</t>
  </si>
  <si>
    <t>Fahrzeuge</t>
  </si>
  <si>
    <t>Monatskosten</t>
  </si>
  <si>
    <t>Ø Kosten/km</t>
  </si>
  <si>
    <t>fällige Termine</t>
  </si>
  <si>
    <t>aktive Fahrzeuge</t>
  </si>
  <si>
    <t>Gesamtkm/Monat</t>
  </si>
  <si>
    <t>Fahrzeug-ID</t>
  </si>
  <si>
    <t>Kennzeichen</t>
  </si>
  <si>
    <t>Fahrzeug</t>
  </si>
  <si>
    <t>Kategorie</t>
  </si>
  <si>
    <t>Fahrer/in</t>
  </si>
  <si>
    <t>Standort</t>
  </si>
  <si>
    <t>Erstzulassung</t>
  </si>
  <si>
    <t>Vertragsende</t>
  </si>
  <si>
    <t>KM-Stand</t>
  </si>
  <si>
    <t>km/Monat</t>
  </si>
  <si>
    <t>Antrieb</t>
  </si>
  <si>
    <t>Leasing/Finanzierung €</t>
  </si>
  <si>
    <t>Kraftstoff/Laden €</t>
  </si>
  <si>
    <t>Wartung/Reifen €</t>
  </si>
  <si>
    <t>Versicherung/Steuer €</t>
  </si>
  <si>
    <t>Gesamtkosten/Monat</t>
  </si>
  <si>
    <t>Kosten/km</t>
  </si>
  <si>
    <t>HU fällig</t>
  </si>
  <si>
    <t>Service fällig</t>
  </si>
  <si>
    <t>Tage bis HU</t>
  </si>
  <si>
    <t>Tage bis Service</t>
  </si>
  <si>
    <t>Terminstatus</t>
  </si>
  <si>
    <t>Fahrzeugstatus</t>
  </si>
  <si>
    <t>FZ-001</t>
  </si>
  <si>
    <t>OL-FV 120</t>
  </si>
  <si>
    <t>VW Golf Variant</t>
  </si>
  <si>
    <t>Pkw</t>
  </si>
  <si>
    <t>M. Schneider</t>
  </si>
  <si>
    <t>Oldenburg</t>
  </si>
  <si>
    <t>12.03.2021</t>
  </si>
  <si>
    <t>31.03.2027</t>
  </si>
  <si>
    <t>Diesel</t>
  </si>
  <si>
    <t>30.11.2026</t>
  </si>
  <si>
    <t>15.08.2026</t>
  </si>
  <si>
    <t>Aktiv</t>
  </si>
  <si>
    <t>FZ-002</t>
  </si>
  <si>
    <t>HB-FL 482</t>
  </si>
  <si>
    <t>Mercedes Vito</t>
  </si>
  <si>
    <t>Transporter</t>
  </si>
  <si>
    <t>A. Weber</t>
  </si>
  <si>
    <t>Bremen</t>
  </si>
  <si>
    <t>05.07.2020</t>
  </si>
  <si>
    <t>31.12.2026</t>
  </si>
  <si>
    <t>10.07.2026</t>
  </si>
  <si>
    <t>25.06.2026</t>
  </si>
  <si>
    <t>FZ-003</t>
  </si>
  <si>
    <t>HH-EX 908</t>
  </si>
  <si>
    <t>Skoda Octavia</t>
  </si>
  <si>
    <t>L. Krüger</t>
  </si>
  <si>
    <t>Hamburg</t>
  </si>
  <si>
    <t>20.01.2022</t>
  </si>
  <si>
    <t>31.01.2028</t>
  </si>
  <si>
    <t>Benzin</t>
  </si>
  <si>
    <t>15.01.2027</t>
  </si>
  <si>
    <t>20.10.2026</t>
  </si>
  <si>
    <t>FZ-004</t>
  </si>
  <si>
    <t>H-FU 611</t>
  </si>
  <si>
    <t>Ford Transit</t>
  </si>
  <si>
    <t>T. Neumann</t>
  </si>
  <si>
    <t>Hannover</t>
  </si>
  <si>
    <t>02.09.2019</t>
  </si>
  <si>
    <t>30.09.2026</t>
  </si>
  <si>
    <t>30.05.2026</t>
  </si>
  <si>
    <t>05.07.2026</t>
  </si>
  <si>
    <t>FZ-005</t>
  </si>
  <si>
    <t>BI-KM 334</t>
  </si>
  <si>
    <t>Toyota Corolla</t>
  </si>
  <si>
    <t>S. Lang</t>
  </si>
  <si>
    <t>Bielefeld</t>
  </si>
  <si>
    <t>18.04.2023</t>
  </si>
  <si>
    <t>30.04.2029</t>
  </si>
  <si>
    <t>Hybrid</t>
  </si>
  <si>
    <t>18.04.2027</t>
  </si>
  <si>
    <t>01.12.2026</t>
  </si>
  <si>
    <t>FZ-006</t>
  </si>
  <si>
    <t>DO-EL 777</t>
  </si>
  <si>
    <t>Renault Kangoo E-Tech</t>
  </si>
  <si>
    <t>N. Fischer</t>
  </si>
  <si>
    <t>Dortmund</t>
  </si>
  <si>
    <t>09.11.2022</t>
  </si>
  <si>
    <t>30.11.2028</t>
  </si>
  <si>
    <t>Elektro</t>
  </si>
  <si>
    <t>09.11.2026</t>
  </si>
  <si>
    <t>18.09.2026</t>
  </si>
  <si>
    <t>FZ-007</t>
  </si>
  <si>
    <t>K-FP 261</t>
  </si>
  <si>
    <t>BMW 320d Touring</t>
  </si>
  <si>
    <t>J. Bauer</t>
  </si>
  <si>
    <t>Köln</t>
  </si>
  <si>
    <t>24.06.2021</t>
  </si>
  <si>
    <t>30.06.2027</t>
  </si>
  <si>
    <t>20.12.2026</t>
  </si>
  <si>
    <t>01.07.2026</t>
  </si>
  <si>
    <t>Reserviert</t>
  </si>
  <si>
    <t>FZ-008</t>
  </si>
  <si>
    <t>M-LG 845</t>
  </si>
  <si>
    <t>Opel Movano</t>
  </si>
  <si>
    <t>P. Hoffmann</t>
  </si>
  <si>
    <t>München</t>
  </si>
  <si>
    <t>15.02.2018</t>
  </si>
  <si>
    <t>31.08.2026</t>
  </si>
  <si>
    <t>10.06.2026</t>
  </si>
  <si>
    <t>20.06.2026</t>
  </si>
  <si>
    <t>FZ-009</t>
  </si>
  <si>
    <t>N-ST 509</t>
  </si>
  <si>
    <t>Seat Leon</t>
  </si>
  <si>
    <t>C. Wolf</t>
  </si>
  <si>
    <t>Nürnberg</t>
  </si>
  <si>
    <t>13.10.2020</t>
  </si>
  <si>
    <t>31.10.2026</t>
  </si>
  <si>
    <t>13.10.2026</t>
  </si>
  <si>
    <t>02.11.2026</t>
  </si>
  <si>
    <t>FZ-010</t>
  </si>
  <si>
    <t>DD-QA 302</t>
  </si>
  <si>
    <t>Hyundai Ioniq 5</t>
  </si>
  <si>
    <t>R. Klein</t>
  </si>
  <si>
    <t>Dresden</t>
  </si>
  <si>
    <t>01.08.2023</t>
  </si>
  <si>
    <t>31.08.2029</t>
  </si>
  <si>
    <t>01.08.2026</t>
  </si>
  <si>
    <t>30.08.2026</t>
  </si>
  <si>
    <t>Anzahl</t>
  </si>
  <si>
    <t>Interpretation</t>
  </si>
  <si>
    <t>OK</t>
  </si>
  <si>
    <t>Kein Termin innerhalb der nächsten 30 Tage</t>
  </si>
  <si>
    <t>Bald fällig</t>
  </si>
  <si>
    <t>Prüfen und Termin planen</t>
  </si>
  <si>
    <t>Überfällig</t>
  </si>
  <si>
    <t>Sofort klären</t>
  </si>
  <si>
    <t>Vorlage 2026 · Beispielwerte sind frei erfunden · Keine Makros · Calibri</t>
  </si>
  <si>
    <t>Lkw</t>
  </si>
  <si>
    <t>In Werkstatt</t>
  </si>
  <si>
    <t>Anhänger</t>
  </si>
  <si>
    <t>Inaktiv</t>
  </si>
  <si>
    <t>Motorrad</t>
  </si>
  <si>
    <t>Gas</t>
  </si>
  <si>
    <t>Spezialfahrzeug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</si>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</sst>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0\ &quot;€&quot;"/>
    <numFmt numFmtId="166" formatCode="0.00\ &quot;€/km&quot;"/>
    <numFmt numFmtId="167" formatCode="#,##0\ &quot;km&quot;"/>
  </numFmts>
  <fonts count="12" x14ac:knownFonts="1">
    <font>
      <sz val="11"/>
      <name val="Carlito"/>
    </font>
    <font>
      <b/>
      <sz val="20"/>
      <color rgb="FF111827"/>
      <name val="Calibri"/>
    </font>
    <font>
      <sz val="10"/>
      <color rgb="FF6B7280"/>
      <name val="Calibri"/>
    </font>
    <font>
      <sz val="9"/>
      <color rgb="FF6B7280"/>
      <name val="Calibri"/>
    </font>
    <font>
      <b/>
      <sz val="9"/>
      <color rgb="FF6B7280"/>
      <name val="Calibri"/>
    </font>
    <font>
      <b/>
      <sz val="15"/>
      <color rgb="FF111827"/>
      <name val="Calibri"/>
    </font>
    <font>
      <b/>
      <sz val="10"/>
      <color rgb="FF111827"/>
      <name val="Calibri"/>
    </font>
    <font>
      <sz val="10"/>
      <color rgb="FF111827"/>
      <name val="Calibri"/>
    </font>
    <font>
      <sz val="9"/>
      <color rgb="FF374151"/>
      <name val="Calibri"/>
    </font>
    <font>
      <sz val="9"/>
      <color rgb="FF9CA3AF"/>
      <name val="Calibri"/>
    </font>
    <font>
      <sz val="11"/>
      <name val="Calibri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9FAFB"/>
      </patternFill>
    </fill>
    <fill>
      <patternFill patternType="solid">
        <fgColor rgb="FFE5E7EB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0" fontId="3" fillId="2" borderId="0" xfId="1" applyFont="1" applyFill="1" applyAlignment="1">
      <alignment wrapText="1"/>
    </xf>
    <xf numFmtId="0" fontId="4" fillId="2" borderId="0" xfId="1" applyFont="1" applyFill="1" applyAlignment="1">
      <alignment wrapText="1"/>
    </xf>
    <xf numFmtId="0" fontId="6" fillId="4" borderId="0" xfId="1" applyFont="1" applyFill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167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vertical="center" wrapText="1"/>
    </xf>
    <xf numFmtId="166" fontId="7" fillId="0" borderId="0" xfId="1" applyNumberFormat="1" applyFont="1" applyAlignment="1">
      <alignment vertical="center" wrapText="1"/>
    </xf>
    <xf numFmtId="1" fontId="7" fillId="0" borderId="0" xfId="1" applyNumberFormat="1" applyFont="1" applyAlignment="1">
      <alignment vertical="center" wrapText="1"/>
    </xf>
    <xf numFmtId="0" fontId="8" fillId="3" borderId="0" xfId="1" applyFont="1" applyFill="1" applyAlignment="1">
      <alignment vertical="center" wrapText="1"/>
    </xf>
    <xf numFmtId="0" fontId="10" fillId="0" borderId="0" xfId="1" applyFont="1"/>
    <xf numFmtId="49" fontId="4" fillId="2" borderId="0" xfId="1" applyNumberFormat="1" applyFont="1" applyFill="1" applyAlignment="1">
      <alignment wrapText="1"/>
    </xf>
    <xf numFmtId="49" fontId="7" fillId="0" borderId="0" xfId="1" applyNumberFormat="1" applyFont="1" applyAlignment="1">
      <alignment vertical="center" wrapText="1"/>
    </xf>
    <xf numFmtId="0" fontId="10" fillId="0" borderId="0" xfId="1" applyFont="1"/>
    <xf numFmtId="0" fontId="8" fillId="3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wrapText="1"/>
    </xf>
    <xf numFmtId="0" fontId="3" fillId="2" borderId="0" xfId="1" applyFont="1" applyFill="1" applyAlignment="1">
      <alignment wrapText="1"/>
    </xf>
    <xf numFmtId="0" fontId="4" fillId="3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166" fontId="5" fillId="2" borderId="0" xfId="1" applyNumberFormat="1" applyFont="1" applyFill="1" applyAlignment="1">
      <alignment horizontal="center" vertical="center"/>
    </xf>
    <xf numFmtId="167" fontId="5" fillId="2" borderId="0" xfId="1" applyNumberFormat="1" applyFont="1" applyFill="1" applyAlignment="1">
      <alignment horizontal="center" vertical="center"/>
    </xf>
    <xf numFmtId="0" fontId="9" fillId="0" borderId="0" xfId="1" applyFont="1" applyAlignment="1">
      <alignment horizontal="center"/>
    </xf>
    <xf numFmtId="0" fontId="1" fillId="5" borderId="0" xfId="1" applyFont="1" applyFill="1" applyAlignment="1">
      <alignment horizontal="left" vertical="center"/>
    </xf>
    <xf numFmtId="0" fontId="10" fillId="5" borderId="0" xfId="1" applyFont="1" applyFill="1"/>
    <xf numFmtId="0" fontId="8" fillId="5" borderId="0" xfId="1" applyFont="1" applyFill="1" applyAlignment="1">
      <alignment vertical="center" wrapText="1"/>
    </xf>
  </cellXfs>
  <cellStyles count="2">
    <cellStyle name="Normal" xfId="1" xr:uid="{00000000-0005-0000-0000-000000000000}"/>
    <cellStyle name="Standard" xfId="0" builtinId="0"/>
  </cellStyles>
  <dxfs count="4">
    <dxf>
      <font>
        <color rgb="FF6B7280"/>
      </font>
      <fill>
        <patternFill patternType="solid">
          <bgColor rgb="FFF3F4F6"/>
        </patternFill>
      </fill>
    </dxf>
    <dxf>
      <font>
        <b/>
        <color rgb="FF065F46"/>
      </font>
      <fill>
        <patternFill patternType="solid">
          <bgColor rgb="FFECFDF5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uhrparkTabelle" displayName="FuhrparkTabelle" ref="A10:W40">
  <tableColumns count="23">
    <tableColumn id="1" xr3:uid="{00000000-0010-0000-0000-000001000000}" name="Fahrzeug-ID"/>
    <tableColumn id="2" xr3:uid="{00000000-0010-0000-0000-000002000000}" name="Kennzeichen"/>
    <tableColumn id="3" xr3:uid="{00000000-0010-0000-0000-000003000000}" name="Fahrzeug"/>
    <tableColumn id="4" xr3:uid="{00000000-0010-0000-0000-000004000000}" name="Kategorie"/>
    <tableColumn id="5" xr3:uid="{00000000-0010-0000-0000-000005000000}" name="Fahrer/in"/>
    <tableColumn id="6" xr3:uid="{00000000-0010-0000-0000-000006000000}" name="Standort"/>
    <tableColumn id="7" xr3:uid="{00000000-0010-0000-0000-000007000000}" name="Erstzulassung"/>
    <tableColumn id="8" xr3:uid="{00000000-0010-0000-0000-000008000000}" name="Vertragsende"/>
    <tableColumn id="9" xr3:uid="{00000000-0010-0000-0000-000009000000}" name="KM-Stand"/>
    <tableColumn id="10" xr3:uid="{00000000-0010-0000-0000-00000A000000}" name="km/Monat"/>
    <tableColumn id="11" xr3:uid="{00000000-0010-0000-0000-00000B000000}" name="Antrieb"/>
    <tableColumn id="12" xr3:uid="{00000000-0010-0000-0000-00000C000000}" name="Leasing/Finanzierung €"/>
    <tableColumn id="13" xr3:uid="{00000000-0010-0000-0000-00000D000000}" name="Kraftstoff/Laden €"/>
    <tableColumn id="14" xr3:uid="{00000000-0010-0000-0000-00000E000000}" name="Wartung/Reifen €"/>
    <tableColumn id="15" xr3:uid="{00000000-0010-0000-0000-00000F000000}" name="Versicherung/Steuer €"/>
    <tableColumn id="16" xr3:uid="{00000000-0010-0000-0000-000010000000}" name="Gesamtkosten/Monat"/>
    <tableColumn id="17" xr3:uid="{00000000-0010-0000-0000-000011000000}" name="Kosten/km"/>
    <tableColumn id="18" xr3:uid="{00000000-0010-0000-0000-000012000000}" name="HU fällig"/>
    <tableColumn id="19" xr3:uid="{00000000-0010-0000-0000-000013000000}" name="Service fällig"/>
    <tableColumn id="20" xr3:uid="{00000000-0010-0000-0000-000014000000}" name="Tage bis HU"/>
    <tableColumn id="21" xr3:uid="{00000000-0010-0000-0000-000015000000}" name="Tage bis Service"/>
    <tableColumn id="22" xr3:uid="{00000000-0010-0000-0000-000016000000}" name="Terminstatus"/>
    <tableColumn id="23" xr3:uid="{00000000-0010-0000-0000-000017000000}" name="Fahrzeug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9"/>
  <sheetViews>
    <sheetView tabSelected="1" workbookViewId="0">
      <selection activeCell="J38" sqref="J38"/>
    </sheetView>
  </sheetViews>
  <sheetFormatPr baseColWidth="10" defaultColWidth="9" defaultRowHeight="15" x14ac:dyDescent="0.25"/>
  <cols>
    <col min="1" max="5" width="18" customWidth="1"/>
    <col min="6" max="6" width="16" customWidth="1"/>
    <col min="7" max="8" width="13" customWidth="1"/>
    <col min="9" max="11" width="12" customWidth="1"/>
    <col min="12" max="12" width="16" customWidth="1"/>
    <col min="13" max="14" width="15" customWidth="1"/>
    <col min="15" max="16" width="17" customWidth="1"/>
    <col min="17" max="17" width="12" customWidth="1"/>
    <col min="18" max="19" width="13" customWidth="1"/>
    <col min="20" max="20" width="12" customWidth="1"/>
    <col min="21" max="23" width="14" customWidth="1"/>
  </cols>
  <sheetData>
    <row r="1" spans="1:23" ht="26.25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</v>
      </c>
      <c r="U1" s="26"/>
      <c r="V1" s="26"/>
      <c r="W1" s="26"/>
    </row>
    <row r="2" spans="1:23" x14ac:dyDescent="0.25">
      <c r="A2" s="15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  <c r="U2" s="14"/>
      <c r="V2" s="14"/>
      <c r="W2" s="14"/>
    </row>
    <row r="3" spans="1:2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9"/>
      <c r="U3" s="9"/>
      <c r="V3" s="9"/>
      <c r="W3" s="9"/>
    </row>
    <row r="4" spans="1:23" x14ac:dyDescent="0.25">
      <c r="A4" s="2" t="s">
        <v>3</v>
      </c>
      <c r="B4" s="2">
        <v>2026</v>
      </c>
      <c r="C4" s="1"/>
      <c r="D4" s="2" t="s">
        <v>4</v>
      </c>
      <c r="E4" s="11" t="s">
        <v>5</v>
      </c>
      <c r="F4" s="1"/>
      <c r="G4" s="2" t="s">
        <v>6</v>
      </c>
      <c r="H4" s="16" t="s">
        <v>7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x14ac:dyDescent="0.25">
      <c r="A6" s="18" t="s">
        <v>8</v>
      </c>
      <c r="B6" s="18"/>
      <c r="C6" s="18"/>
      <c r="D6" s="18" t="s">
        <v>9</v>
      </c>
      <c r="E6" s="18"/>
      <c r="F6" s="18"/>
      <c r="G6" s="18" t="s">
        <v>10</v>
      </c>
      <c r="H6" s="18"/>
      <c r="I6" s="18"/>
      <c r="J6" s="18" t="s">
        <v>11</v>
      </c>
      <c r="K6" s="18"/>
      <c r="L6" s="18"/>
      <c r="M6" s="18" t="s">
        <v>12</v>
      </c>
      <c r="N6" s="18"/>
      <c r="O6" s="18"/>
      <c r="P6" s="18" t="s">
        <v>13</v>
      </c>
      <c r="Q6" s="18"/>
      <c r="R6" s="18"/>
      <c r="S6" s="10"/>
      <c r="T6" s="10"/>
      <c r="U6" s="10"/>
      <c r="V6" s="10"/>
      <c r="W6" s="10"/>
    </row>
    <row r="7" spans="1:23" x14ac:dyDescent="0.25">
      <c r="A7" s="19">
        <f>COUNTA(A11:A40)</f>
        <v>10</v>
      </c>
      <c r="B7" s="19"/>
      <c r="C7" s="19"/>
      <c r="D7" s="20">
        <f>SUM(P11:P40)</f>
        <v>8586</v>
      </c>
      <c r="E7" s="20"/>
      <c r="F7" s="20"/>
      <c r="G7" s="21">
        <f>IFERROR(SUM(P11:P40)/SUM(J11:J40),0)</f>
        <v>0.35333333333333333</v>
      </c>
      <c r="H7" s="21"/>
      <c r="I7" s="21"/>
      <c r="J7" s="19">
        <f>COUNTIF(V11:V40,"Überfällig")+COUNTIF(V11:V40,"Bald fällig")</f>
        <v>4</v>
      </c>
      <c r="K7" s="19"/>
      <c r="L7" s="19"/>
      <c r="M7" s="19">
        <f>COUNTIF(W11:W40,"Aktiv")</f>
        <v>9</v>
      </c>
      <c r="N7" s="19"/>
      <c r="O7" s="19"/>
      <c r="P7" s="22">
        <f>SUM(J11:J40)</f>
        <v>24300</v>
      </c>
      <c r="Q7" s="22"/>
      <c r="R7" s="22"/>
      <c r="S7" s="10"/>
      <c r="T7" s="10"/>
      <c r="U7" s="10"/>
      <c r="V7" s="10"/>
      <c r="W7" s="10"/>
    </row>
    <row r="8" spans="1:23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30" customHeight="1" x14ac:dyDescent="0.25">
      <c r="A10" s="3" t="s">
        <v>14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19</v>
      </c>
      <c r="G10" s="3" t="s">
        <v>20</v>
      </c>
      <c r="H10" s="3" t="s">
        <v>21</v>
      </c>
      <c r="I10" s="3" t="s">
        <v>22</v>
      </c>
      <c r="J10" s="3" t="s">
        <v>23</v>
      </c>
      <c r="K10" s="3" t="s">
        <v>24</v>
      </c>
      <c r="L10" s="3" t="s">
        <v>25</v>
      </c>
      <c r="M10" s="3" t="s">
        <v>26</v>
      </c>
      <c r="N10" s="3" t="s">
        <v>27</v>
      </c>
      <c r="O10" s="3" t="s">
        <v>28</v>
      </c>
      <c r="P10" s="3" t="s">
        <v>29</v>
      </c>
      <c r="Q10" s="3" t="s">
        <v>30</v>
      </c>
      <c r="R10" s="3" t="s">
        <v>31</v>
      </c>
      <c r="S10" s="3" t="s">
        <v>32</v>
      </c>
      <c r="T10" s="3" t="s">
        <v>33</v>
      </c>
      <c r="U10" s="3" t="s">
        <v>34</v>
      </c>
      <c r="V10" s="3" t="s">
        <v>35</v>
      </c>
      <c r="W10" s="3" t="s">
        <v>36</v>
      </c>
    </row>
    <row r="11" spans="1:23" ht="21.95" customHeight="1" x14ac:dyDescent="0.25">
      <c r="A11" s="4" t="s">
        <v>37</v>
      </c>
      <c r="B11" s="4" t="s">
        <v>38</v>
      </c>
      <c r="C11" s="4" t="s">
        <v>39</v>
      </c>
      <c r="D11" s="4" t="s">
        <v>40</v>
      </c>
      <c r="E11" s="4" t="s">
        <v>41</v>
      </c>
      <c r="F11" s="4" t="s">
        <v>42</v>
      </c>
      <c r="G11" s="12" t="s">
        <v>43</v>
      </c>
      <c r="H11" s="12" t="s">
        <v>44</v>
      </c>
      <c r="I11" s="5">
        <v>74850</v>
      </c>
      <c r="J11" s="5">
        <v>2100</v>
      </c>
      <c r="K11" s="4" t="s">
        <v>45</v>
      </c>
      <c r="L11" s="6">
        <v>310</v>
      </c>
      <c r="M11" s="6">
        <v>235</v>
      </c>
      <c r="N11" s="6">
        <v>95</v>
      </c>
      <c r="O11" s="6">
        <v>88</v>
      </c>
      <c r="P11" s="6">
        <f t="shared" ref="P11:P40" si="0">IF(A11="","",SUM(L11:O11))</f>
        <v>728</v>
      </c>
      <c r="Q11" s="7">
        <f t="shared" ref="Q11:Q40" si="1">IF(A11="","",IFERROR(P11/J11,0))</f>
        <v>0.34666666666666668</v>
      </c>
      <c r="R11" s="12" t="s">
        <v>46</v>
      </c>
      <c r="S11" s="12" t="s">
        <v>47</v>
      </c>
      <c r="T11" s="8">
        <f t="shared" ref="T11:T40" si="2">IF(A11="","",DATE(VALUE(RIGHT(R11,4)),VALUE(MID(R11,4,2)),VALUE(LEFT(R11,2)))-DATE(VALUE(RIGHT($E$4,4)),VALUE(MID($E$4,4,2)),VALUE(LEFT($E$4,2))))</f>
        <v>166</v>
      </c>
      <c r="U11" s="8">
        <f t="shared" ref="U11:U40" si="3">IF(A11="","",DATE(VALUE(RIGHT(S11,4)),VALUE(MID(S11,4,2)),VALUE(LEFT(S11,2)))-DATE(VALUE(RIGHT($E$4,4)),VALUE(MID($E$4,4,2)),VALUE(LEFT($E$4,2))))</f>
        <v>59</v>
      </c>
      <c r="V11" s="4" t="str">
        <f t="shared" ref="V11:V40" si="4">IF(A11="","",IF(OR(T11&lt;0,U11&lt;0),"Überfällig",IF(OR(T11&lt;=30,U11&lt;=30),"Bald fällig","OK")))</f>
        <v>OK</v>
      </c>
      <c r="W11" s="4" t="s">
        <v>48</v>
      </c>
    </row>
    <row r="12" spans="1:23" ht="21.95" customHeight="1" x14ac:dyDescent="0.25">
      <c r="A12" s="4" t="s">
        <v>49</v>
      </c>
      <c r="B12" s="4" t="s">
        <v>50</v>
      </c>
      <c r="C12" s="4" t="s">
        <v>51</v>
      </c>
      <c r="D12" s="4" t="s">
        <v>52</v>
      </c>
      <c r="E12" s="4" t="s">
        <v>53</v>
      </c>
      <c r="F12" s="4" t="s">
        <v>54</v>
      </c>
      <c r="G12" s="12" t="s">
        <v>55</v>
      </c>
      <c r="H12" s="12" t="s">
        <v>56</v>
      </c>
      <c r="I12" s="5">
        <v>118400</v>
      </c>
      <c r="J12" s="5">
        <v>3200</v>
      </c>
      <c r="K12" s="4" t="s">
        <v>45</v>
      </c>
      <c r="L12" s="6">
        <v>420</v>
      </c>
      <c r="M12" s="6">
        <v>415</v>
      </c>
      <c r="N12" s="6">
        <v>155</v>
      </c>
      <c r="O12" s="6">
        <v>112</v>
      </c>
      <c r="P12" s="6">
        <f t="shared" si="0"/>
        <v>1102</v>
      </c>
      <c r="Q12" s="7">
        <f t="shared" si="1"/>
        <v>0.34437499999999999</v>
      </c>
      <c r="R12" s="12" t="s">
        <v>57</v>
      </c>
      <c r="S12" s="12" t="s">
        <v>58</v>
      </c>
      <c r="T12" s="8">
        <f t="shared" si="2"/>
        <v>23</v>
      </c>
      <c r="U12" s="8">
        <f t="shared" si="3"/>
        <v>8</v>
      </c>
      <c r="V12" s="4" t="str">
        <f t="shared" si="4"/>
        <v>Bald fällig</v>
      </c>
      <c r="W12" s="4" t="s">
        <v>48</v>
      </c>
    </row>
    <row r="13" spans="1:23" ht="21.95" customHeight="1" x14ac:dyDescent="0.25">
      <c r="A13" s="4" t="s">
        <v>59</v>
      </c>
      <c r="B13" s="4" t="s">
        <v>60</v>
      </c>
      <c r="C13" s="4" t="s">
        <v>61</v>
      </c>
      <c r="D13" s="4" t="s">
        <v>40</v>
      </c>
      <c r="E13" s="4" t="s">
        <v>62</v>
      </c>
      <c r="F13" s="4" t="s">
        <v>63</v>
      </c>
      <c r="G13" s="12" t="s">
        <v>64</v>
      </c>
      <c r="H13" s="12" t="s">
        <v>65</v>
      </c>
      <c r="I13" s="5">
        <v>53500</v>
      </c>
      <c r="J13" s="5">
        <v>1800</v>
      </c>
      <c r="K13" s="4" t="s">
        <v>66</v>
      </c>
      <c r="L13" s="6">
        <v>295</v>
      </c>
      <c r="M13" s="6">
        <v>205</v>
      </c>
      <c r="N13" s="6">
        <v>80</v>
      </c>
      <c r="O13" s="6">
        <v>82</v>
      </c>
      <c r="P13" s="6">
        <f t="shared" si="0"/>
        <v>662</v>
      </c>
      <c r="Q13" s="7">
        <f t="shared" si="1"/>
        <v>0.36777777777777776</v>
      </c>
      <c r="R13" s="12" t="s">
        <v>67</v>
      </c>
      <c r="S13" s="12" t="s">
        <v>68</v>
      </c>
      <c r="T13" s="8">
        <f t="shared" si="2"/>
        <v>212</v>
      </c>
      <c r="U13" s="8">
        <f t="shared" si="3"/>
        <v>125</v>
      </c>
      <c r="V13" s="4" t="str">
        <f t="shared" si="4"/>
        <v>OK</v>
      </c>
      <c r="W13" s="4" t="s">
        <v>48</v>
      </c>
    </row>
    <row r="14" spans="1:23" ht="21.95" customHeight="1" x14ac:dyDescent="0.25">
      <c r="A14" s="4" t="s">
        <v>69</v>
      </c>
      <c r="B14" s="4" t="s">
        <v>70</v>
      </c>
      <c r="C14" s="4" t="s">
        <v>71</v>
      </c>
      <c r="D14" s="4" t="s">
        <v>52</v>
      </c>
      <c r="E14" s="4" t="s">
        <v>72</v>
      </c>
      <c r="F14" s="4" t="s">
        <v>73</v>
      </c>
      <c r="G14" s="12" t="s">
        <v>74</v>
      </c>
      <c r="H14" s="12" t="s">
        <v>75</v>
      </c>
      <c r="I14" s="5">
        <v>146200</v>
      </c>
      <c r="J14" s="5">
        <v>3600</v>
      </c>
      <c r="K14" s="4" t="s">
        <v>45</v>
      </c>
      <c r="L14" s="6">
        <v>390</v>
      </c>
      <c r="M14" s="6">
        <v>480</v>
      </c>
      <c r="N14" s="6">
        <v>190</v>
      </c>
      <c r="O14" s="6">
        <v>128</v>
      </c>
      <c r="P14" s="6">
        <f t="shared" si="0"/>
        <v>1188</v>
      </c>
      <c r="Q14" s="7">
        <f t="shared" si="1"/>
        <v>0.33</v>
      </c>
      <c r="R14" s="12" t="s">
        <v>76</v>
      </c>
      <c r="S14" s="12" t="s">
        <v>77</v>
      </c>
      <c r="T14" s="8">
        <f t="shared" si="2"/>
        <v>-18</v>
      </c>
      <c r="U14" s="8">
        <f t="shared" si="3"/>
        <v>18</v>
      </c>
      <c r="V14" s="4" t="str">
        <f t="shared" si="4"/>
        <v>Überfällig</v>
      </c>
      <c r="W14" s="4" t="s">
        <v>48</v>
      </c>
    </row>
    <row r="15" spans="1:23" ht="21.95" customHeight="1" x14ac:dyDescent="0.25">
      <c r="A15" s="4" t="s">
        <v>78</v>
      </c>
      <c r="B15" s="4" t="s">
        <v>79</v>
      </c>
      <c r="C15" s="4" t="s">
        <v>80</v>
      </c>
      <c r="D15" s="4" t="s">
        <v>40</v>
      </c>
      <c r="E15" s="4" t="s">
        <v>81</v>
      </c>
      <c r="F15" s="4" t="s">
        <v>82</v>
      </c>
      <c r="G15" s="12" t="s">
        <v>83</v>
      </c>
      <c r="H15" s="12" t="s">
        <v>84</v>
      </c>
      <c r="I15" s="5">
        <v>28200</v>
      </c>
      <c r="J15" s="5">
        <v>1600</v>
      </c>
      <c r="K15" s="4" t="s">
        <v>85</v>
      </c>
      <c r="L15" s="6">
        <v>330</v>
      </c>
      <c r="M15" s="6">
        <v>145</v>
      </c>
      <c r="N15" s="6">
        <v>65</v>
      </c>
      <c r="O15" s="6">
        <v>78</v>
      </c>
      <c r="P15" s="6">
        <f t="shared" si="0"/>
        <v>618</v>
      </c>
      <c r="Q15" s="7">
        <f t="shared" si="1"/>
        <v>0.38624999999999998</v>
      </c>
      <c r="R15" s="12" t="s">
        <v>86</v>
      </c>
      <c r="S15" s="12" t="s">
        <v>87</v>
      </c>
      <c r="T15" s="8">
        <f t="shared" si="2"/>
        <v>305</v>
      </c>
      <c r="U15" s="8">
        <f t="shared" si="3"/>
        <v>167</v>
      </c>
      <c r="V15" s="4" t="str">
        <f t="shared" si="4"/>
        <v>OK</v>
      </c>
      <c r="W15" s="4" t="s">
        <v>48</v>
      </c>
    </row>
    <row r="16" spans="1:23" ht="21.95" customHeight="1" x14ac:dyDescent="0.25">
      <c r="A16" s="4" t="s">
        <v>88</v>
      </c>
      <c r="B16" s="4" t="s">
        <v>89</v>
      </c>
      <c r="C16" s="4" t="s">
        <v>90</v>
      </c>
      <c r="D16" s="4" t="s">
        <v>52</v>
      </c>
      <c r="E16" s="4" t="s">
        <v>91</v>
      </c>
      <c r="F16" s="4" t="s">
        <v>92</v>
      </c>
      <c r="G16" s="12" t="s">
        <v>93</v>
      </c>
      <c r="H16" s="12" t="s">
        <v>94</v>
      </c>
      <c r="I16" s="5">
        <v>41100</v>
      </c>
      <c r="J16" s="5">
        <v>2200</v>
      </c>
      <c r="K16" s="4" t="s">
        <v>95</v>
      </c>
      <c r="L16" s="6">
        <v>365</v>
      </c>
      <c r="M16" s="6">
        <v>125</v>
      </c>
      <c r="N16" s="6">
        <v>70</v>
      </c>
      <c r="O16" s="6">
        <v>92</v>
      </c>
      <c r="P16" s="6">
        <f t="shared" si="0"/>
        <v>652</v>
      </c>
      <c r="Q16" s="7">
        <f t="shared" si="1"/>
        <v>0.29636363636363638</v>
      </c>
      <c r="R16" s="12" t="s">
        <v>96</v>
      </c>
      <c r="S16" s="12" t="s">
        <v>97</v>
      </c>
      <c r="T16" s="8">
        <f t="shared" si="2"/>
        <v>145</v>
      </c>
      <c r="U16" s="8">
        <f t="shared" si="3"/>
        <v>93</v>
      </c>
      <c r="V16" s="4" t="str">
        <f t="shared" si="4"/>
        <v>OK</v>
      </c>
      <c r="W16" s="4" t="s">
        <v>48</v>
      </c>
    </row>
    <row r="17" spans="1:23" ht="21.95" customHeight="1" x14ac:dyDescent="0.25">
      <c r="A17" s="4" t="s">
        <v>98</v>
      </c>
      <c r="B17" s="4" t="s">
        <v>99</v>
      </c>
      <c r="C17" s="4" t="s">
        <v>100</v>
      </c>
      <c r="D17" s="4" t="s">
        <v>40</v>
      </c>
      <c r="E17" s="4" t="s">
        <v>101</v>
      </c>
      <c r="F17" s="4" t="s">
        <v>102</v>
      </c>
      <c r="G17" s="12" t="s">
        <v>103</v>
      </c>
      <c r="H17" s="12" t="s">
        <v>104</v>
      </c>
      <c r="I17" s="5">
        <v>80500</v>
      </c>
      <c r="J17" s="5">
        <v>2300</v>
      </c>
      <c r="K17" s="4" t="s">
        <v>45</v>
      </c>
      <c r="L17" s="6">
        <v>455</v>
      </c>
      <c r="M17" s="6">
        <v>275</v>
      </c>
      <c r="N17" s="6">
        <v>105</v>
      </c>
      <c r="O17" s="6">
        <v>96</v>
      </c>
      <c r="P17" s="6">
        <f t="shared" si="0"/>
        <v>931</v>
      </c>
      <c r="Q17" s="7">
        <f t="shared" si="1"/>
        <v>0.40478260869565219</v>
      </c>
      <c r="R17" s="12" t="s">
        <v>105</v>
      </c>
      <c r="S17" s="12" t="s">
        <v>106</v>
      </c>
      <c r="T17" s="8">
        <f t="shared" si="2"/>
        <v>186</v>
      </c>
      <c r="U17" s="8">
        <f t="shared" si="3"/>
        <v>14</v>
      </c>
      <c r="V17" s="4" t="str">
        <f t="shared" si="4"/>
        <v>Bald fällig</v>
      </c>
      <c r="W17" s="4" t="s">
        <v>107</v>
      </c>
    </row>
    <row r="18" spans="1:23" ht="21.95" customHeight="1" x14ac:dyDescent="0.25">
      <c r="A18" s="4" t="s">
        <v>108</v>
      </c>
      <c r="B18" s="4" t="s">
        <v>109</v>
      </c>
      <c r="C18" s="4" t="s">
        <v>110</v>
      </c>
      <c r="D18" s="4" t="s">
        <v>52</v>
      </c>
      <c r="E18" s="4" t="s">
        <v>111</v>
      </c>
      <c r="F18" s="4" t="s">
        <v>112</v>
      </c>
      <c r="G18" s="12" t="s">
        <v>113</v>
      </c>
      <c r="H18" s="12" t="s">
        <v>114</v>
      </c>
      <c r="I18" s="5">
        <v>168900</v>
      </c>
      <c r="J18" s="5">
        <v>3900</v>
      </c>
      <c r="K18" s="4" t="s">
        <v>45</v>
      </c>
      <c r="L18" s="6">
        <v>350</v>
      </c>
      <c r="M18" s="6">
        <v>540</v>
      </c>
      <c r="N18" s="6">
        <v>230</v>
      </c>
      <c r="O18" s="6">
        <v>140</v>
      </c>
      <c r="P18" s="6">
        <f t="shared" si="0"/>
        <v>1260</v>
      </c>
      <c r="Q18" s="7">
        <f t="shared" si="1"/>
        <v>0.32307692307692309</v>
      </c>
      <c r="R18" s="12" t="s">
        <v>115</v>
      </c>
      <c r="S18" s="12" t="s">
        <v>116</v>
      </c>
      <c r="T18" s="8">
        <f t="shared" si="2"/>
        <v>-7</v>
      </c>
      <c r="U18" s="8">
        <f t="shared" si="3"/>
        <v>3</v>
      </c>
      <c r="V18" s="4" t="str">
        <f t="shared" si="4"/>
        <v>Überfällig</v>
      </c>
      <c r="W18" s="4" t="s">
        <v>48</v>
      </c>
    </row>
    <row r="19" spans="1:23" ht="21.95" customHeight="1" x14ac:dyDescent="0.25">
      <c r="A19" s="4" t="s">
        <v>117</v>
      </c>
      <c r="B19" s="4" t="s">
        <v>118</v>
      </c>
      <c r="C19" s="4" t="s">
        <v>119</v>
      </c>
      <c r="D19" s="4" t="s">
        <v>40</v>
      </c>
      <c r="E19" s="4" t="s">
        <v>120</v>
      </c>
      <c r="F19" s="4" t="s">
        <v>121</v>
      </c>
      <c r="G19" s="12" t="s">
        <v>122</v>
      </c>
      <c r="H19" s="12" t="s">
        <v>123</v>
      </c>
      <c r="I19" s="5">
        <v>96500</v>
      </c>
      <c r="J19" s="5">
        <v>1900</v>
      </c>
      <c r="K19" s="4" t="s">
        <v>66</v>
      </c>
      <c r="L19" s="6">
        <v>260</v>
      </c>
      <c r="M19" s="6">
        <v>225</v>
      </c>
      <c r="N19" s="6">
        <v>90</v>
      </c>
      <c r="O19" s="6">
        <v>84</v>
      </c>
      <c r="P19" s="6">
        <f t="shared" si="0"/>
        <v>659</v>
      </c>
      <c r="Q19" s="7">
        <f t="shared" si="1"/>
        <v>0.3468421052631579</v>
      </c>
      <c r="R19" s="12" t="s">
        <v>124</v>
      </c>
      <c r="S19" s="12" t="s">
        <v>125</v>
      </c>
      <c r="T19" s="8">
        <f t="shared" si="2"/>
        <v>118</v>
      </c>
      <c r="U19" s="8">
        <f t="shared" si="3"/>
        <v>138</v>
      </c>
      <c r="V19" s="4" t="str">
        <f t="shared" si="4"/>
        <v>OK</v>
      </c>
      <c r="W19" s="4" t="s">
        <v>48</v>
      </c>
    </row>
    <row r="20" spans="1:23" ht="21.95" customHeight="1" x14ac:dyDescent="0.25">
      <c r="A20" s="4" t="s">
        <v>126</v>
      </c>
      <c r="B20" s="4" t="s">
        <v>127</v>
      </c>
      <c r="C20" s="4" t="s">
        <v>128</v>
      </c>
      <c r="D20" s="4" t="s">
        <v>40</v>
      </c>
      <c r="E20" s="4" t="s">
        <v>129</v>
      </c>
      <c r="F20" s="4" t="s">
        <v>130</v>
      </c>
      <c r="G20" s="12" t="s">
        <v>131</v>
      </c>
      <c r="H20" s="12" t="s">
        <v>132</v>
      </c>
      <c r="I20" s="5">
        <v>24500</v>
      </c>
      <c r="J20" s="5">
        <v>1700</v>
      </c>
      <c r="K20" s="4" t="s">
        <v>95</v>
      </c>
      <c r="L20" s="6">
        <v>520</v>
      </c>
      <c r="M20" s="6">
        <v>105</v>
      </c>
      <c r="N20" s="6">
        <v>60</v>
      </c>
      <c r="O20" s="6">
        <v>101</v>
      </c>
      <c r="P20" s="6">
        <f t="shared" si="0"/>
        <v>786</v>
      </c>
      <c r="Q20" s="7">
        <f t="shared" si="1"/>
        <v>0.46235294117647058</v>
      </c>
      <c r="R20" s="12" t="s">
        <v>133</v>
      </c>
      <c r="S20" s="12" t="s">
        <v>134</v>
      </c>
      <c r="T20" s="8">
        <f t="shared" si="2"/>
        <v>45</v>
      </c>
      <c r="U20" s="8">
        <f t="shared" si="3"/>
        <v>74</v>
      </c>
      <c r="V20" s="4" t="str">
        <f t="shared" si="4"/>
        <v>OK</v>
      </c>
      <c r="W20" s="4" t="s">
        <v>48</v>
      </c>
    </row>
    <row r="21" spans="1:23" ht="21.95" customHeight="1" x14ac:dyDescent="0.25">
      <c r="A21" s="4"/>
      <c r="B21" s="4"/>
      <c r="C21" s="4"/>
      <c r="D21" s="4"/>
      <c r="E21" s="4"/>
      <c r="F21" s="4"/>
      <c r="G21" s="12"/>
      <c r="H21" s="12"/>
      <c r="I21" s="5"/>
      <c r="J21" s="5"/>
      <c r="K21" s="4"/>
      <c r="L21" s="6"/>
      <c r="M21" s="6"/>
      <c r="N21" s="6"/>
      <c r="O21" s="6"/>
      <c r="P21" s="6" t="str">
        <f t="shared" si="0"/>
        <v/>
      </c>
      <c r="Q21" s="7" t="str">
        <f t="shared" si="1"/>
        <v/>
      </c>
      <c r="R21" s="12"/>
      <c r="S21" s="12"/>
      <c r="T21" s="8" t="str">
        <f t="shared" si="2"/>
        <v/>
      </c>
      <c r="U21" s="8" t="str">
        <f t="shared" si="3"/>
        <v/>
      </c>
      <c r="V21" s="4" t="str">
        <f t="shared" si="4"/>
        <v/>
      </c>
      <c r="W21" s="4"/>
    </row>
    <row r="22" spans="1:23" ht="21.95" customHeight="1" x14ac:dyDescent="0.25">
      <c r="A22" s="4"/>
      <c r="B22" s="4"/>
      <c r="C22" s="4"/>
      <c r="D22" s="4"/>
      <c r="E22" s="4"/>
      <c r="F22" s="4"/>
      <c r="G22" s="12"/>
      <c r="H22" s="12"/>
      <c r="I22" s="5"/>
      <c r="J22" s="5"/>
      <c r="K22" s="4"/>
      <c r="L22" s="6"/>
      <c r="M22" s="6"/>
      <c r="N22" s="6"/>
      <c r="O22" s="6"/>
      <c r="P22" s="6" t="str">
        <f t="shared" si="0"/>
        <v/>
      </c>
      <c r="Q22" s="7" t="str">
        <f t="shared" si="1"/>
        <v/>
      </c>
      <c r="R22" s="12"/>
      <c r="S22" s="12"/>
      <c r="T22" s="8" t="str">
        <f t="shared" si="2"/>
        <v/>
      </c>
      <c r="U22" s="8" t="str">
        <f t="shared" si="3"/>
        <v/>
      </c>
      <c r="V22" s="4" t="str">
        <f t="shared" si="4"/>
        <v/>
      </c>
      <c r="W22" s="4"/>
    </row>
    <row r="23" spans="1:23" ht="21.95" customHeight="1" x14ac:dyDescent="0.25">
      <c r="A23" s="4"/>
      <c r="B23" s="4"/>
      <c r="C23" s="4"/>
      <c r="D23" s="4"/>
      <c r="E23" s="4"/>
      <c r="F23" s="4"/>
      <c r="G23" s="12"/>
      <c r="H23" s="12"/>
      <c r="I23" s="5"/>
      <c r="J23" s="5"/>
      <c r="K23" s="4"/>
      <c r="L23" s="6"/>
      <c r="M23" s="6"/>
      <c r="N23" s="6"/>
      <c r="O23" s="6"/>
      <c r="P23" s="6" t="str">
        <f t="shared" si="0"/>
        <v/>
      </c>
      <c r="Q23" s="7" t="str">
        <f t="shared" si="1"/>
        <v/>
      </c>
      <c r="R23" s="12"/>
      <c r="S23" s="12"/>
      <c r="T23" s="8" t="str">
        <f t="shared" si="2"/>
        <v/>
      </c>
      <c r="U23" s="8" t="str">
        <f t="shared" si="3"/>
        <v/>
      </c>
      <c r="V23" s="4" t="str">
        <f t="shared" si="4"/>
        <v/>
      </c>
      <c r="W23" s="4"/>
    </row>
    <row r="24" spans="1:23" ht="21.95" customHeight="1" x14ac:dyDescent="0.25">
      <c r="A24" s="4"/>
      <c r="B24" s="4"/>
      <c r="C24" s="4"/>
      <c r="D24" s="4"/>
      <c r="E24" s="4"/>
      <c r="F24" s="4"/>
      <c r="G24" s="12"/>
      <c r="H24" s="12"/>
      <c r="I24" s="5"/>
      <c r="J24" s="5"/>
      <c r="K24" s="4"/>
      <c r="L24" s="6"/>
      <c r="M24" s="6"/>
      <c r="N24" s="6"/>
      <c r="O24" s="6"/>
      <c r="P24" s="6" t="str">
        <f t="shared" si="0"/>
        <v/>
      </c>
      <c r="Q24" s="7" t="str">
        <f t="shared" si="1"/>
        <v/>
      </c>
      <c r="R24" s="12"/>
      <c r="S24" s="12"/>
      <c r="T24" s="8" t="str">
        <f t="shared" si="2"/>
        <v/>
      </c>
      <c r="U24" s="8" t="str">
        <f t="shared" si="3"/>
        <v/>
      </c>
      <c r="V24" s="4" t="str">
        <f t="shared" si="4"/>
        <v/>
      </c>
      <c r="W24" s="4"/>
    </row>
    <row r="25" spans="1:23" ht="21.95" customHeight="1" x14ac:dyDescent="0.25">
      <c r="A25" s="4"/>
      <c r="B25" s="4"/>
      <c r="C25" s="4"/>
      <c r="D25" s="4"/>
      <c r="E25" s="4"/>
      <c r="F25" s="4"/>
      <c r="G25" s="12"/>
      <c r="H25" s="12"/>
      <c r="I25" s="5"/>
      <c r="J25" s="5"/>
      <c r="K25" s="4"/>
      <c r="L25" s="6"/>
      <c r="M25" s="6"/>
      <c r="N25" s="6"/>
      <c r="O25" s="6"/>
      <c r="P25" s="6" t="str">
        <f t="shared" si="0"/>
        <v/>
      </c>
      <c r="Q25" s="7" t="str">
        <f t="shared" si="1"/>
        <v/>
      </c>
      <c r="R25" s="12"/>
      <c r="S25" s="12"/>
      <c r="T25" s="8" t="str">
        <f t="shared" si="2"/>
        <v/>
      </c>
      <c r="U25" s="8" t="str">
        <f t="shared" si="3"/>
        <v/>
      </c>
      <c r="V25" s="4" t="str">
        <f t="shared" si="4"/>
        <v/>
      </c>
      <c r="W25" s="4"/>
    </row>
    <row r="26" spans="1:23" ht="21.95" customHeight="1" x14ac:dyDescent="0.25">
      <c r="A26" s="4"/>
      <c r="B26" s="4"/>
      <c r="C26" s="4"/>
      <c r="D26" s="4"/>
      <c r="E26" s="4"/>
      <c r="F26" s="4"/>
      <c r="G26" s="12"/>
      <c r="H26" s="12"/>
      <c r="I26" s="5"/>
      <c r="J26" s="5"/>
      <c r="K26" s="4"/>
      <c r="L26" s="6"/>
      <c r="M26" s="6"/>
      <c r="N26" s="6"/>
      <c r="O26" s="6"/>
      <c r="P26" s="6" t="str">
        <f t="shared" si="0"/>
        <v/>
      </c>
      <c r="Q26" s="7" t="str">
        <f t="shared" si="1"/>
        <v/>
      </c>
      <c r="R26" s="12"/>
      <c r="S26" s="12"/>
      <c r="T26" s="8" t="str">
        <f t="shared" si="2"/>
        <v/>
      </c>
      <c r="U26" s="8" t="str">
        <f t="shared" si="3"/>
        <v/>
      </c>
      <c r="V26" s="4" t="str">
        <f t="shared" si="4"/>
        <v/>
      </c>
      <c r="W26" s="4"/>
    </row>
    <row r="27" spans="1:23" ht="21.95" customHeight="1" x14ac:dyDescent="0.25">
      <c r="A27" s="4"/>
      <c r="B27" s="4"/>
      <c r="C27" s="4"/>
      <c r="D27" s="4"/>
      <c r="E27" s="4"/>
      <c r="F27" s="4"/>
      <c r="G27" s="12"/>
      <c r="H27" s="12"/>
      <c r="I27" s="5"/>
      <c r="J27" s="5"/>
      <c r="K27" s="4"/>
      <c r="L27" s="6"/>
      <c r="M27" s="6"/>
      <c r="N27" s="6"/>
      <c r="O27" s="6"/>
      <c r="P27" s="6" t="str">
        <f t="shared" si="0"/>
        <v/>
      </c>
      <c r="Q27" s="7" t="str">
        <f t="shared" si="1"/>
        <v/>
      </c>
      <c r="R27" s="12"/>
      <c r="S27" s="12"/>
      <c r="T27" s="8" t="str">
        <f t="shared" si="2"/>
        <v/>
      </c>
      <c r="U27" s="8" t="str">
        <f t="shared" si="3"/>
        <v/>
      </c>
      <c r="V27" s="4" t="str">
        <f t="shared" si="4"/>
        <v/>
      </c>
      <c r="W27" s="4"/>
    </row>
    <row r="28" spans="1:23" ht="21.95" customHeight="1" x14ac:dyDescent="0.25">
      <c r="A28" s="4"/>
      <c r="B28" s="4"/>
      <c r="C28" s="4"/>
      <c r="D28" s="4"/>
      <c r="E28" s="4"/>
      <c r="F28" s="4"/>
      <c r="G28" s="12"/>
      <c r="H28" s="12"/>
      <c r="I28" s="5"/>
      <c r="J28" s="5"/>
      <c r="K28" s="4"/>
      <c r="L28" s="6"/>
      <c r="M28" s="6"/>
      <c r="N28" s="6"/>
      <c r="O28" s="6"/>
      <c r="P28" s="6" t="str">
        <f t="shared" si="0"/>
        <v/>
      </c>
      <c r="Q28" s="7" t="str">
        <f t="shared" si="1"/>
        <v/>
      </c>
      <c r="R28" s="12"/>
      <c r="S28" s="12"/>
      <c r="T28" s="8" t="str">
        <f t="shared" si="2"/>
        <v/>
      </c>
      <c r="U28" s="8" t="str">
        <f t="shared" si="3"/>
        <v/>
      </c>
      <c r="V28" s="4" t="str">
        <f t="shared" si="4"/>
        <v/>
      </c>
      <c r="W28" s="4"/>
    </row>
    <row r="29" spans="1:23" ht="21.95" customHeight="1" x14ac:dyDescent="0.25">
      <c r="A29" s="4"/>
      <c r="B29" s="4"/>
      <c r="C29" s="4"/>
      <c r="D29" s="4"/>
      <c r="E29" s="4"/>
      <c r="F29" s="4"/>
      <c r="G29" s="12"/>
      <c r="H29" s="12"/>
      <c r="I29" s="5"/>
      <c r="J29" s="5"/>
      <c r="K29" s="4"/>
      <c r="L29" s="6"/>
      <c r="M29" s="6"/>
      <c r="N29" s="6"/>
      <c r="O29" s="6"/>
      <c r="P29" s="6" t="str">
        <f t="shared" si="0"/>
        <v/>
      </c>
      <c r="Q29" s="7" t="str">
        <f t="shared" si="1"/>
        <v/>
      </c>
      <c r="R29" s="12"/>
      <c r="S29" s="12"/>
      <c r="T29" s="8" t="str">
        <f t="shared" si="2"/>
        <v/>
      </c>
      <c r="U29" s="8" t="str">
        <f t="shared" si="3"/>
        <v/>
      </c>
      <c r="V29" s="4" t="str">
        <f t="shared" si="4"/>
        <v/>
      </c>
      <c r="W29" s="4"/>
    </row>
    <row r="30" spans="1:23" ht="21.95" customHeight="1" x14ac:dyDescent="0.25">
      <c r="A30" s="4"/>
      <c r="B30" s="4"/>
      <c r="C30" s="4"/>
      <c r="D30" s="4"/>
      <c r="E30" s="4"/>
      <c r="F30" s="4"/>
      <c r="G30" s="12"/>
      <c r="H30" s="12"/>
      <c r="I30" s="5"/>
      <c r="J30" s="5"/>
      <c r="K30" s="4"/>
      <c r="L30" s="6"/>
      <c r="M30" s="6"/>
      <c r="N30" s="6"/>
      <c r="O30" s="6"/>
      <c r="P30" s="6" t="str">
        <f t="shared" si="0"/>
        <v/>
      </c>
      <c r="Q30" s="7" t="str">
        <f t="shared" si="1"/>
        <v/>
      </c>
      <c r="R30" s="12"/>
      <c r="S30" s="12"/>
      <c r="T30" s="8" t="str">
        <f t="shared" si="2"/>
        <v/>
      </c>
      <c r="U30" s="8" t="str">
        <f t="shared" si="3"/>
        <v/>
      </c>
      <c r="V30" s="4" t="str">
        <f t="shared" si="4"/>
        <v/>
      </c>
      <c r="W30" s="4"/>
    </row>
    <row r="31" spans="1:23" ht="21.95" customHeight="1" x14ac:dyDescent="0.25">
      <c r="A31" s="4"/>
      <c r="B31" s="4"/>
      <c r="C31" s="4"/>
      <c r="D31" s="4"/>
      <c r="E31" s="4"/>
      <c r="F31" s="4"/>
      <c r="G31" s="12"/>
      <c r="H31" s="12"/>
      <c r="I31" s="5"/>
      <c r="J31" s="5"/>
      <c r="K31" s="4"/>
      <c r="L31" s="6"/>
      <c r="M31" s="6"/>
      <c r="N31" s="6"/>
      <c r="O31" s="6"/>
      <c r="P31" s="6" t="str">
        <f t="shared" si="0"/>
        <v/>
      </c>
      <c r="Q31" s="7" t="str">
        <f t="shared" si="1"/>
        <v/>
      </c>
      <c r="R31" s="12"/>
      <c r="S31" s="12"/>
      <c r="T31" s="8" t="str">
        <f t="shared" si="2"/>
        <v/>
      </c>
      <c r="U31" s="8" t="str">
        <f t="shared" si="3"/>
        <v/>
      </c>
      <c r="V31" s="4" t="str">
        <f t="shared" si="4"/>
        <v/>
      </c>
      <c r="W31" s="4"/>
    </row>
    <row r="32" spans="1:23" ht="21.95" customHeight="1" x14ac:dyDescent="0.25">
      <c r="A32" s="4"/>
      <c r="B32" s="4"/>
      <c r="C32" s="4"/>
      <c r="D32" s="4"/>
      <c r="E32" s="4"/>
      <c r="F32" s="4"/>
      <c r="G32" s="12"/>
      <c r="H32" s="12"/>
      <c r="I32" s="5"/>
      <c r="J32" s="5"/>
      <c r="K32" s="4"/>
      <c r="L32" s="6"/>
      <c r="M32" s="6"/>
      <c r="N32" s="6"/>
      <c r="O32" s="6"/>
      <c r="P32" s="6" t="str">
        <f t="shared" si="0"/>
        <v/>
      </c>
      <c r="Q32" s="7" t="str">
        <f t="shared" si="1"/>
        <v/>
      </c>
      <c r="R32" s="12"/>
      <c r="S32" s="12"/>
      <c r="T32" s="8" t="str">
        <f t="shared" si="2"/>
        <v/>
      </c>
      <c r="U32" s="8" t="str">
        <f t="shared" si="3"/>
        <v/>
      </c>
      <c r="V32" s="4" t="str">
        <f t="shared" si="4"/>
        <v/>
      </c>
      <c r="W32" s="4"/>
    </row>
    <row r="33" spans="1:23" ht="21.95" customHeight="1" x14ac:dyDescent="0.25">
      <c r="A33" s="4"/>
      <c r="B33" s="4"/>
      <c r="C33" s="4"/>
      <c r="D33" s="4"/>
      <c r="E33" s="4"/>
      <c r="F33" s="4"/>
      <c r="G33" s="12"/>
      <c r="H33" s="12"/>
      <c r="I33" s="5"/>
      <c r="J33" s="5"/>
      <c r="K33" s="4"/>
      <c r="L33" s="6"/>
      <c r="M33" s="6"/>
      <c r="N33" s="6"/>
      <c r="O33" s="6"/>
      <c r="P33" s="6" t="str">
        <f t="shared" si="0"/>
        <v/>
      </c>
      <c r="Q33" s="7" t="str">
        <f t="shared" si="1"/>
        <v/>
      </c>
      <c r="R33" s="12"/>
      <c r="S33" s="12"/>
      <c r="T33" s="8" t="str">
        <f t="shared" si="2"/>
        <v/>
      </c>
      <c r="U33" s="8" t="str">
        <f t="shared" si="3"/>
        <v/>
      </c>
      <c r="V33" s="4" t="str">
        <f t="shared" si="4"/>
        <v/>
      </c>
      <c r="W33" s="4"/>
    </row>
    <row r="34" spans="1:23" ht="21.95" customHeight="1" x14ac:dyDescent="0.25">
      <c r="A34" s="4"/>
      <c r="B34" s="4"/>
      <c r="C34" s="4"/>
      <c r="D34" s="4"/>
      <c r="E34" s="4"/>
      <c r="F34" s="4"/>
      <c r="G34" s="12"/>
      <c r="H34" s="12"/>
      <c r="I34" s="5"/>
      <c r="J34" s="5"/>
      <c r="K34" s="4"/>
      <c r="L34" s="6"/>
      <c r="M34" s="6"/>
      <c r="N34" s="6"/>
      <c r="O34" s="6"/>
      <c r="P34" s="6" t="str">
        <f t="shared" si="0"/>
        <v/>
      </c>
      <c r="Q34" s="7" t="str">
        <f t="shared" si="1"/>
        <v/>
      </c>
      <c r="R34" s="12"/>
      <c r="S34" s="12"/>
      <c r="T34" s="8" t="str">
        <f t="shared" si="2"/>
        <v/>
      </c>
      <c r="U34" s="8" t="str">
        <f t="shared" si="3"/>
        <v/>
      </c>
      <c r="V34" s="4" t="str">
        <f t="shared" si="4"/>
        <v/>
      </c>
      <c r="W34" s="4"/>
    </row>
    <row r="35" spans="1:23" ht="21.95" customHeight="1" x14ac:dyDescent="0.25">
      <c r="A35" s="4"/>
      <c r="B35" s="4"/>
      <c r="C35" s="4"/>
      <c r="D35" s="4"/>
      <c r="E35" s="4"/>
      <c r="F35" s="4"/>
      <c r="G35" s="12"/>
      <c r="H35" s="12"/>
      <c r="I35" s="5"/>
      <c r="J35" s="5"/>
      <c r="K35" s="4"/>
      <c r="L35" s="6"/>
      <c r="M35" s="6"/>
      <c r="N35" s="6"/>
      <c r="O35" s="6"/>
      <c r="P35" s="6" t="str">
        <f t="shared" si="0"/>
        <v/>
      </c>
      <c r="Q35" s="7" t="str">
        <f t="shared" si="1"/>
        <v/>
      </c>
      <c r="R35" s="12"/>
      <c r="S35" s="12"/>
      <c r="T35" s="8" t="str">
        <f t="shared" si="2"/>
        <v/>
      </c>
      <c r="U35" s="8" t="str">
        <f t="shared" si="3"/>
        <v/>
      </c>
      <c r="V35" s="4" t="str">
        <f t="shared" si="4"/>
        <v/>
      </c>
      <c r="W35" s="4"/>
    </row>
    <row r="36" spans="1:23" ht="21.95" customHeight="1" x14ac:dyDescent="0.25">
      <c r="A36" s="4"/>
      <c r="B36" s="4"/>
      <c r="C36" s="4"/>
      <c r="D36" s="4"/>
      <c r="E36" s="4"/>
      <c r="F36" s="4"/>
      <c r="G36" s="12"/>
      <c r="H36" s="12"/>
      <c r="I36" s="5"/>
      <c r="J36" s="5"/>
      <c r="K36" s="4"/>
      <c r="L36" s="6"/>
      <c r="M36" s="6"/>
      <c r="N36" s="6"/>
      <c r="O36" s="6"/>
      <c r="P36" s="6" t="str">
        <f t="shared" si="0"/>
        <v/>
      </c>
      <c r="Q36" s="7" t="str">
        <f t="shared" si="1"/>
        <v/>
      </c>
      <c r="R36" s="12"/>
      <c r="S36" s="12"/>
      <c r="T36" s="8" t="str">
        <f t="shared" si="2"/>
        <v/>
      </c>
      <c r="U36" s="8" t="str">
        <f t="shared" si="3"/>
        <v/>
      </c>
      <c r="V36" s="4" t="str">
        <f t="shared" si="4"/>
        <v/>
      </c>
      <c r="W36" s="4"/>
    </row>
    <row r="37" spans="1:23" ht="21.95" customHeight="1" x14ac:dyDescent="0.25">
      <c r="A37" s="4"/>
      <c r="B37" s="4"/>
      <c r="C37" s="4"/>
      <c r="D37" s="4"/>
      <c r="E37" s="4"/>
      <c r="F37" s="4"/>
      <c r="G37" s="12"/>
      <c r="H37" s="12"/>
      <c r="I37" s="5"/>
      <c r="J37" s="5"/>
      <c r="K37" s="4"/>
      <c r="L37" s="6"/>
      <c r="M37" s="6"/>
      <c r="N37" s="6"/>
      <c r="O37" s="6"/>
      <c r="P37" s="6" t="str">
        <f t="shared" si="0"/>
        <v/>
      </c>
      <c r="Q37" s="7" t="str">
        <f t="shared" si="1"/>
        <v/>
      </c>
      <c r="R37" s="12"/>
      <c r="S37" s="12"/>
      <c r="T37" s="8" t="str">
        <f t="shared" si="2"/>
        <v/>
      </c>
      <c r="U37" s="8" t="str">
        <f t="shared" si="3"/>
        <v/>
      </c>
      <c r="V37" s="4" t="str">
        <f t="shared" si="4"/>
        <v/>
      </c>
      <c r="W37" s="4"/>
    </row>
    <row r="38" spans="1:23" ht="21.95" customHeight="1" x14ac:dyDescent="0.25">
      <c r="A38" s="4"/>
      <c r="B38" s="4"/>
      <c r="C38" s="4"/>
      <c r="D38" s="4"/>
      <c r="E38" s="4"/>
      <c r="F38" s="4"/>
      <c r="G38" s="12"/>
      <c r="H38" s="12"/>
      <c r="I38" s="5"/>
      <c r="J38" s="5"/>
      <c r="K38" s="4"/>
      <c r="L38" s="6"/>
      <c r="M38" s="6"/>
      <c r="N38" s="6"/>
      <c r="O38" s="6"/>
      <c r="P38" s="6" t="str">
        <f t="shared" si="0"/>
        <v/>
      </c>
      <c r="Q38" s="7" t="str">
        <f t="shared" si="1"/>
        <v/>
      </c>
      <c r="R38" s="12"/>
      <c r="S38" s="12"/>
      <c r="T38" s="8" t="str">
        <f t="shared" si="2"/>
        <v/>
      </c>
      <c r="U38" s="8" t="str">
        <f t="shared" si="3"/>
        <v/>
      </c>
      <c r="V38" s="4" t="str">
        <f t="shared" si="4"/>
        <v/>
      </c>
      <c r="W38" s="4"/>
    </row>
    <row r="39" spans="1:23" ht="21.95" customHeight="1" x14ac:dyDescent="0.25">
      <c r="A39" s="4"/>
      <c r="B39" s="4"/>
      <c r="C39" s="4"/>
      <c r="D39" s="4"/>
      <c r="E39" s="4"/>
      <c r="F39" s="4"/>
      <c r="G39" s="12"/>
      <c r="H39" s="12"/>
      <c r="I39" s="5"/>
      <c r="J39" s="5"/>
      <c r="K39" s="4"/>
      <c r="L39" s="6"/>
      <c r="M39" s="6"/>
      <c r="N39" s="6"/>
      <c r="O39" s="6"/>
      <c r="P39" s="6" t="str">
        <f t="shared" si="0"/>
        <v/>
      </c>
      <c r="Q39" s="7" t="str">
        <f t="shared" si="1"/>
        <v/>
      </c>
      <c r="R39" s="12"/>
      <c r="S39" s="12"/>
      <c r="T39" s="8" t="str">
        <f t="shared" si="2"/>
        <v/>
      </c>
      <c r="U39" s="8" t="str">
        <f t="shared" si="3"/>
        <v/>
      </c>
      <c r="V39" s="4" t="str">
        <f t="shared" si="4"/>
        <v/>
      </c>
      <c r="W39" s="4"/>
    </row>
    <row r="40" spans="1:23" ht="21.95" customHeight="1" x14ac:dyDescent="0.25">
      <c r="A40" s="4"/>
      <c r="B40" s="4"/>
      <c r="C40" s="4"/>
      <c r="D40" s="4"/>
      <c r="E40" s="4"/>
      <c r="F40" s="4"/>
      <c r="G40" s="12"/>
      <c r="H40" s="12"/>
      <c r="I40" s="5"/>
      <c r="J40" s="5"/>
      <c r="K40" s="4"/>
      <c r="L40" s="6"/>
      <c r="M40" s="6"/>
      <c r="N40" s="6"/>
      <c r="O40" s="6"/>
      <c r="P40" s="6" t="str">
        <f t="shared" si="0"/>
        <v/>
      </c>
      <c r="Q40" s="7" t="str">
        <f t="shared" si="1"/>
        <v/>
      </c>
      <c r="R40" s="12"/>
      <c r="S40" s="12"/>
      <c r="T40" s="8" t="str">
        <f t="shared" si="2"/>
        <v/>
      </c>
      <c r="U40" s="8" t="str">
        <f t="shared" si="3"/>
        <v/>
      </c>
      <c r="V40" s="4" t="str">
        <f t="shared" si="4"/>
        <v/>
      </c>
      <c r="W40" s="4"/>
    </row>
    <row r="41" spans="1:23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x14ac:dyDescent="0.25">
      <c r="A43" s="3" t="s">
        <v>35</v>
      </c>
      <c r="B43" s="3" t="s">
        <v>135</v>
      </c>
      <c r="C43" s="3" t="s">
        <v>136</v>
      </c>
      <c r="D43" s="3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25.5" x14ac:dyDescent="0.25">
      <c r="A44" s="4" t="s">
        <v>137</v>
      </c>
      <c r="B44" s="8">
        <f>COUNTIF(V11:V40,"OK")</f>
        <v>6</v>
      </c>
      <c r="C44" s="4" t="s">
        <v>138</v>
      </c>
      <c r="D44" s="4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25.5" x14ac:dyDescent="0.25">
      <c r="A45" s="4" t="s">
        <v>139</v>
      </c>
      <c r="B45" s="8">
        <f>COUNTIF(V11:V40,"Bald fällig")</f>
        <v>2</v>
      </c>
      <c r="C45" s="4" t="s">
        <v>140</v>
      </c>
      <c r="D45" s="4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x14ac:dyDescent="0.25">
      <c r="A46" s="4" t="s">
        <v>141</v>
      </c>
      <c r="B46" s="8">
        <f>COUNTIF(V11:V40,"Überfällig")</f>
        <v>2</v>
      </c>
      <c r="C46" s="4" t="s">
        <v>142</v>
      </c>
      <c r="D46" s="4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x14ac:dyDescent="0.25">
      <c r="A49" s="23" t="s">
        <v>143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</sheetData>
  <mergeCells count="10">
    <mergeCell ref="A49:W49"/>
    <mergeCell ref="A1:W1"/>
    <mergeCell ref="A2:W2"/>
    <mergeCell ref="H4:W4"/>
    <mergeCell ref="A6:C7"/>
    <mergeCell ref="D6:F7"/>
    <mergeCell ref="G6:I7"/>
    <mergeCell ref="J6:L7"/>
    <mergeCell ref="M6:O7"/>
    <mergeCell ref="P6:R7"/>
  </mergeCells>
  <conditionalFormatting sqref="Q11:Q40">
    <cfRule type="dataBar" priority="4">
      <dataBar>
        <cfvo type="min"/>
        <cfvo type="max"/>
        <color rgb="FF9CA3AF"/>
      </dataBar>
    </cfRule>
    <cfRule type="dataBar" priority="6">
      <dataBar>
        <cfvo type="min"/>
        <cfvo type="max"/>
        <color rgb="FF9CA3AF"/>
      </dataBar>
      <extLst>
        <ext xmlns:x14="http://schemas.microsoft.com/office/spreadsheetml/2009/9/main" uri="{B025F937-C7B1-47D3-B67F-A62EFF666E3E}">
          <x14:id>{9A484FB9-F5BF-8B70-1505-1BEDB83F1B44}</x14:id>
        </ext>
      </extLst>
    </cfRule>
  </conditionalFormatting>
  <conditionalFormatting sqref="V11:V40">
    <cfRule type="expression" dxfId="3" priority="1">
      <formula>V11="Überfällig"</formula>
    </cfRule>
    <cfRule type="expression" dxfId="2" priority="2">
      <formula>V11="Bald fällig"</formula>
    </cfRule>
    <cfRule type="expression" dxfId="1" priority="3">
      <formula>V11="OK"</formula>
    </cfRule>
  </conditionalFormatting>
  <conditionalFormatting sqref="W11:W40">
    <cfRule type="expression" dxfId="0" priority="5">
      <formula>W11="Inaktiv"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484FB9-F5BF-8B70-1505-1BEDB83F1B44}">
            <x14:dataBar>
              <x14:cfvo type="min"/>
              <x14:cfvo type="max"/>
              <x14:negativeFillColor auto="1"/>
              <x14:axisColor auto="1"/>
            </x14:dataBar>
          </x14:cfRule>
          <xm:sqref>Q11:Q40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000-000000000000}">
          <x14:formula1>
            <xm:f>Listen!$A$2:$A$7</xm:f>
          </x14:formula1>
          <xm:sqref>D11:D40</xm:sqref>
        </x14:dataValidation>
        <x14:dataValidation type="list" xr:uid="{00000000-0002-0000-0000-000001000000}">
          <x14:formula1>
            <xm:f>Listen!$B$2:$B$7</xm:f>
          </x14:formula1>
          <xm:sqref>K11:K40</xm:sqref>
        </x14:dataValidation>
        <x14:dataValidation type="list" xr:uid="{00000000-0002-0000-0000-000002000000}">
          <x14:formula1>
            <xm:f>Listen!$C$2:$C$5</xm:f>
          </x14:formula1>
          <xm:sqref>W11:W40</xm:sqref>
        </x14:dataValidation>
        <x14:dataValidation type="list" xr:uid="{00000000-0002-0000-0000-000003000000}">
          <x14:formula1>
            <xm:f>Listen!$D$2:$D$11</xm:f>
          </x14:formula1>
          <xm:sqref>F11:F40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/>
  </sheetViews>
  <sheetFormatPr baseColWidth="10" defaultColWidth="9" defaultRowHeight="15" x14ac:dyDescent="0.25"/>
  <cols>
    <col min="1" max="4" width="18" customWidth="1"/>
  </cols>
  <sheetData>
    <row r="1" spans="1:4" x14ac:dyDescent="0.25">
      <c r="A1" s="3" t="s">
        <v>17</v>
      </c>
      <c r="B1" s="3" t="s">
        <v>24</v>
      </c>
      <c r="C1" s="3" t="s">
        <v>36</v>
      </c>
      <c r="D1" s="3" t="s">
        <v>19</v>
      </c>
    </row>
    <row r="2" spans="1:4" x14ac:dyDescent="0.25">
      <c r="A2" s="10" t="s">
        <v>40</v>
      </c>
      <c r="B2" s="10" t="s">
        <v>66</v>
      </c>
      <c r="C2" s="10" t="s">
        <v>48</v>
      </c>
      <c r="D2" s="10" t="s">
        <v>42</v>
      </c>
    </row>
    <row r="3" spans="1:4" x14ac:dyDescent="0.25">
      <c r="A3" s="10" t="s">
        <v>52</v>
      </c>
      <c r="B3" s="10" t="s">
        <v>45</v>
      </c>
      <c r="C3" s="10" t="s">
        <v>107</v>
      </c>
      <c r="D3" s="10" t="s">
        <v>54</v>
      </c>
    </row>
    <row r="4" spans="1:4" x14ac:dyDescent="0.25">
      <c r="A4" s="10" t="s">
        <v>144</v>
      </c>
      <c r="B4" s="10" t="s">
        <v>85</v>
      </c>
      <c r="C4" s="10" t="s">
        <v>145</v>
      </c>
      <c r="D4" s="10" t="s">
        <v>63</v>
      </c>
    </row>
    <row r="5" spans="1:4" x14ac:dyDescent="0.25">
      <c r="A5" s="10" t="s">
        <v>146</v>
      </c>
      <c r="B5" s="10" t="s">
        <v>95</v>
      </c>
      <c r="C5" s="10" t="s">
        <v>147</v>
      </c>
      <c r="D5" s="10" t="s">
        <v>73</v>
      </c>
    </row>
    <row r="6" spans="1:4" x14ac:dyDescent="0.25">
      <c r="A6" s="10" t="s">
        <v>148</v>
      </c>
      <c r="B6" s="10" t="s">
        <v>149</v>
      </c>
      <c r="C6" s="10"/>
      <c r="D6" s="10" t="s">
        <v>82</v>
      </c>
    </row>
    <row r="7" spans="1:4" x14ac:dyDescent="0.25">
      <c r="A7" s="10" t="s">
        <v>150</v>
      </c>
      <c r="B7" s="10" t="s">
        <v>151</v>
      </c>
      <c r="C7" s="10"/>
      <c r="D7" s="10" t="s">
        <v>92</v>
      </c>
    </row>
    <row r="8" spans="1:4" x14ac:dyDescent="0.25">
      <c r="A8" s="10"/>
      <c r="B8" s="10"/>
      <c r="C8" s="10"/>
      <c r="D8" s="10" t="s">
        <v>102</v>
      </c>
    </row>
    <row r="9" spans="1:4" x14ac:dyDescent="0.25">
      <c r="A9" s="10"/>
      <c r="B9" s="10"/>
      <c r="C9" s="10"/>
      <c r="D9" s="10" t="s">
        <v>112</v>
      </c>
    </row>
    <row r="10" spans="1:4" x14ac:dyDescent="0.25">
      <c r="A10" s="10"/>
      <c r="B10" s="10"/>
      <c r="C10" s="10"/>
      <c r="D10" s="10" t="s">
        <v>121</v>
      </c>
    </row>
    <row r="11" spans="1:4" x14ac:dyDescent="0.25">
      <c r="A11" s="10"/>
      <c r="B11" s="10"/>
      <c r="C11" s="10"/>
      <c r="D11" s="10" t="s">
        <v>130</v>
      </c>
    </row>
    <row r="12" spans="1:4" x14ac:dyDescent="0.25">
      <c r="A12" s="10"/>
      <c r="B12" s="10"/>
      <c r="C12" s="10"/>
      <c r="D12" s="10"/>
    </row>
    <row r="13" spans="1:4" x14ac:dyDescent="0.25">
      <c r="A13" s="10"/>
      <c r="B13" s="10"/>
      <c r="C13" s="10"/>
      <c r="D13" s="10"/>
    </row>
    <row r="14" spans="1:4" x14ac:dyDescent="0.25">
      <c r="A14" s="10"/>
      <c r="B14" s="10"/>
      <c r="C14" s="10"/>
      <c r="D14" s="10"/>
    </row>
    <row r="15" spans="1:4" x14ac:dyDescent="0.25">
      <c r="A15" s="10"/>
      <c r="B15" s="10"/>
      <c r="C15" s="10"/>
      <c r="D15" s="10"/>
    </row>
    <row r="16" spans="1:4" x14ac:dyDescent="0.25">
      <c r="A16" s="10"/>
      <c r="B16" s="10"/>
      <c r="C16" s="10"/>
      <c r="D16" s="10"/>
    </row>
    <row r="17" spans="1:4" x14ac:dyDescent="0.25">
      <c r="A17" s="10"/>
      <c r="B17" s="10"/>
      <c r="C17" s="10"/>
      <c r="D17" s="10"/>
    </row>
    <row r="18" spans="1:4" x14ac:dyDescent="0.25">
      <c r="A18" s="10"/>
      <c r="B18" s="10"/>
      <c r="C18" s="10"/>
      <c r="D18" s="10"/>
    </row>
    <row r="19" spans="1:4" x14ac:dyDescent="0.25">
      <c r="A19" s="10"/>
      <c r="B19" s="10"/>
      <c r="C19" s="10"/>
      <c r="D19" s="10"/>
    </row>
    <row r="20" spans="1:4" x14ac:dyDescent="0.25">
      <c r="A20" s="10"/>
      <c r="B20" s="10"/>
      <c r="C20" s="10"/>
      <c r="D2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Fuhrpark 2026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2026-06-17T08:54:12Z</dcterms:modified>
</cp:coreProperties>
</file>