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echnu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<sst xmlns="http://schemas.openxmlformats.org/spreadsheetml/2006/main" count="60" uniqueCount="51">
  <si>
    <t xml:space="preserve">HEIZKOSTENABRECHNUNG 2026</t>
  </si>
  <si>
    <t xml:space="preserve">Gebäude</t>
  </si>
  <si>
    <t xml:space="preserve">Mehrfamilienhaus mit 8 Wohneinheiten</t>
  </si>
  <si>
    <t xml:space="preserve">Gesamtkosten Heizung</t>
  </si>
  <si>
    <t xml:space="preserve">Adressen</t>
  </si>
  <si>
    <t xml:space="preserve">Musterstraße 1-10, 60000 Stadt</t>
  </si>
  <si>
    <t xml:space="preserve">Warmwasser (Anteil)</t>
  </si>
  <si>
    <t xml:space="preserve">Abrechnungszeitraum</t>
  </si>
  <si>
    <t xml:space="preserve">01.01.2026 - 31.12.2026</t>
  </si>
  <si>
    <t xml:space="preserve">Wartung &amp; Inspektion</t>
  </si>
  <si>
    <t xml:space="preserve">Ablesedatum</t>
  </si>
  <si>
    <t xml:space="preserve">31.12.2026</t>
  </si>
  <si>
    <t xml:space="preserve">Gesamtkosten zur Aufteilung</t>
  </si>
  <si>
    <t xml:space="preserve">WOHNEINHEITEN UND VERBRAUCHSDATEN</t>
  </si>
  <si>
    <t xml:space="preserve">Wohneinheit</t>
  </si>
  <si>
    <t xml:space="preserve">Bewohner</t>
  </si>
  <si>
    <t xml:space="preserve">Wohnfläche (m²)</t>
  </si>
  <si>
    <t xml:space="preserve">Heizkörperanzahl</t>
  </si>
  <si>
    <t xml:space="preserve">Zählerstand Anfang</t>
  </si>
  <si>
    <t xml:space="preserve">Zählerstand Ende</t>
  </si>
  <si>
    <t xml:space="preserve">Verbrauch (kWh)</t>
  </si>
  <si>
    <t xml:space="preserve">Anteil Fläche %</t>
  </si>
  <si>
    <t xml:space="preserve">Anteil Verbrauch %</t>
  </si>
  <si>
    <t xml:space="preserve">Wohnung 1</t>
  </si>
  <si>
    <t xml:space="preserve">Familie Schmidt</t>
  </si>
  <si>
    <t xml:space="preserve">Wohnung 2</t>
  </si>
  <si>
    <t xml:space="preserve">Herr Müller</t>
  </si>
  <si>
    <t xml:space="preserve">Wohnung 3</t>
  </si>
  <si>
    <t xml:space="preserve">Familie Weber</t>
  </si>
  <si>
    <t xml:space="preserve">Wohnung 4</t>
  </si>
  <si>
    <t xml:space="preserve">Frau Bauer</t>
  </si>
  <si>
    <t xml:space="preserve">Büro 1</t>
  </si>
  <si>
    <t xml:space="preserve">Unternehmen &amp; Co.</t>
  </si>
  <si>
    <t xml:space="preserve">Wohnung 5</t>
  </si>
  <si>
    <t xml:space="preserve">Familie König</t>
  </si>
  <si>
    <t xml:space="preserve">Wohnung 6</t>
  </si>
  <si>
    <t xml:space="preserve">Herr Fischer</t>
  </si>
  <si>
    <t xml:space="preserve">Keller/Gemeinschaftsräume</t>
  </si>
  <si>
    <t xml:space="preserve">Gemeinschaft</t>
  </si>
  <si>
    <t xml:space="preserve">TOTAL</t>
  </si>
  <si>
    <t xml:space="preserve">KOSTENVERTEILUNG</t>
  </si>
  <si>
    <t xml:space="preserve">Kosten Fläche</t>
  </si>
  <si>
    <t xml:space="preserve">Kosten Verbrauch</t>
  </si>
  <si>
    <t xml:space="preserve">Wartung/Inspektion</t>
  </si>
  <si>
    <t xml:space="preserve">Zwischensumme</t>
  </si>
  <si>
    <t xml:space="preserve">Vorauszahlungen</t>
  </si>
  <si>
    <t xml:space="preserve">Guthaben/Nachzahlung</t>
  </si>
  <si>
    <t xml:space="preserve">Saldo 2026</t>
  </si>
  <si>
    <t xml:space="preserve">GESAMTTOTAL</t>
  </si>
  <si>
    <t xml:space="preserve">HINWEISE</t>
  </si>
  <si>
    <t xml:space="preserve">Diese Abrechnung wurde nach den Vorgaben der Heizkostenverordnung (HeizKV) erstellt. Die Kosten sind nach dem Prinzip "50% Grundkosten nach Fläche / 50% Verbrauchskosten nach tatsächlichem Verbrauch" verteilt. Rechnungskorrektionen aus Vorjahren sind in der Zwischensumme berücksichtigt.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</si>
</sst>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Calibri"/>
      <family val="0"/>
      <charset val="1"/>
    </font>
    <font>
      <b val="true"/>
      <sz val="10"/>
      <color rgb="FF1F3A5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name val="Calibri"/>
      <family val="0"/>
      <charset val="1"/>
    </font>
    <font>
      <b val="true"/>
      <sz val="10"/>
      <name val="Calibri"/>
      <family val="0"/>
      <charset val="1"/>
    </font>
    <font>
      <sz val="9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E5C8A"/>
        <bgColor rgb="FF4A7BA7"/>
      </patternFill>
    </fill>
    <fill>
      <patternFill patternType="solid">
        <fgColor rgb="FFC6D9E8"/>
        <bgColor rgb="FFCCCCCC"/>
      </patternFill>
    </fill>
    <fill>
      <patternFill patternType="solid">
        <fgColor rgb="FF4A7BA7"/>
        <bgColor rgb="FF5B8EC7"/>
      </patternFill>
    </fill>
    <fill>
      <patternFill patternType="solid">
        <fgColor rgb="FF5B8EC7"/>
        <bgColor rgb="FF4A7BA7"/>
      </patternFill>
    </fill>
    <fill>
      <patternFill patternType="solid">
        <fgColor rgb="FFF0F5F9"/>
        <bgColor rgb="FFE8EEF5"/>
      </patternFill>
    </fill>
    <fill>
      <patternFill patternType="solid">
        <fgColor rgb="FFE8EEF5"/>
        <bgColor rgb="FFF0F5F9"/>
      </patternFill>
    </fill>
    <fill>
      <patternFill patternType="solid">
        <fgColor rgb="FF666666"/>
        <bgColor rgb="FF4A7BA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4A7BA7"/>
      <rgbColor rgb="FF9999FF"/>
      <rgbColor rgb="FF993366"/>
      <rgbColor rgb="FFF0F5F9"/>
      <rgbColor rgb="FFE8EEF5"/>
      <rgbColor rgb="FF660066"/>
      <rgbColor rgb="FFFF8080"/>
      <rgbColor rgb="FF0066CC"/>
      <rgbColor rgb="FFC6D9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5B8EC7"/>
      <rgbColor rgb="FF003366"/>
      <rgbColor rgb="FF339966"/>
      <rgbColor rgb="FF003300"/>
      <rgbColor rgb="FF333300"/>
      <rgbColor rgb="FF993300"/>
      <rgbColor rgb="FF993366"/>
      <rgbColor rgb="FF2E5C8A"/>
      <rgbColor rgb="FF1F3A5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20"/>
    <col collapsed="false" customWidth="true" hidden="false" outlineLevel="0" max="5" min="4" style="1" width="12"/>
    <col collapsed="false" customWidth="true" hidden="false" outlineLevel="0" max="9" min="6" style="1" width="14"/>
    <col collapsed="false" customWidth="true" hidden="false" outlineLevel="0" max="11" min="10" style="0" width="14"/>
  </cols>
  <sheetData>
    <row r="1" customFormat="false" ht="24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3" customFormat="false" ht="15" hidden="false" customHeight="true" outlineLevel="0" collapsed="false">
      <c r="B3" s="3" t="s">
        <v>1</v>
      </c>
      <c r="C3" s="1" t="s">
        <v>2</v>
      </c>
      <c r="E3" s="3" t="s">
        <v>3</v>
      </c>
      <c r="F3" s="4" t="n">
        <v>18500</v>
      </c>
    </row>
    <row r="4" customFormat="false" ht="15" hidden="false" customHeight="true" outlineLevel="0" collapsed="false">
      <c r="B4" s="3" t="s">
        <v>4</v>
      </c>
      <c r="C4" s="1" t="s">
        <v>5</v>
      </c>
      <c r="E4" s="3" t="s">
        <v>6</v>
      </c>
      <c r="F4" s="4" t="n">
        <v>4200</v>
      </c>
    </row>
    <row r="5" customFormat="false" ht="15" hidden="false" customHeight="true" outlineLevel="0" collapsed="false">
      <c r="B5" s="3" t="s">
        <v>7</v>
      </c>
      <c r="C5" s="1" t="s">
        <v>8</v>
      </c>
      <c r="E5" s="3" t="s">
        <v>9</v>
      </c>
      <c r="F5" s="4" t="n">
        <v>1800</v>
      </c>
    </row>
    <row r="6" customFormat="false" ht="15" hidden="false" customHeight="true" outlineLevel="0" collapsed="false">
      <c r="B6" s="3" t="s">
        <v>10</v>
      </c>
      <c r="C6" s="1" t="s">
        <v>11</v>
      </c>
      <c r="E6" s="3" t="s">
        <v>12</v>
      </c>
      <c r="F6" s="4" t="n">
        <f aca="false">F3+F4+F5</f>
        <v>24500</v>
      </c>
    </row>
    <row r="9" customFormat="false" ht="18" hidden="false" customHeight="true" outlineLevel="0" collapsed="false">
      <c r="A9" s="5" t="s">
        <v>13</v>
      </c>
      <c r="B9" s="5"/>
      <c r="C9" s="5"/>
      <c r="D9" s="5"/>
      <c r="E9" s="5"/>
      <c r="F9" s="5"/>
      <c r="G9" s="5"/>
      <c r="H9" s="5"/>
      <c r="I9" s="5"/>
    </row>
    <row r="10" customFormat="false" ht="21.75" hidden="false" customHeight="true" outlineLevel="0" collapsed="false">
      <c r="B10" s="6" t="s">
        <v>14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  <c r="J10" s="6" t="s">
        <v>22</v>
      </c>
    </row>
    <row r="11" customFormat="false" ht="15" hidden="false" customHeight="true" outlineLevel="0" collapsed="false">
      <c r="B11" s="7" t="s">
        <v>23</v>
      </c>
      <c r="C11" s="7" t="s">
        <v>24</v>
      </c>
      <c r="D11" s="8" t="n">
        <v>75</v>
      </c>
      <c r="E11" s="8" t="n">
        <v>4</v>
      </c>
      <c r="F11" s="8" t="n">
        <v>12450</v>
      </c>
      <c r="G11" s="8" t="n">
        <v>18620</v>
      </c>
      <c r="H11" s="8" t="n">
        <f aca="false">G11-F11</f>
        <v>6170</v>
      </c>
      <c r="I11" s="9" t="n">
        <f aca="false">D11/SUM($D$11:$D$18)</f>
        <v>0.128205128205128</v>
      </c>
      <c r="J11" s="9" t="n">
        <f aca="false">H11/SUM($H$11:$H$18)</f>
        <v>0.130251213848427</v>
      </c>
    </row>
    <row r="12" customFormat="false" ht="15" hidden="false" customHeight="true" outlineLevel="0" collapsed="false">
      <c r="B12" s="10" t="s">
        <v>25</v>
      </c>
      <c r="C12" s="10" t="s">
        <v>26</v>
      </c>
      <c r="D12" s="11" t="n">
        <v>85</v>
      </c>
      <c r="E12" s="11" t="n">
        <v>5</v>
      </c>
      <c r="F12" s="11" t="n">
        <v>10280</v>
      </c>
      <c r="G12" s="11" t="n">
        <v>15840</v>
      </c>
      <c r="H12" s="11" t="n">
        <f aca="false">G12-F12</f>
        <v>5560</v>
      </c>
      <c r="I12" s="12" t="n">
        <f aca="false">D12/SUM($D$11:$D$18)</f>
        <v>0.145299145299145</v>
      </c>
      <c r="J12" s="12" t="n">
        <f aca="false">H12/SUM($H$11:$H$18)</f>
        <v>0.117373865315601</v>
      </c>
    </row>
    <row r="13" customFormat="false" ht="15" hidden="false" customHeight="true" outlineLevel="0" collapsed="false">
      <c r="B13" s="7" t="s">
        <v>27</v>
      </c>
      <c r="C13" s="7" t="s">
        <v>28</v>
      </c>
      <c r="D13" s="8" t="n">
        <v>62</v>
      </c>
      <c r="E13" s="8" t="n">
        <v>3</v>
      </c>
      <c r="F13" s="8" t="n">
        <v>11100</v>
      </c>
      <c r="G13" s="8" t="n">
        <v>16790</v>
      </c>
      <c r="H13" s="8" t="n">
        <f aca="false">G13-F13</f>
        <v>5690</v>
      </c>
      <c r="I13" s="9" t="n">
        <f aca="false">D13/SUM($D$11:$D$18)</f>
        <v>0.105982905982906</v>
      </c>
      <c r="J13" s="9" t="n">
        <f aca="false">H13/SUM($H$11:$H$18)</f>
        <v>0.120118218281613</v>
      </c>
    </row>
    <row r="14" customFormat="false" ht="15" hidden="false" customHeight="true" outlineLevel="0" collapsed="false">
      <c r="B14" s="10" t="s">
        <v>29</v>
      </c>
      <c r="C14" s="10" t="s">
        <v>30</v>
      </c>
      <c r="D14" s="11" t="n">
        <v>68</v>
      </c>
      <c r="E14" s="11" t="n">
        <v>4</v>
      </c>
      <c r="F14" s="11" t="n">
        <v>9750</v>
      </c>
      <c r="G14" s="11" t="n">
        <v>15300</v>
      </c>
      <c r="H14" s="11" t="n">
        <f aca="false">G14-F14</f>
        <v>5550</v>
      </c>
      <c r="I14" s="12" t="n">
        <f aca="false">D14/SUM($D$11:$D$18)</f>
        <v>0.116239316239316</v>
      </c>
      <c r="J14" s="12" t="n">
        <f aca="false">H14/SUM($H$11:$H$18)</f>
        <v>0.117162761241292</v>
      </c>
    </row>
    <row r="15" customFormat="false" ht="15" hidden="false" customHeight="true" outlineLevel="0" collapsed="false">
      <c r="B15" s="7" t="s">
        <v>31</v>
      </c>
      <c r="C15" s="7" t="s">
        <v>32</v>
      </c>
      <c r="D15" s="8" t="n">
        <v>120</v>
      </c>
      <c r="E15" s="8" t="n">
        <v>6</v>
      </c>
      <c r="F15" s="8" t="n">
        <v>8900</v>
      </c>
      <c r="G15" s="8" t="n">
        <v>18450</v>
      </c>
      <c r="H15" s="8" t="n">
        <f aca="false">G15-F15</f>
        <v>9550</v>
      </c>
      <c r="I15" s="9" t="n">
        <f aca="false">D15/SUM($D$11:$D$18)</f>
        <v>0.205128205128205</v>
      </c>
      <c r="J15" s="9" t="n">
        <f aca="false">H15/SUM($H$11:$H$18)</f>
        <v>0.201604390964746</v>
      </c>
    </row>
    <row r="16" customFormat="false" ht="15" hidden="false" customHeight="true" outlineLevel="0" collapsed="false">
      <c r="B16" s="10" t="s">
        <v>33</v>
      </c>
      <c r="C16" s="10" t="s">
        <v>34</v>
      </c>
      <c r="D16" s="11" t="n">
        <v>55</v>
      </c>
      <c r="E16" s="11" t="n">
        <v>3</v>
      </c>
      <c r="F16" s="11" t="n">
        <v>12300</v>
      </c>
      <c r="G16" s="11" t="n">
        <v>17850</v>
      </c>
      <c r="H16" s="11" t="n">
        <f aca="false">G16-F16</f>
        <v>5550</v>
      </c>
      <c r="I16" s="12" t="n">
        <f aca="false">D16/SUM($D$11:$D$18)</f>
        <v>0.094017094017094</v>
      </c>
      <c r="J16" s="12" t="n">
        <f aca="false">H16/SUM($H$11:$H$18)</f>
        <v>0.117162761241292</v>
      </c>
    </row>
    <row r="17" customFormat="false" ht="15" hidden="false" customHeight="true" outlineLevel="0" collapsed="false">
      <c r="B17" s="7" t="s">
        <v>35</v>
      </c>
      <c r="C17" s="7" t="s">
        <v>36</v>
      </c>
      <c r="D17" s="8" t="n">
        <v>70</v>
      </c>
      <c r="E17" s="8" t="n">
        <v>4</v>
      </c>
      <c r="F17" s="8" t="n">
        <v>10600</v>
      </c>
      <c r="G17" s="8" t="n">
        <v>16200</v>
      </c>
      <c r="H17" s="8" t="n">
        <f aca="false">G17-F17</f>
        <v>5600</v>
      </c>
      <c r="I17" s="9" t="n">
        <f aca="false">D17/SUM($D$11:$D$18)</f>
        <v>0.11965811965812</v>
      </c>
      <c r="J17" s="9" t="n">
        <f aca="false">H17/SUM($H$11:$H$18)</f>
        <v>0.118218281612835</v>
      </c>
    </row>
    <row r="18" customFormat="false" ht="15" hidden="false" customHeight="true" outlineLevel="0" collapsed="false">
      <c r="B18" s="10" t="s">
        <v>37</v>
      </c>
      <c r="C18" s="10" t="s">
        <v>38</v>
      </c>
      <c r="D18" s="11" t="n">
        <v>50</v>
      </c>
      <c r="E18" s="11" t="n">
        <v>2</v>
      </c>
      <c r="F18" s="11" t="n">
        <v>5500</v>
      </c>
      <c r="G18" s="11" t="n">
        <v>9200</v>
      </c>
      <c r="H18" s="11" t="n">
        <f aca="false">G18-F18</f>
        <v>3700</v>
      </c>
      <c r="I18" s="12" t="n">
        <f aca="false">D18/SUM($D$11:$D$18)</f>
        <v>0.0854700854700855</v>
      </c>
      <c r="J18" s="12" t="n">
        <f aca="false">H18/SUM($H$11:$H$18)</f>
        <v>0.0781085074941946</v>
      </c>
    </row>
    <row r="19" customFormat="false" ht="15" hidden="false" customHeight="true" outlineLevel="0" collapsed="false">
      <c r="B19" s="13" t="s">
        <v>39</v>
      </c>
      <c r="C19" s="14"/>
      <c r="D19" s="15" t="n">
        <f aca="false">SUM(D11:D18)</f>
        <v>585</v>
      </c>
      <c r="E19" s="14"/>
      <c r="F19" s="14"/>
      <c r="G19" s="14"/>
      <c r="H19" s="15" t="n">
        <f aca="false">SUM(H11:H18)</f>
        <v>47370</v>
      </c>
      <c r="I19" s="14"/>
      <c r="J19" s="14"/>
    </row>
    <row r="20" customFormat="false" ht="1.5" hidden="false" customHeight="true" outlineLevel="0" collapsed="false"/>
    <row r="21" customFormat="false" ht="18" hidden="false" customHeight="true" outlineLevel="0" collapsed="false">
      <c r="A21" s="16" t="s">
        <v>40</v>
      </c>
      <c r="B21" s="16"/>
      <c r="C21" s="16"/>
      <c r="D21" s="16"/>
      <c r="E21" s="16"/>
      <c r="F21" s="16"/>
      <c r="G21" s="16"/>
      <c r="H21" s="16"/>
      <c r="I21" s="16"/>
    </row>
    <row r="22" customFormat="false" ht="21.75" hidden="false" customHeight="true" outlineLevel="0" collapsed="false">
      <c r="B22" s="6" t="s">
        <v>14</v>
      </c>
      <c r="C22" s="6" t="s">
        <v>41</v>
      </c>
      <c r="D22" s="6" t="s">
        <v>42</v>
      </c>
      <c r="E22" s="6" t="s">
        <v>43</v>
      </c>
      <c r="F22" s="6" t="s">
        <v>44</v>
      </c>
      <c r="G22" s="6" t="s">
        <v>45</v>
      </c>
      <c r="H22" s="6" t="s">
        <v>46</v>
      </c>
      <c r="I22" s="6" t="s">
        <v>47</v>
      </c>
    </row>
    <row r="23" customFormat="false" ht="15" hidden="false" customHeight="true" outlineLevel="0" collapsed="false">
      <c r="B23" s="17" t="s">
        <v>23</v>
      </c>
      <c r="C23" s="18" t="n">
        <f aca="false">I11*$F$6*0.5</f>
        <v>1570.51282051282</v>
      </c>
      <c r="D23" s="18" t="n">
        <f aca="false">J11*$F$6*0.5</f>
        <v>1595.57736964323</v>
      </c>
      <c r="E23" s="18" t="n">
        <f aca="false">I11*$F$5</f>
        <v>230.769230769231</v>
      </c>
      <c r="F23" s="19" t="n">
        <f aca="false">C23+D23+E23</f>
        <v>3396.85942092529</v>
      </c>
      <c r="G23" s="18" t="n">
        <v>2160</v>
      </c>
      <c r="H23" s="19" t="n">
        <f aca="false">F23-G23</f>
        <v>1236.85942092529</v>
      </c>
    </row>
    <row r="24" customFormat="false" ht="15" hidden="false" customHeight="true" outlineLevel="0" collapsed="false">
      <c r="B24" s="20" t="s">
        <v>25</v>
      </c>
      <c r="C24" s="21" t="n">
        <f aca="false">I12*$F$6*0.5</f>
        <v>1779.91452991453</v>
      </c>
      <c r="D24" s="21" t="n">
        <f aca="false">J12*$F$6*0.5</f>
        <v>1437.82985011611</v>
      </c>
      <c r="E24" s="21" t="n">
        <f aca="false">I12*$F$5</f>
        <v>261.538461538462</v>
      </c>
      <c r="F24" s="22" t="n">
        <f aca="false">C24+D24+E24</f>
        <v>3479.2828415691</v>
      </c>
      <c r="G24" s="21" t="n">
        <v>2280</v>
      </c>
      <c r="H24" s="22" t="n">
        <f aca="false">F24-G24</f>
        <v>1199.2828415691</v>
      </c>
    </row>
    <row r="25" customFormat="false" ht="15" hidden="false" customHeight="true" outlineLevel="0" collapsed="false">
      <c r="B25" s="17" t="s">
        <v>27</v>
      </c>
      <c r="C25" s="18" t="n">
        <f aca="false">I13*$F$6*0.5</f>
        <v>1298.2905982906</v>
      </c>
      <c r="D25" s="18" t="n">
        <f aca="false">J13*$F$6*0.5</f>
        <v>1471.44817394976</v>
      </c>
      <c r="E25" s="18" t="n">
        <f aca="false">I13*$F$5</f>
        <v>190.769230769231</v>
      </c>
      <c r="F25" s="19" t="n">
        <f aca="false">C25+D25+E25</f>
        <v>2960.50800300959</v>
      </c>
      <c r="G25" s="18" t="n">
        <v>1920</v>
      </c>
      <c r="H25" s="19" t="n">
        <f aca="false">F25-G25</f>
        <v>1040.50800300959</v>
      </c>
    </row>
    <row r="26" customFormat="false" ht="15" hidden="false" customHeight="true" outlineLevel="0" collapsed="false">
      <c r="B26" s="20" t="s">
        <v>29</v>
      </c>
      <c r="C26" s="21" t="n">
        <f aca="false">I14*$F$6*0.5</f>
        <v>1423.93162393162</v>
      </c>
      <c r="D26" s="21" t="n">
        <f aca="false">J14*$F$6*0.5</f>
        <v>1435.24382520583</v>
      </c>
      <c r="E26" s="21" t="n">
        <f aca="false">I14*$F$5</f>
        <v>209.230769230769</v>
      </c>
      <c r="F26" s="22" t="n">
        <f aca="false">C26+D26+E26</f>
        <v>3068.40621836822</v>
      </c>
      <c r="G26" s="21" t="n">
        <v>2040</v>
      </c>
      <c r="H26" s="22" t="n">
        <f aca="false">F26-G26</f>
        <v>1028.40621836822</v>
      </c>
    </row>
    <row r="27" customFormat="false" ht="15" hidden="false" customHeight="true" outlineLevel="0" collapsed="false">
      <c r="B27" s="17" t="s">
        <v>31</v>
      </c>
      <c r="C27" s="18" t="n">
        <f aca="false">I15*$F$6*0.5</f>
        <v>2512.82051282051</v>
      </c>
      <c r="D27" s="18" t="n">
        <f aca="false">J15*$F$6*0.5</f>
        <v>2469.65378931813</v>
      </c>
      <c r="E27" s="18" t="n">
        <f aca="false">I15*$F$5</f>
        <v>369.230769230769</v>
      </c>
      <c r="F27" s="19" t="n">
        <f aca="false">C27+D27+E27</f>
        <v>5351.70507136942</v>
      </c>
      <c r="G27" s="18" t="n">
        <v>3360</v>
      </c>
      <c r="H27" s="19" t="n">
        <f aca="false">F27-G27</f>
        <v>1991.70507136942</v>
      </c>
    </row>
    <row r="28" customFormat="false" ht="15" hidden="false" customHeight="true" outlineLevel="0" collapsed="false">
      <c r="B28" s="20" t="s">
        <v>33</v>
      </c>
      <c r="C28" s="21" t="n">
        <f aca="false">I16*$F$6*0.5</f>
        <v>1151.7094017094</v>
      </c>
      <c r="D28" s="21" t="n">
        <f aca="false">J16*$F$6*0.5</f>
        <v>1435.24382520583</v>
      </c>
      <c r="E28" s="21" t="n">
        <f aca="false">I16*$F$5</f>
        <v>169.230769230769</v>
      </c>
      <c r="F28" s="22" t="n">
        <f aca="false">C28+D28+E28</f>
        <v>2756.183996146</v>
      </c>
      <c r="G28" s="21" t="n">
        <v>1800</v>
      </c>
      <c r="H28" s="22" t="n">
        <f aca="false">F28-G28</f>
        <v>956.183996145997</v>
      </c>
    </row>
    <row r="29" customFormat="false" ht="15" hidden="false" customHeight="true" outlineLevel="0" collapsed="false">
      <c r="B29" s="17" t="s">
        <v>35</v>
      </c>
      <c r="C29" s="18" t="n">
        <f aca="false">I17*$F$6*0.5</f>
        <v>1465.81196581197</v>
      </c>
      <c r="D29" s="18" t="n">
        <f aca="false">J17*$F$6*0.5</f>
        <v>1448.17394975723</v>
      </c>
      <c r="E29" s="18" t="n">
        <f aca="false">I17*$F$5</f>
        <v>215.384615384615</v>
      </c>
      <c r="F29" s="19" t="n">
        <f aca="false">C29+D29+E29</f>
        <v>3129.37053095381</v>
      </c>
      <c r="G29" s="18" t="n">
        <v>1980</v>
      </c>
      <c r="H29" s="19" t="n">
        <f aca="false">F29-G29</f>
        <v>1149.37053095381</v>
      </c>
    </row>
    <row r="30" customFormat="false" ht="15" hidden="false" customHeight="true" outlineLevel="0" collapsed="false">
      <c r="B30" s="20" t="s">
        <v>37</v>
      </c>
      <c r="C30" s="21" t="n">
        <f aca="false">I18*$F$6*0.5</f>
        <v>1047.00854700855</v>
      </c>
      <c r="D30" s="21" t="n">
        <f aca="false">J18*$F$6*0.5</f>
        <v>956.829216803884</v>
      </c>
      <c r="E30" s="21" t="n">
        <f aca="false">I18*$F$5</f>
        <v>153.846153846154</v>
      </c>
      <c r="F30" s="22" t="n">
        <f aca="false">C30+D30+E30</f>
        <v>2157.68391765859</v>
      </c>
      <c r="G30" s="21" t="n">
        <v>1080</v>
      </c>
      <c r="H30" s="22" t="n">
        <f aca="false">F30-G30</f>
        <v>1077.68391765859</v>
      </c>
    </row>
    <row r="31" customFormat="false" ht="15" hidden="false" customHeight="true" outlineLevel="0" collapsed="false">
      <c r="B31" s="23" t="s">
        <v>48</v>
      </c>
      <c r="C31" s="24" t="n">
        <f aca="false">SUM(C23:C30)</f>
        <v>12250</v>
      </c>
      <c r="D31" s="24" t="n">
        <f aca="false">SUM(D23:D30)</f>
        <v>12250</v>
      </c>
      <c r="E31" s="24" t="n">
        <f aca="false">SUM(E23:E30)</f>
        <v>1800</v>
      </c>
      <c r="F31" s="24" t="n">
        <f aca="false">SUM(F23:F30)</f>
        <v>26300</v>
      </c>
      <c r="G31" s="24" t="n">
        <f aca="false">SUM(G23:G30)</f>
        <v>16620</v>
      </c>
      <c r="H31" s="24" t="n">
        <f aca="false">SUM(H23:H30)</f>
        <v>9680</v>
      </c>
    </row>
    <row r="33" customFormat="false" ht="18" hidden="false" customHeight="true" outlineLevel="0" collapsed="false">
      <c r="A33" s="25" t="s">
        <v>49</v>
      </c>
      <c r="B33" s="25"/>
      <c r="C33" s="25"/>
      <c r="D33" s="25"/>
      <c r="E33" s="25"/>
      <c r="F33" s="25"/>
      <c r="G33" s="25"/>
      <c r="H33" s="25"/>
      <c r="I33" s="25"/>
    </row>
    <row r="34" customFormat="false" ht="15" hidden="false" customHeight="true" outlineLevel="0" collapsed="false">
      <c r="A34" s="26" t="s">
        <v>50</v>
      </c>
      <c r="B34" s="26"/>
      <c r="C34" s="26"/>
      <c r="D34" s="26"/>
      <c r="E34" s="26"/>
      <c r="F34" s="26"/>
      <c r="G34" s="26"/>
      <c r="H34" s="26"/>
      <c r="I34" s="26"/>
    </row>
    <row r="35" customFormat="false" ht="15" hidden="false" customHeight="true" outlineLevel="0" collapsed="false">
      <c r="A35" s="26"/>
      <c r="B35" s="26"/>
      <c r="C35" s="26"/>
      <c r="D35" s="26"/>
      <c r="E35" s="26"/>
      <c r="F35" s="26"/>
      <c r="G35" s="26"/>
      <c r="H35" s="26"/>
      <c r="I35" s="26"/>
    </row>
    <row r="36" customFormat="false" ht="15" hidden="false" customHeight="true" outlineLevel="0" collapsed="false">
      <c r="A36" s="26"/>
      <c r="B36" s="26"/>
      <c r="C36" s="26"/>
      <c r="D36" s="26"/>
      <c r="E36" s="26"/>
      <c r="F36" s="26"/>
      <c r="G36" s="26"/>
      <c r="H36" s="26"/>
      <c r="I36" s="26"/>
    </row>
  </sheetData>
  <mergeCells count="5">
    <mergeCell ref="A1:I1"/>
    <mergeCell ref="A9:I9"/>
    <mergeCell ref="A21:I21"/>
    <mergeCell ref="A33:I33"/>
    <mergeCell ref="A34:I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2026-06-18T05:35:06Z</dcterms:created>
  <dc:creator>openpyxl</dc:creator>
  <dc:description/>
  <dc:language>en-US</dc:language>
  <cp:lastModifiedBy/>
  <dcterms:modified xsi:type="dcterms:W3CDTF">2026-06-18T05:35:20Z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