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D893EC57-1F70-494E-9574-262ECE067F36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Kalkulation 2026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40" i="1" l="1"/>
  <c r="C36" i="1"/>
  <c r="I9" i="1" s="1"/>
  <c r="E35" i="1"/>
  <c r="E34" i="1"/>
  <c r="E33" i="1"/>
  <c r="F33" i="1" s="1"/>
  <c r="G33" i="1" s="1"/>
  <c r="E32" i="1"/>
  <c r="F32" i="1" s="1"/>
  <c r="E31" i="1"/>
  <c r="E30" i="1"/>
  <c r="E29" i="1"/>
  <c r="E28" i="1"/>
  <c r="E27" i="1"/>
  <c r="E26" i="1"/>
  <c r="E25" i="1"/>
  <c r="F25" i="1" s="1"/>
  <c r="E24" i="1"/>
  <c r="F28" i="1" l="1"/>
  <c r="G28" i="1" s="1"/>
  <c r="F29" i="1"/>
  <c r="G29" i="1" s="1"/>
  <c r="E36" i="1"/>
  <c r="F30" i="1"/>
  <c r="G30" i="1" s="1"/>
  <c r="F24" i="1"/>
  <c r="F31" i="1"/>
  <c r="G31" i="1" s="1"/>
  <c r="G25" i="1"/>
  <c r="G32" i="1"/>
  <c r="F27" i="1"/>
  <c r="G27" i="1" s="1"/>
  <c r="F34" i="1"/>
  <c r="G34" i="1" s="1"/>
  <c r="F35" i="1"/>
  <c r="G35" i="1" s="1"/>
  <c r="F26" i="1"/>
  <c r="G26" i="1" s="1"/>
  <c r="F36" i="1" l="1"/>
  <c r="G47" i="1"/>
  <c r="D36" i="1"/>
  <c r="B9" i="1"/>
  <c r="G24" i="1"/>
  <c r="G36" i="1" s="1"/>
  <c r="G39" i="1" s="1"/>
  <c r="G41" i="1" s="1"/>
  <c r="G42" i="1" l="1"/>
  <c r="G43" i="1" s="1"/>
  <c r="F9" i="1" l="1"/>
  <c r="E47" i="1"/>
  <c r="B47" i="1"/>
  <c r="D9" i="1"/>
</calcChain>
</file>

<file path=xl/sharedStrings.xml><?xml version="1.0" encoding="utf-8"?>
<sst xmlns="http://schemas.openxmlformats.org/spreadsheetml/2006/main" count="63" uniqueCount="63">
  <si>
    <t>KALKULATION FERIENWOHNUNG  2026</t>
  </si>
  <si>
    <t>FW-2026-V2</t>
  </si>
  <si>
    <t>Wirtschaftlichkeitsberechnung  ·  Geschäftsjahr 2026</t>
  </si>
  <si>
    <t>Vereinfachte Übersicht</t>
  </si>
  <si>
    <t>JAHRESUMSATZ</t>
  </si>
  <si>
    <t>JAHRESGEWINN</t>
  </si>
  <si>
    <t>RENDITE</t>
  </si>
  <si>
    <t>Ø AUSLASTUNG</t>
  </si>
  <si>
    <t>ECKDATEN  &amp;  ANNAHMEN</t>
  </si>
  <si>
    <t>Objekt-Bezeichnung</t>
  </si>
  <si>
    <t>FeWo Alpenblick 2026</t>
  </si>
  <si>
    <t>Verfügbare Nächte / Jahr</t>
  </si>
  <si>
    <t>Standort</t>
  </si>
  <si>
    <t>Bayerische Alpen</t>
  </si>
  <si>
    <t>Ø Mietpreis / Nacht (Basis)</t>
  </si>
  <si>
    <t>Wohnfläche (m²)</t>
  </si>
  <si>
    <t>Ø Aufenthaltsdauer (Nächte)</t>
  </si>
  <si>
    <t>Max. Belegung (Personen)</t>
  </si>
  <si>
    <t>Plattformgebühren</t>
  </si>
  <si>
    <t>Anschaffungswert</t>
  </si>
  <si>
    <t>Verbrauchskosten / Nacht</t>
  </si>
  <si>
    <t>Eigenkapital</t>
  </si>
  <si>
    <t>Reinigung netto / Buchung</t>
  </si>
  <si>
    <t>Abschreibungssatz (AfA)</t>
  </si>
  <si>
    <t>Fixkosten gesamt / Jahr</t>
  </si>
  <si>
    <t>Einkommensteuersatz</t>
  </si>
  <si>
    <t>Marketing &amp; Sonstiges / Jahr</t>
  </si>
  <si>
    <t>MONATSÜBERSICHT  ·  EINNAHMEN &amp; KOSTEN</t>
  </si>
  <si>
    <t>Monat</t>
  </si>
  <si>
    <t>Belegte Nächte</t>
  </si>
  <si>
    <t>Ø Preis / Nacht</t>
  </si>
  <si>
    <t>Umsatz</t>
  </si>
  <si>
    <t>Kosten</t>
  </si>
  <si>
    <t>Monatsergebnis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</si>
  <si>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</si>
  <si>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</si>
  <si>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</si>
  <si>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</si>
  <si>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</si>
  <si>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</si>
  <si>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</si>
  <si>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</si>
  <si>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</si>
  <si>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</si>
  <si>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</si>
  <si>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</si>
  <si>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JAHR  2026</t>
  </si>
  <si>
    <t>JAHRESERGEBNIS</t>
  </si>
  <si>
    <t>Operatives Jahresergebnis</t>
  </si>
  <si>
    <t>./.  Abschreibung (AfA)</t>
  </si>
  <si>
    <t>Gewinn vor Steuern</t>
  </si>
  <si>
    <t>./.  Einkommensteuer</t>
  </si>
  <si>
    <t>Netto-Gewinn</t>
  </si>
  <si>
    <t>KENNZAHLEN</t>
  </si>
  <si>
    <t>RENDITE  ·  Anschaffung</t>
  </si>
  <si>
    <t>RENDITE  ·  Eigenkapital</t>
  </si>
  <si>
    <t>Ø UMSATZ / BELEGTER NACHT</t>
  </si>
  <si>
    <t>HINWEISE</t>
  </si>
  <si>
    <t>·   Blaue Werte sind editierbar — alle übrigen Felder werden automatisch berechnet.</t>
  </si>
  <si>
    <t>·   Belegte Nächte und Ø Preis pro Monat individuell anpassen, um saisonale Schwankungen abzubilden.</t>
  </si>
  <si>
    <t>·   Fixkosten und Marketing werden gleichmäßig auf 12 Monate verteilt.</t>
  </si>
  <si>
    <t>·   Plattformgebühren werden prozentual auf den monatlichen Umsatz angewendet.</t>
  </si>
  <si>
    <t>·   Einkommensteuer wird kalkulatorisch nur auf positives EBT angesetzt — ersetzt keine Steuerberatung.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</si>
</sst>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 €&quot;"/>
    <numFmt numFmtId="165" formatCode="0.0%"/>
    <numFmt numFmtId="166" formatCode="0.0"/>
  </numFmts>
  <fonts count="20" x14ac:knownFonts="1">
    <font>
      <sz val="11"/>
      <color theme="1"/>
      <name val="Calibri"/>
      <family val="2"/>
      <charset val="1"/>
    </font>
    <font>
      <b/>
      <sz val="22"/>
      <color rgb="FF1F5F6B"/>
      <name val="Calibri"/>
      <charset val="1"/>
    </font>
    <font>
      <b/>
      <sz val="9"/>
      <color rgb="FFC68B3A"/>
      <name val="Calibri"/>
      <charset val="1"/>
    </font>
    <font>
      <sz val="10"/>
      <color rgb="FF8A8E94"/>
      <name val="Calibri"/>
      <charset val="1"/>
    </font>
    <font>
      <i/>
      <sz val="9"/>
      <color rgb="FF8A8E94"/>
      <name val="Calibri"/>
      <charset val="1"/>
    </font>
    <font>
      <b/>
      <sz val="9"/>
      <color rgb="FF1F5F6B"/>
      <name val="Calibri"/>
      <charset val="1"/>
    </font>
    <font>
      <b/>
      <sz val="9"/>
      <color rgb="FF5D8A6B"/>
      <name val="Calibri"/>
      <charset val="1"/>
    </font>
    <font>
      <b/>
      <sz val="24"/>
      <color rgb="FF2A2A2A"/>
      <name val="Calibri"/>
      <charset val="1"/>
    </font>
    <font>
      <b/>
      <sz val="11"/>
      <color rgb="FF1F5F6B"/>
      <name val="Calibri"/>
      <charset val="1"/>
    </font>
    <font>
      <sz val="10"/>
      <color rgb="FF55595E"/>
      <name val="Calibri"/>
      <charset val="1"/>
    </font>
    <font>
      <b/>
      <sz val="10"/>
      <color rgb="FF1F4E79"/>
      <name val="Calibri"/>
      <charset val="1"/>
    </font>
    <font>
      <b/>
      <sz val="10"/>
      <color rgb="FFFFFFFF"/>
      <name val="Calibri"/>
      <charset val="1"/>
    </font>
    <font>
      <b/>
      <sz val="10"/>
      <color rgb="FF2A2A2A"/>
      <name val="Calibri"/>
      <charset val="1"/>
    </font>
    <font>
      <sz val="10"/>
      <color rgb="FF2A2A2A"/>
      <name val="Calibri"/>
      <charset val="1"/>
    </font>
    <font>
      <b/>
      <sz val="11"/>
      <color rgb="FFFFFFFF"/>
      <name val="Calibri"/>
      <charset val="1"/>
    </font>
    <font>
      <b/>
      <sz val="11"/>
      <color rgb="FF2A2A2A"/>
      <name val="Calibri"/>
      <charset val="1"/>
    </font>
    <font>
      <b/>
      <sz val="13"/>
      <color rgb="FFFFFFFF"/>
      <name val="Calibri"/>
      <charset val="1"/>
    </font>
    <font>
      <b/>
      <sz val="15"/>
      <color rgb="FFFFFFFF"/>
      <name val="Calibri"/>
      <charset val="1"/>
    </font>
    <font>
      <b/>
      <sz val="18"/>
      <color rgb="FF2A2A2A"/>
      <name val="Calibri"/>
      <charset val="1"/>
    </font>
    <font>
      <b/>
      <sz val="9"/>
      <color rgb="FF8A8E94"/>
      <name val="Calibri"/>
      <charset val="1"/>
    </font>
  </fonts>
  <fills count="8">
    <fill>
      <patternFill patternType="none"/>
    </fill>
    <fill>
      <patternFill patternType="gray125"/>
    </fill>
    <fill>
      <patternFill patternType="solid">
        <fgColor rgb="FF1F5F6B"/>
        <bgColor rgb="FF1F4E79"/>
      </patternFill>
    </fill>
    <fill>
      <patternFill patternType="solid">
        <fgColor rgb="FFC68B3A"/>
        <bgColor rgb="FFFF8080"/>
      </patternFill>
    </fill>
    <fill>
      <patternFill patternType="solid">
        <fgColor rgb="FF5D8A6B"/>
        <bgColor rgb="FF339966"/>
      </patternFill>
    </fill>
    <fill>
      <patternFill patternType="solid">
        <fgColor rgb="FFF4ECDB"/>
        <bgColor rgb="FFFBF7EF"/>
      </patternFill>
    </fill>
    <fill>
      <patternFill patternType="solid">
        <fgColor rgb="FFFBF7EF"/>
        <bgColor rgb="FFFFFFFF"/>
      </patternFill>
    </fill>
    <fill>
      <patternFill patternType="solid">
        <fgColor rgb="FFF4ECDB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1F5F6B"/>
      </bottom>
      <diagonal/>
    </border>
    <border>
      <left/>
      <right/>
      <top/>
      <bottom style="medium">
        <color rgb="FFC68B3A"/>
      </bottom>
      <diagonal/>
    </border>
    <border>
      <left/>
      <right/>
      <top/>
      <bottom style="thin">
        <color rgb="FFC68B3A"/>
      </bottom>
      <diagonal/>
    </border>
    <border>
      <left/>
      <right/>
      <top/>
      <bottom style="thin">
        <color rgb="FFDDD0B8"/>
      </bottom>
      <diagonal/>
    </border>
    <border>
      <left/>
      <right/>
      <top style="thin">
        <color rgb="FF1F5F6B"/>
      </top>
      <bottom/>
      <diagonal/>
    </border>
    <border>
      <left/>
      <right/>
      <top/>
      <bottom style="medium">
        <color rgb="FF5D8A6B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8" fillId="0" borderId="3" xfId="0" applyFont="1" applyBorder="1" applyAlignment="1">
      <alignment horizontal="left" vertical="center"/>
    </xf>
    <xf numFmtId="0" fontId="0" fillId="5" borderId="0" xfId="0" applyFill="1"/>
    <xf numFmtId="165" fontId="7" fillId="5" borderId="0" xfId="0" applyNumberFormat="1" applyFont="1" applyFill="1" applyAlignment="1">
      <alignment horizontal="left" vertical="center" indent="1"/>
    </xf>
    <xf numFmtId="164" fontId="7" fillId="5" borderId="0" xfId="0" applyNumberFormat="1" applyFont="1" applyFill="1" applyAlignment="1">
      <alignment horizontal="left" vertical="center" indent="1"/>
    </xf>
    <xf numFmtId="0" fontId="6" fillId="5" borderId="0" xfId="0" applyFont="1" applyFill="1" applyAlignment="1">
      <alignment horizontal="left" vertical="center" indent="1"/>
    </xf>
    <xf numFmtId="0" fontId="2" fillId="5" borderId="0" xfId="0" applyFont="1" applyFill="1" applyAlignment="1">
      <alignment horizontal="left" vertical="center" indent="1"/>
    </xf>
    <xf numFmtId="0" fontId="5" fillId="5" borderId="0" xfId="0" applyFont="1" applyFill="1" applyAlignment="1">
      <alignment horizontal="left" vertical="center" indent="1"/>
    </xf>
    <xf numFmtId="0" fontId="0" fillId="4" borderId="0" xfId="0" applyFill="1"/>
    <xf numFmtId="0" fontId="0" fillId="3" borderId="0" xfId="0" applyFill="1"/>
    <xf numFmtId="0" fontId="0" fillId="2" borderId="0" xfId="0" applyFill="1"/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2" borderId="0" xfId="0" applyFill="1"/>
    <xf numFmtId="0" fontId="0" fillId="0" borderId="1" xfId="0" applyBorder="1"/>
    <xf numFmtId="0" fontId="0" fillId="0" borderId="2" xfId="0" applyBorder="1"/>
    <xf numFmtId="0" fontId="9" fillId="0" borderId="4" xfId="0" applyFont="1" applyBorder="1" applyAlignment="1">
      <alignment horizontal="left" vertical="center" indent="1"/>
    </xf>
    <xf numFmtId="0" fontId="0" fillId="0" borderId="4" xfId="0" applyBorder="1"/>
    <xf numFmtId="49" fontId="10" fillId="0" borderId="4" xfId="0" applyNumberFormat="1" applyFont="1" applyBorder="1" applyAlignment="1">
      <alignment horizontal="right" vertical="center" indent="1"/>
    </xf>
    <xf numFmtId="3" fontId="10" fillId="0" borderId="4" xfId="0" applyNumberFormat="1" applyFont="1" applyBorder="1" applyAlignment="1">
      <alignment horizontal="right" vertical="center" indent="1"/>
    </xf>
    <xf numFmtId="164" fontId="10" fillId="0" borderId="4" xfId="0" applyNumberFormat="1" applyFont="1" applyBorder="1" applyAlignment="1">
      <alignment horizontal="right" vertical="center" indent="1"/>
    </xf>
    <xf numFmtId="166" fontId="10" fillId="0" borderId="4" xfId="0" applyNumberFormat="1" applyFont="1" applyBorder="1" applyAlignment="1">
      <alignment horizontal="right" vertical="center" indent="1"/>
    </xf>
    <xf numFmtId="165" fontId="10" fillId="0" borderId="4" xfId="0" applyNumberFormat="1" applyFont="1" applyBorder="1" applyAlignment="1">
      <alignment horizontal="right" vertical="center" indent="1"/>
    </xf>
    <xf numFmtId="0" fontId="11" fillId="2" borderId="0" xfId="0" applyFont="1" applyFill="1" applyAlignment="1">
      <alignment horizontal="left" vertical="center" wrapText="1" indent="1"/>
    </xf>
    <xf numFmtId="0" fontId="11" fillId="2" borderId="0" xfId="0" applyFont="1" applyFill="1" applyAlignment="1">
      <alignment horizontal="center" vertical="center" wrapText="1" indent="1"/>
    </xf>
    <xf numFmtId="0" fontId="11" fillId="2" borderId="0" xfId="0" applyFont="1" applyFill="1" applyAlignment="1">
      <alignment horizontal="right" vertical="center" wrapText="1" indent="1"/>
    </xf>
    <xf numFmtId="0" fontId="12" fillId="0" borderId="4" xfId="0" applyFont="1" applyBorder="1" applyAlignment="1">
      <alignment horizontal="left" vertical="center" indent="1"/>
    </xf>
    <xf numFmtId="3" fontId="10" fillId="0" borderId="4" xfId="0" applyNumberFormat="1" applyFont="1" applyBorder="1" applyAlignment="1">
      <alignment horizontal="center" vertical="center"/>
    </xf>
    <xf numFmtId="164" fontId="13" fillId="0" borderId="4" xfId="0" applyNumberFormat="1" applyFont="1" applyBorder="1" applyAlignment="1">
      <alignment horizontal="right" vertical="center" indent="1"/>
    </xf>
    <xf numFmtId="164" fontId="12" fillId="0" borderId="4" xfId="0" applyNumberFormat="1" applyFont="1" applyBorder="1" applyAlignment="1">
      <alignment horizontal="right" vertical="center" indent="1"/>
    </xf>
    <xf numFmtId="0" fontId="12" fillId="6" borderId="4" xfId="0" applyFont="1" applyFill="1" applyBorder="1" applyAlignment="1">
      <alignment horizontal="left" vertical="center" indent="1"/>
    </xf>
    <xf numFmtId="3" fontId="10" fillId="6" borderId="4" xfId="0" applyNumberFormat="1" applyFont="1" applyFill="1" applyBorder="1" applyAlignment="1">
      <alignment horizontal="center" vertical="center"/>
    </xf>
    <xf numFmtId="164" fontId="10" fillId="6" borderId="4" xfId="0" applyNumberFormat="1" applyFont="1" applyFill="1" applyBorder="1" applyAlignment="1">
      <alignment horizontal="right" vertical="center" indent="1"/>
    </xf>
    <xf numFmtId="164" fontId="13" fillId="6" borderId="4" xfId="0" applyNumberFormat="1" applyFont="1" applyFill="1" applyBorder="1" applyAlignment="1">
      <alignment horizontal="right" vertical="center" indent="1"/>
    </xf>
    <xf numFmtId="164" fontId="12" fillId="6" borderId="4" xfId="0" applyNumberFormat="1" applyFont="1" applyFill="1" applyBorder="1" applyAlignment="1">
      <alignment horizontal="right" vertical="center" indent="1"/>
    </xf>
    <xf numFmtId="0" fontId="14" fillId="2" borderId="0" xfId="0" applyFont="1" applyFill="1" applyAlignment="1">
      <alignment horizontal="left" vertical="center" indent="1"/>
    </xf>
    <xf numFmtId="3" fontId="14" fillId="2" borderId="0" xfId="0" applyNumberFormat="1" applyFont="1" applyFill="1" applyAlignment="1">
      <alignment horizontal="center" vertical="center"/>
    </xf>
    <xf numFmtId="164" fontId="14" fillId="2" borderId="0" xfId="0" applyNumberFormat="1" applyFont="1" applyFill="1" applyAlignment="1">
      <alignment horizontal="right" vertical="center" indent="1"/>
    </xf>
    <xf numFmtId="164" fontId="15" fillId="5" borderId="5" xfId="0" applyNumberFormat="1" applyFont="1" applyFill="1" applyBorder="1" applyAlignment="1">
      <alignment horizontal="right" vertical="center" indent="1"/>
    </xf>
    <xf numFmtId="164" fontId="13" fillId="0" borderId="0" xfId="0" applyNumberFormat="1" applyFont="1" applyAlignment="1">
      <alignment horizontal="right" vertical="center" indent="1"/>
    </xf>
    <xf numFmtId="164" fontId="17" fillId="4" borderId="0" xfId="0" applyNumberFormat="1" applyFont="1" applyFill="1" applyAlignment="1">
      <alignment horizontal="right" vertical="center" indent="1"/>
    </xf>
    <xf numFmtId="0" fontId="12" fillId="5" borderId="0" xfId="0" applyFont="1" applyFill="1" applyAlignment="1">
      <alignment horizontal="left" vertical="center" indent="1"/>
    </xf>
    <xf numFmtId="0" fontId="9" fillId="0" borderId="0" xfId="0" applyFont="1" applyAlignment="1">
      <alignment horizontal="left" vertical="center" indent="2"/>
    </xf>
    <xf numFmtId="0" fontId="16" fillId="4" borderId="0" xfId="0" applyFont="1" applyFill="1" applyAlignment="1">
      <alignment horizontal="left" vertical="center" indent="1"/>
    </xf>
    <xf numFmtId="165" fontId="18" fillId="5" borderId="1" xfId="0" applyNumberFormat="1" applyFont="1" applyFill="1" applyBorder="1" applyAlignment="1">
      <alignment horizontal="left" vertical="center" indent="1"/>
    </xf>
    <xf numFmtId="165" fontId="18" fillId="5" borderId="2" xfId="0" applyNumberFormat="1" applyFont="1" applyFill="1" applyBorder="1" applyAlignment="1">
      <alignment horizontal="left" vertical="center" indent="1"/>
    </xf>
    <xf numFmtId="164" fontId="18" fillId="5" borderId="6" xfId="0" applyNumberFormat="1" applyFont="1" applyFill="1" applyBorder="1" applyAlignment="1">
      <alignment horizontal="left" vertical="center" indent="1"/>
    </xf>
    <xf numFmtId="0" fontId="1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indent="1"/>
    </xf>
    <xf numFmtId="0" fontId="1" fillId="7" borderId="0" xfId="0" applyFont="1" applyFill="1" applyAlignment="1">
      <alignment horizontal="left" vertical="center"/>
    </xf>
    <xf numFmtId="0" fontId="2" fillId="7" borderId="0" xfId="0" applyFont="1" applyFill="1" applyAlignment="1">
      <alignment horizontal="right" vertical="center"/>
    </xf>
  </cellXfs>
  <cellStyles count="1">
    <cellStyle name="Standard" xfId="0" builtinId="0"/>
  </cellStyles>
  <dxfs count="3">
    <dxf>
      <font>
        <b/>
        <sz val="24"/>
        <color rgb="FFB5544A"/>
        <name val="Calibri"/>
        <charset val="1"/>
      </font>
    </dxf>
    <dxf>
      <font>
        <b/>
        <sz val="24"/>
        <color rgb="FFB5544A"/>
        <name val="Calibri"/>
        <charset val="1"/>
      </font>
    </dxf>
    <dxf>
      <fill>
        <patternFill>
          <bgColor rgb="FFB5544A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5F6B"/>
      <rgbColor rgb="FFDDD0B8"/>
      <rgbColor rgb="FF5D8A6B"/>
      <rgbColor rgb="FF9999FF"/>
      <rgbColor rgb="FFB5544A"/>
      <rgbColor rgb="FFFBF7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4ECD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68B3A"/>
      <rgbColor rgb="FFFF6600"/>
      <rgbColor rgb="FF55595E"/>
      <rgbColor rgb="FF8A8E94"/>
      <rgbColor rgb="FF003366"/>
      <rgbColor rgb="FF339966"/>
      <rgbColor rgb="FF003300"/>
      <rgbColor rgb="FF333300"/>
      <rgbColor rgb="FF993300"/>
      <rgbColor rgb="FF993366"/>
      <rgbColor rgb="FF1F4E79"/>
      <rgbColor rgb="FF2A2A2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4E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5F6B"/>
    <pageSetUpPr fitToPage="1"/>
  </sheetPr>
  <dimension ref="A1:J79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S22" sqref="S22"/>
    </sheetView>
  </sheetViews>
  <sheetFormatPr baseColWidth="10" defaultColWidth="8.7109375" defaultRowHeight="15" x14ac:dyDescent="0.25"/>
  <cols>
    <col min="1" max="1" width="1.5703125" customWidth="1"/>
    <col min="2" max="2" width="22" customWidth="1"/>
    <col min="3" max="6" width="14" customWidth="1"/>
    <col min="7" max="7" width="16" customWidth="1"/>
    <col min="8" max="8" width="2" customWidth="1"/>
    <col min="9" max="9" width="22" customWidth="1"/>
    <col min="10" max="10" width="14" customWidth="1"/>
    <col min="11" max="11" width="2" customWidth="1"/>
  </cols>
  <sheetData>
    <row r="1" spans="1:10" ht="7.5" customHeight="1" x14ac:dyDescent="0.25">
      <c r="A1" s="13"/>
    </row>
    <row r="2" spans="1:10" ht="33.75" customHeight="1" x14ac:dyDescent="0.25">
      <c r="A2" s="13"/>
      <c r="B2" s="49" t="s">
        <v>0</v>
      </c>
      <c r="C2" s="49"/>
      <c r="D2" s="49"/>
      <c r="E2" s="49"/>
      <c r="F2" s="49"/>
      <c r="G2" s="49"/>
      <c r="I2" s="50" t="s">
        <v>1</v>
      </c>
      <c r="J2" s="50"/>
    </row>
    <row r="3" spans="1:10" ht="19.5" customHeight="1" x14ac:dyDescent="0.25">
      <c r="A3" s="13"/>
      <c r="B3" s="12" t="s">
        <v>2</v>
      </c>
      <c r="C3" s="12"/>
      <c r="D3" s="12"/>
      <c r="E3" s="12"/>
      <c r="F3" s="12"/>
      <c r="G3" s="12"/>
      <c r="I3" s="11" t="s">
        <v>3</v>
      </c>
      <c r="J3" s="11"/>
    </row>
    <row r="4" spans="1:10" ht="7.5" customHeight="1" x14ac:dyDescent="0.25">
      <c r="A4" s="13"/>
    </row>
    <row r="5" spans="1:10" ht="12" customHeight="1" x14ac:dyDescent="0.25">
      <c r="A5" s="13"/>
      <c r="B5" s="14"/>
      <c r="C5" s="14"/>
      <c r="D5" s="14"/>
      <c r="E5" s="14"/>
      <c r="F5" s="14"/>
      <c r="G5" s="14"/>
      <c r="I5" s="15"/>
      <c r="J5" s="15"/>
    </row>
    <row r="6" spans="1:10" ht="9.75" customHeight="1" x14ac:dyDescent="0.25">
      <c r="A6" s="13"/>
    </row>
    <row r="7" spans="1:10" ht="6" customHeight="1" x14ac:dyDescent="0.25">
      <c r="A7" s="13"/>
      <c r="B7" s="10"/>
      <c r="C7" s="10"/>
      <c r="D7" s="9"/>
      <c r="E7" s="9"/>
      <c r="F7" s="8"/>
      <c r="G7" s="8"/>
      <c r="I7" s="9"/>
      <c r="J7" s="9"/>
    </row>
    <row r="8" spans="1:10" ht="15.75" customHeight="1" x14ac:dyDescent="0.25">
      <c r="A8" s="13"/>
      <c r="B8" s="7" t="s">
        <v>4</v>
      </c>
      <c r="C8" s="7"/>
      <c r="D8" s="6" t="s">
        <v>5</v>
      </c>
      <c r="E8" s="6"/>
      <c r="F8" s="5" t="s">
        <v>6</v>
      </c>
      <c r="G8" s="5"/>
      <c r="I8" s="6" t="s">
        <v>7</v>
      </c>
      <c r="J8" s="6"/>
    </row>
    <row r="9" spans="1:10" ht="31.5" customHeight="1" x14ac:dyDescent="0.25">
      <c r="A9" s="13"/>
      <c r="B9" s="4">
        <f>E36</f>
        <v>32903</v>
      </c>
      <c r="C9" s="4"/>
      <c r="D9" s="4">
        <f>G43</f>
        <v>7427.3640000000032</v>
      </c>
      <c r="E9" s="4"/>
      <c r="F9" s="3">
        <f>IFERROR(G43/D17,0)</f>
        <v>2.6060926315789486E-2</v>
      </c>
      <c r="G9" s="3"/>
      <c r="I9" s="3">
        <f>IFERROR(C36/J13,0)</f>
        <v>0.73</v>
      </c>
      <c r="J9" s="3"/>
    </row>
    <row r="10" spans="1:10" ht="7.5" customHeight="1" x14ac:dyDescent="0.25">
      <c r="A10" s="13"/>
      <c r="B10" s="2"/>
      <c r="C10" s="2"/>
      <c r="D10" s="2"/>
      <c r="E10" s="2"/>
      <c r="F10" s="2"/>
      <c r="G10" s="2"/>
      <c r="I10" s="2"/>
      <c r="J10" s="2"/>
    </row>
    <row r="11" spans="1:10" ht="12" customHeight="1" x14ac:dyDescent="0.25">
      <c r="A11" s="13"/>
    </row>
    <row r="12" spans="1:10" ht="21.75" customHeight="1" x14ac:dyDescent="0.25">
      <c r="A12" s="13"/>
      <c r="B12" s="1" t="s">
        <v>8</v>
      </c>
      <c r="C12" s="1"/>
      <c r="D12" s="1"/>
      <c r="E12" s="1"/>
      <c r="F12" s="1"/>
      <c r="G12" s="1"/>
      <c r="H12" s="1"/>
      <c r="I12" s="1"/>
      <c r="J12" s="1"/>
    </row>
    <row r="13" spans="1:10" ht="19.5" customHeight="1" x14ac:dyDescent="0.25">
      <c r="A13" s="13"/>
      <c r="B13" s="16" t="s">
        <v>9</v>
      </c>
      <c r="C13" s="17"/>
      <c r="D13" s="18" t="s">
        <v>10</v>
      </c>
      <c r="F13" s="16" t="s">
        <v>11</v>
      </c>
      <c r="G13" s="17"/>
      <c r="I13" s="17"/>
      <c r="J13" s="19">
        <v>300</v>
      </c>
    </row>
    <row r="14" spans="1:10" ht="19.5" customHeight="1" x14ac:dyDescent="0.25">
      <c r="A14" s="13"/>
      <c r="B14" s="16" t="s">
        <v>12</v>
      </c>
      <c r="C14" s="17"/>
      <c r="D14" s="18" t="s">
        <v>13</v>
      </c>
      <c r="F14" s="16" t="s">
        <v>14</v>
      </c>
      <c r="G14" s="17"/>
      <c r="I14" s="17"/>
      <c r="J14" s="20">
        <v>130</v>
      </c>
    </row>
    <row r="15" spans="1:10" ht="19.5" customHeight="1" x14ac:dyDescent="0.25">
      <c r="A15" s="13"/>
      <c r="B15" s="16" t="s">
        <v>15</v>
      </c>
      <c r="C15" s="17"/>
      <c r="D15" s="19">
        <v>75</v>
      </c>
      <c r="F15" s="16" t="s">
        <v>16</v>
      </c>
      <c r="G15" s="17"/>
      <c r="I15" s="17"/>
      <c r="J15" s="21">
        <v>5</v>
      </c>
    </row>
    <row r="16" spans="1:10" ht="19.5" customHeight="1" x14ac:dyDescent="0.25">
      <c r="A16" s="13"/>
      <c r="B16" s="16" t="s">
        <v>17</v>
      </c>
      <c r="C16" s="17"/>
      <c r="D16" s="19">
        <v>5</v>
      </c>
      <c r="F16" s="16" t="s">
        <v>18</v>
      </c>
      <c r="G16" s="17"/>
      <c r="I16" s="17"/>
      <c r="J16" s="22">
        <v>0.16</v>
      </c>
    </row>
    <row r="17" spans="1:10" ht="19.5" customHeight="1" x14ac:dyDescent="0.25">
      <c r="A17" s="13"/>
      <c r="B17" s="16" t="s">
        <v>19</v>
      </c>
      <c r="C17" s="17"/>
      <c r="D17" s="20">
        <v>285000</v>
      </c>
      <c r="F17" s="16" t="s">
        <v>20</v>
      </c>
      <c r="G17" s="17"/>
      <c r="I17" s="17"/>
      <c r="J17" s="20">
        <v>11</v>
      </c>
    </row>
    <row r="18" spans="1:10" ht="19.5" customHeight="1" x14ac:dyDescent="0.25">
      <c r="A18" s="13"/>
      <c r="B18" s="16" t="s">
        <v>21</v>
      </c>
      <c r="C18" s="17"/>
      <c r="D18" s="20">
        <v>70000</v>
      </c>
      <c r="F18" s="16" t="s">
        <v>22</v>
      </c>
      <c r="G18" s="17"/>
      <c r="I18" s="17"/>
      <c r="J18" s="20">
        <v>5</v>
      </c>
    </row>
    <row r="19" spans="1:10" ht="19.5" customHeight="1" x14ac:dyDescent="0.25">
      <c r="A19" s="13"/>
      <c r="B19" s="16" t="s">
        <v>23</v>
      </c>
      <c r="C19" s="17"/>
      <c r="D19" s="22">
        <v>0.02</v>
      </c>
      <c r="F19" s="16" t="s">
        <v>24</v>
      </c>
      <c r="G19" s="17"/>
      <c r="I19" s="17"/>
      <c r="J19" s="20">
        <v>7800</v>
      </c>
    </row>
    <row r="20" spans="1:10" ht="19.5" customHeight="1" x14ac:dyDescent="0.25">
      <c r="A20" s="13"/>
      <c r="B20" s="16" t="s">
        <v>25</v>
      </c>
      <c r="C20" s="17"/>
      <c r="D20" s="22">
        <v>0.3</v>
      </c>
      <c r="F20" s="16" t="s">
        <v>26</v>
      </c>
      <c r="G20" s="17"/>
      <c r="I20" s="17"/>
      <c r="J20" s="20">
        <v>900</v>
      </c>
    </row>
    <row r="21" spans="1:10" ht="12" customHeight="1" x14ac:dyDescent="0.25">
      <c r="A21" s="13"/>
    </row>
    <row r="22" spans="1:10" ht="21.75" customHeight="1" x14ac:dyDescent="0.25">
      <c r="A22" s="13"/>
      <c r="B22" s="1" t="s">
        <v>27</v>
      </c>
      <c r="C22" s="1"/>
      <c r="D22" s="1"/>
      <c r="E22" s="1"/>
      <c r="F22" s="1"/>
      <c r="G22" s="1"/>
      <c r="H22" s="1"/>
      <c r="I22" s="1"/>
      <c r="J22" s="1"/>
    </row>
    <row r="23" spans="1:10" ht="30" customHeight="1" x14ac:dyDescent="0.25">
      <c r="A23" s="13"/>
      <c r="B23" s="23" t="s">
        <v>28</v>
      </c>
      <c r="C23" s="24" t="s">
        <v>29</v>
      </c>
      <c r="D23" s="25" t="s">
        <v>30</v>
      </c>
      <c r="E23" s="25" t="s">
        <v>31</v>
      </c>
      <c r="F23" s="25" t="s">
        <v>32</v>
      </c>
      <c r="G23" s="25" t="s">
        <v>33</v>
      </c>
    </row>
    <row r="24" spans="1:10" ht="19.5" customHeight="1" x14ac:dyDescent="0.25">
      <c r="A24" s="13"/>
      <c r="B24" s="26" t="s">
        <v>34</v>
      </c>
      <c r="C24" s="27">
        <v>27</v>
      </c>
      <c r="D24" s="20">
        <v>169</v>
      </c>
      <c r="E24" s="28">
        <f t="shared" ref="E24:E35" si="0">C24*D24</f>
        <v>4563</v>
      </c>
      <c r="F24" s="28">
        <f>C24*$J17+E24*$J16+IFERROR(C24/$J15,0)*$J18+$J19/12+$J20/12</f>
        <v>1779.08</v>
      </c>
      <c r="G24" s="29">
        <f t="shared" ref="G24:G35" si="1">E24-F24</f>
        <v>2783.92</v>
      </c>
    </row>
    <row r="25" spans="1:10" ht="19.5" customHeight="1" x14ac:dyDescent="0.25">
      <c r="A25" s="13"/>
      <c r="B25" s="30" t="s">
        <v>35</v>
      </c>
      <c r="C25" s="31">
        <v>25</v>
      </c>
      <c r="D25" s="32">
        <v>169</v>
      </c>
      <c r="E25" s="33">
        <f t="shared" si="0"/>
        <v>4225</v>
      </c>
      <c r="F25" s="33">
        <f>C25*$J17+E25*$J16+IFERROR(C25/$J15,0)*$J18+$J19/12+$J20/12</f>
        <v>1701</v>
      </c>
      <c r="G25" s="34">
        <f t="shared" si="1"/>
        <v>2524</v>
      </c>
    </row>
    <row r="26" spans="1:10" ht="19.5" customHeight="1" x14ac:dyDescent="0.25">
      <c r="A26" s="13"/>
      <c r="B26" s="26" t="s">
        <v>36</v>
      </c>
      <c r="C26" s="27">
        <v>18</v>
      </c>
      <c r="D26" s="20">
        <v>143</v>
      </c>
      <c r="E26" s="28">
        <f t="shared" si="0"/>
        <v>2574</v>
      </c>
      <c r="F26" s="28">
        <f>C26*$J17+E26*$J16+IFERROR(C26/$J15,0)*$J18+$J19/12+$J20/12</f>
        <v>1352.8400000000001</v>
      </c>
      <c r="G26" s="29">
        <f t="shared" si="1"/>
        <v>1221.1599999999999</v>
      </c>
    </row>
    <row r="27" spans="1:10" ht="19.5" customHeight="1" x14ac:dyDescent="0.25">
      <c r="A27" s="13"/>
      <c r="B27" s="30" t="s">
        <v>37</v>
      </c>
      <c r="C27" s="31">
        <v>9</v>
      </c>
      <c r="D27" s="32">
        <v>117</v>
      </c>
      <c r="E27" s="33">
        <f t="shared" si="0"/>
        <v>1053</v>
      </c>
      <c r="F27" s="33">
        <f>C27*$J17+E27*$J16+IFERROR(C27/$J15,0)*$J18+$J19/12+$J20/12</f>
        <v>1001.48</v>
      </c>
      <c r="G27" s="34">
        <f t="shared" si="1"/>
        <v>51.519999999999982</v>
      </c>
    </row>
    <row r="28" spans="1:10" ht="19.5" customHeight="1" x14ac:dyDescent="0.25">
      <c r="A28" s="13"/>
      <c r="B28" s="26" t="s">
        <v>38</v>
      </c>
      <c r="C28" s="27">
        <v>11</v>
      </c>
      <c r="D28" s="20">
        <v>124</v>
      </c>
      <c r="E28" s="28">
        <f t="shared" si="0"/>
        <v>1364</v>
      </c>
      <c r="F28" s="28">
        <f>C28*$J17+E28*$J16+IFERROR(C28/$J15,0)*$J18+$J19/12+$J20/12</f>
        <v>1075.24</v>
      </c>
      <c r="G28" s="29">
        <f t="shared" si="1"/>
        <v>288.76</v>
      </c>
    </row>
    <row r="29" spans="1:10" ht="19.5" customHeight="1" x14ac:dyDescent="0.25">
      <c r="A29" s="13"/>
      <c r="B29" s="30" t="s">
        <v>39</v>
      </c>
      <c r="C29" s="31">
        <v>19</v>
      </c>
      <c r="D29" s="32">
        <v>137</v>
      </c>
      <c r="E29" s="33">
        <f t="shared" si="0"/>
        <v>2603</v>
      </c>
      <c r="F29" s="33">
        <f>C29*$J17+E29*$J16+IFERROR(C29/$J15,0)*$J18+$J19/12+$J20/12</f>
        <v>1369.48</v>
      </c>
      <c r="G29" s="34">
        <f t="shared" si="1"/>
        <v>1233.52</v>
      </c>
    </row>
    <row r="30" spans="1:10" ht="19.5" customHeight="1" x14ac:dyDescent="0.25">
      <c r="A30" s="13"/>
      <c r="B30" s="26" t="s">
        <v>40</v>
      </c>
      <c r="C30" s="27">
        <v>25</v>
      </c>
      <c r="D30" s="20">
        <v>156</v>
      </c>
      <c r="E30" s="28">
        <f t="shared" si="0"/>
        <v>3900</v>
      </c>
      <c r="F30" s="28">
        <f>C30*$J17+E30*$J16+IFERROR(C30/$J15,0)*$J18+$J19/12+$J20/12</f>
        <v>1649</v>
      </c>
      <c r="G30" s="29">
        <f t="shared" si="1"/>
        <v>2251</v>
      </c>
    </row>
    <row r="31" spans="1:10" ht="19.5" customHeight="1" x14ac:dyDescent="0.25">
      <c r="A31" s="13"/>
      <c r="B31" s="30" t="s">
        <v>41</v>
      </c>
      <c r="C31" s="31">
        <v>26</v>
      </c>
      <c r="D31" s="32">
        <v>156</v>
      </c>
      <c r="E31" s="33">
        <f t="shared" si="0"/>
        <v>4056</v>
      </c>
      <c r="F31" s="33">
        <f>C31*$J17+E31*$J16+IFERROR(C31/$J15,0)*$J18+$J19/12+$J20/12</f>
        <v>1685.96</v>
      </c>
      <c r="G31" s="34">
        <f t="shared" si="1"/>
        <v>2370.04</v>
      </c>
    </row>
    <row r="32" spans="1:10" ht="19.5" customHeight="1" x14ac:dyDescent="0.25">
      <c r="A32" s="13"/>
      <c r="B32" s="26" t="s">
        <v>42</v>
      </c>
      <c r="C32" s="27">
        <v>18</v>
      </c>
      <c r="D32" s="20">
        <v>137</v>
      </c>
      <c r="E32" s="28">
        <f t="shared" si="0"/>
        <v>2466</v>
      </c>
      <c r="F32" s="28">
        <f>C32*$J17+E32*$J16+IFERROR(C32/$J15,0)*$J18+$J19/12+$J20/12</f>
        <v>1335.56</v>
      </c>
      <c r="G32" s="29">
        <f t="shared" si="1"/>
        <v>1130.44</v>
      </c>
    </row>
    <row r="33" spans="1:10" ht="19.5" customHeight="1" x14ac:dyDescent="0.25">
      <c r="A33" s="13"/>
      <c r="B33" s="30" t="s">
        <v>43</v>
      </c>
      <c r="C33" s="31">
        <v>12</v>
      </c>
      <c r="D33" s="32">
        <v>124</v>
      </c>
      <c r="E33" s="33">
        <f t="shared" si="0"/>
        <v>1488</v>
      </c>
      <c r="F33" s="33">
        <f>C33*$J17+E33*$J16+IFERROR(C33/$J15,0)*$J18+$J19/12+$J20/12</f>
        <v>1107.08</v>
      </c>
      <c r="G33" s="34">
        <f t="shared" si="1"/>
        <v>380.92000000000007</v>
      </c>
    </row>
    <row r="34" spans="1:10" ht="19.5" customHeight="1" x14ac:dyDescent="0.25">
      <c r="A34" s="13"/>
      <c r="B34" s="26" t="s">
        <v>44</v>
      </c>
      <c r="C34" s="27">
        <v>5</v>
      </c>
      <c r="D34" s="20">
        <v>111</v>
      </c>
      <c r="E34" s="28">
        <f t="shared" si="0"/>
        <v>555</v>
      </c>
      <c r="F34" s="28">
        <f>C34*$J17+E34*$J16+IFERROR(C34/$J15,0)*$J18+$J19/12+$J20/12</f>
        <v>873.8</v>
      </c>
      <c r="G34" s="29">
        <f t="shared" si="1"/>
        <v>-318.79999999999995</v>
      </c>
    </row>
    <row r="35" spans="1:10" ht="19.5" customHeight="1" x14ac:dyDescent="0.25">
      <c r="A35" s="13"/>
      <c r="B35" s="30" t="s">
        <v>45</v>
      </c>
      <c r="C35" s="31">
        <v>24</v>
      </c>
      <c r="D35" s="32">
        <v>169</v>
      </c>
      <c r="E35" s="33">
        <f t="shared" si="0"/>
        <v>4056</v>
      </c>
      <c r="F35" s="33">
        <f>C35*$J17+E35*$J16+IFERROR(C35/$J15,0)*$J18+$J19/12+$J20/12</f>
        <v>1661.96</v>
      </c>
      <c r="G35" s="34">
        <f t="shared" si="1"/>
        <v>2394.04</v>
      </c>
    </row>
    <row r="36" spans="1:10" ht="25.5" customHeight="1" x14ac:dyDescent="0.25">
      <c r="A36" s="13"/>
      <c r="B36" s="35" t="s">
        <v>46</v>
      </c>
      <c r="C36" s="36">
        <f>SUM(C24:C35)</f>
        <v>219</v>
      </c>
      <c r="D36" s="37">
        <f>IFERROR(E36/C36,0)</f>
        <v>150.24200913242009</v>
      </c>
      <c r="E36" s="37">
        <f>SUM(E24:E35)</f>
        <v>32903</v>
      </c>
      <c r="F36" s="37">
        <f>SUM(F24:F35)</f>
        <v>16592.479999999996</v>
      </c>
      <c r="G36" s="37">
        <f>SUM(G24:G35)</f>
        <v>16310.520000000004</v>
      </c>
    </row>
    <row r="37" spans="1:10" ht="12" customHeight="1" x14ac:dyDescent="0.25">
      <c r="A37" s="13"/>
    </row>
    <row r="38" spans="1:10" ht="21.75" customHeight="1" x14ac:dyDescent="0.25">
      <c r="A38" s="13"/>
      <c r="B38" s="1" t="s">
        <v>47</v>
      </c>
      <c r="C38" s="1"/>
      <c r="D38" s="1"/>
      <c r="E38" s="1"/>
      <c r="F38" s="1"/>
      <c r="G38" s="1"/>
      <c r="H38" s="1"/>
      <c r="I38" s="1"/>
      <c r="J38" s="1"/>
    </row>
    <row r="39" spans="1:10" ht="24" customHeight="1" x14ac:dyDescent="0.25">
      <c r="A39" s="13"/>
      <c r="B39" s="41" t="s">
        <v>48</v>
      </c>
      <c r="C39" s="41"/>
      <c r="D39" s="41"/>
      <c r="E39" s="41"/>
      <c r="F39" s="41"/>
      <c r="G39" s="38">
        <f>G36</f>
        <v>16310.520000000004</v>
      </c>
    </row>
    <row r="40" spans="1:10" ht="24" customHeight="1" x14ac:dyDescent="0.25">
      <c r="A40" s="13"/>
      <c r="B40" s="42" t="s">
        <v>49</v>
      </c>
      <c r="C40" s="42"/>
      <c r="D40" s="42"/>
      <c r="E40" s="42"/>
      <c r="F40" s="42"/>
      <c r="G40" s="39">
        <f>-$D17*$D19</f>
        <v>-5700</v>
      </c>
    </row>
    <row r="41" spans="1:10" ht="24" customHeight="1" x14ac:dyDescent="0.25">
      <c r="A41" s="13"/>
      <c r="B41" s="41" t="s">
        <v>50</v>
      </c>
      <c r="C41" s="41"/>
      <c r="D41" s="41"/>
      <c r="E41" s="41"/>
      <c r="F41" s="41"/>
      <c r="G41" s="38">
        <f>G39+G40</f>
        <v>10610.520000000004</v>
      </c>
    </row>
    <row r="42" spans="1:10" ht="24" customHeight="1" x14ac:dyDescent="0.25">
      <c r="A42" s="13"/>
      <c r="B42" s="42" t="s">
        <v>51</v>
      </c>
      <c r="C42" s="42"/>
      <c r="D42" s="42"/>
      <c r="E42" s="42"/>
      <c r="F42" s="42"/>
      <c r="G42" s="39">
        <f>-MAX(G41,0)*D20</f>
        <v>-3183.1560000000013</v>
      </c>
    </row>
    <row r="43" spans="1:10" ht="30" customHeight="1" x14ac:dyDescent="0.25">
      <c r="A43" s="13"/>
      <c r="B43" s="43" t="s">
        <v>52</v>
      </c>
      <c r="C43" s="43"/>
      <c r="D43" s="43"/>
      <c r="E43" s="43"/>
      <c r="F43" s="43"/>
      <c r="G43" s="40">
        <f>G41+G42</f>
        <v>7427.3640000000032</v>
      </c>
    </row>
    <row r="44" spans="1:10" ht="12" customHeight="1" x14ac:dyDescent="0.25">
      <c r="A44" s="13"/>
    </row>
    <row r="45" spans="1:10" ht="21.75" customHeight="1" x14ac:dyDescent="0.25">
      <c r="A45" s="13"/>
      <c r="B45" s="1" t="s">
        <v>53</v>
      </c>
      <c r="C45" s="1"/>
      <c r="D45" s="1"/>
      <c r="E45" s="1"/>
      <c r="F45" s="1"/>
      <c r="G45" s="1"/>
      <c r="H45" s="1"/>
      <c r="I45" s="1"/>
      <c r="J45" s="1"/>
    </row>
    <row r="46" spans="1:10" ht="18" customHeight="1" x14ac:dyDescent="0.25">
      <c r="A46" s="13"/>
      <c r="B46" s="7" t="s">
        <v>54</v>
      </c>
      <c r="C46" s="7"/>
      <c r="D46" s="7"/>
      <c r="E46" s="6" t="s">
        <v>55</v>
      </c>
      <c r="F46" s="6"/>
      <c r="G46" s="5" t="s">
        <v>56</v>
      </c>
      <c r="H46" s="5"/>
      <c r="I46" s="5"/>
      <c r="J46" s="5"/>
    </row>
    <row r="47" spans="1:10" ht="25.5" customHeight="1" x14ac:dyDescent="0.25">
      <c r="A47" s="13"/>
      <c r="B47" s="44">
        <f>IFERROR(G43/D17,0)</f>
        <v>2.6060926315789486E-2</v>
      </c>
      <c r="C47" s="44"/>
      <c r="D47" s="44"/>
      <c r="E47" s="45">
        <f>IFERROR(G43/D18,0)</f>
        <v>0.10610520000000005</v>
      </c>
      <c r="F47" s="45"/>
      <c r="G47" s="46">
        <f>IFERROR(E36/C36,0)</f>
        <v>150.24200913242009</v>
      </c>
      <c r="H47" s="46"/>
      <c r="I47" s="46"/>
      <c r="J47" s="46"/>
    </row>
    <row r="48" spans="1:10" ht="12" customHeight="1" x14ac:dyDescent="0.25">
      <c r="A48" s="13"/>
    </row>
    <row r="49" spans="1:10" ht="19.5" customHeight="1" x14ac:dyDescent="0.25">
      <c r="A49" s="13"/>
      <c r="B49" s="47" t="s">
        <v>57</v>
      </c>
      <c r="C49" s="47"/>
      <c r="D49" s="47"/>
      <c r="E49" s="47"/>
      <c r="F49" s="47"/>
      <c r="G49" s="47"/>
      <c r="H49" s="47"/>
      <c r="I49" s="47"/>
      <c r="J49" s="47"/>
    </row>
    <row r="50" spans="1:10" ht="15.75" customHeight="1" x14ac:dyDescent="0.25">
      <c r="A50" s="13"/>
      <c r="B50" s="48" t="s">
        <v>58</v>
      </c>
      <c r="C50" s="48"/>
      <c r="D50" s="48"/>
      <c r="E50" s="48"/>
      <c r="F50" s="48"/>
      <c r="G50" s="48"/>
      <c r="H50" s="48"/>
      <c r="I50" s="48"/>
      <c r="J50" s="48"/>
    </row>
    <row r="51" spans="1:10" ht="15.75" customHeight="1" x14ac:dyDescent="0.25">
      <c r="A51" s="13"/>
      <c r="B51" s="48" t="s">
        <v>59</v>
      </c>
      <c r="C51" s="48"/>
      <c r="D51" s="48"/>
      <c r="E51" s="48"/>
      <c r="F51" s="48"/>
      <c r="G51" s="48"/>
      <c r="H51" s="48"/>
      <c r="I51" s="48"/>
      <c r="J51" s="48"/>
    </row>
    <row r="52" spans="1:10" ht="15.75" customHeight="1" x14ac:dyDescent="0.25">
      <c r="A52" s="13"/>
      <c r="B52" s="48" t="s">
        <v>60</v>
      </c>
      <c r="C52" s="48"/>
      <c r="D52" s="48"/>
      <c r="E52" s="48"/>
      <c r="F52" s="48"/>
      <c r="G52" s="48"/>
      <c r="H52" s="48"/>
      <c r="I52" s="48"/>
      <c r="J52" s="48"/>
    </row>
    <row r="53" spans="1:10" ht="15.75" customHeight="1" x14ac:dyDescent="0.25">
      <c r="A53" s="13"/>
      <c r="B53" s="48" t="s">
        <v>61</v>
      </c>
      <c r="C53" s="48"/>
      <c r="D53" s="48"/>
      <c r="E53" s="48"/>
      <c r="F53" s="48"/>
      <c r="G53" s="48"/>
      <c r="H53" s="48"/>
      <c r="I53" s="48"/>
      <c r="J53" s="48"/>
    </row>
    <row r="54" spans="1:10" ht="15.75" customHeight="1" x14ac:dyDescent="0.25">
      <c r="A54" s="13"/>
      <c r="B54" s="48" t="s">
        <v>62</v>
      </c>
      <c r="C54" s="48"/>
      <c r="D54" s="48"/>
      <c r="E54" s="48"/>
      <c r="F54" s="48"/>
      <c r="G54" s="48"/>
      <c r="H54" s="48"/>
      <c r="I54" s="48"/>
      <c r="J54" s="48"/>
    </row>
    <row r="55" spans="1:10" x14ac:dyDescent="0.25">
      <c r="A55" s="13"/>
    </row>
    <row r="56" spans="1:10" x14ac:dyDescent="0.25">
      <c r="A56" s="13"/>
    </row>
    <row r="57" spans="1:10" x14ac:dyDescent="0.25">
      <c r="A57" s="13"/>
    </row>
    <row r="58" spans="1:10" x14ac:dyDescent="0.25">
      <c r="A58" s="13"/>
    </row>
    <row r="59" spans="1:10" x14ac:dyDescent="0.25">
      <c r="A59" s="13"/>
    </row>
    <row r="60" spans="1:10" x14ac:dyDescent="0.25">
      <c r="A60" s="13"/>
    </row>
    <row r="61" spans="1:10" x14ac:dyDescent="0.25">
      <c r="A61" s="13"/>
    </row>
    <row r="62" spans="1:10" x14ac:dyDescent="0.25">
      <c r="A62" s="13"/>
    </row>
    <row r="63" spans="1:10" x14ac:dyDescent="0.25">
      <c r="A63" s="13"/>
    </row>
    <row r="64" spans="1:10" x14ac:dyDescent="0.25">
      <c r="A64" s="13"/>
    </row>
    <row r="65" spans="1:1" x14ac:dyDescent="0.25">
      <c r="A65" s="13"/>
    </row>
    <row r="66" spans="1:1" x14ac:dyDescent="0.25">
      <c r="A66" s="13"/>
    </row>
    <row r="67" spans="1:1" x14ac:dyDescent="0.25">
      <c r="A67" s="13"/>
    </row>
    <row r="68" spans="1:1" x14ac:dyDescent="0.25">
      <c r="A68" s="13"/>
    </row>
    <row r="69" spans="1:1" x14ac:dyDescent="0.25">
      <c r="A69" s="13"/>
    </row>
    <row r="70" spans="1:1" x14ac:dyDescent="0.25">
      <c r="A70" s="13"/>
    </row>
    <row r="71" spans="1:1" x14ac:dyDescent="0.25">
      <c r="A71" s="13"/>
    </row>
    <row r="72" spans="1:1" x14ac:dyDescent="0.25">
      <c r="A72" s="13"/>
    </row>
    <row r="73" spans="1:1" x14ac:dyDescent="0.25">
      <c r="A73" s="13"/>
    </row>
    <row r="74" spans="1:1" x14ac:dyDescent="0.25">
      <c r="A74" s="13"/>
    </row>
    <row r="75" spans="1:1" x14ac:dyDescent="0.25">
      <c r="A75" s="13"/>
    </row>
    <row r="76" spans="1:1" x14ac:dyDescent="0.25">
      <c r="A76" s="13"/>
    </row>
    <row r="77" spans="1:1" x14ac:dyDescent="0.25">
      <c r="A77" s="13"/>
    </row>
    <row r="78" spans="1:1" x14ac:dyDescent="0.25">
      <c r="A78" s="13"/>
    </row>
    <row r="79" spans="1:1" x14ac:dyDescent="0.25">
      <c r="A79" s="13"/>
    </row>
  </sheetData>
  <mergeCells count="41">
    <mergeCell ref="B51:J51"/>
    <mergeCell ref="B52:J52"/>
    <mergeCell ref="B53:J53"/>
    <mergeCell ref="B54:J54"/>
    <mergeCell ref="B47:D47"/>
    <mergeCell ref="E47:F47"/>
    <mergeCell ref="G47:J47"/>
    <mergeCell ref="B49:J49"/>
    <mergeCell ref="B50:J50"/>
    <mergeCell ref="B42:F42"/>
    <mergeCell ref="B43:F43"/>
    <mergeCell ref="B45:J45"/>
    <mergeCell ref="B46:D46"/>
    <mergeCell ref="E46:F46"/>
    <mergeCell ref="G46:J46"/>
    <mergeCell ref="B22:J22"/>
    <mergeCell ref="B38:J38"/>
    <mergeCell ref="B39:F39"/>
    <mergeCell ref="B40:F40"/>
    <mergeCell ref="B41:F41"/>
    <mergeCell ref="B10:C10"/>
    <mergeCell ref="D10:E10"/>
    <mergeCell ref="F10:G10"/>
    <mergeCell ref="I10:J10"/>
    <mergeCell ref="B12:J12"/>
    <mergeCell ref="B8:C8"/>
    <mergeCell ref="D8:E8"/>
    <mergeCell ref="F8:G8"/>
    <mergeCell ref="I8:J8"/>
    <mergeCell ref="B9:C9"/>
    <mergeCell ref="D9:E9"/>
    <mergeCell ref="F9:G9"/>
    <mergeCell ref="I9:J9"/>
    <mergeCell ref="B2:G2"/>
    <mergeCell ref="I2:J2"/>
    <mergeCell ref="B3:G3"/>
    <mergeCell ref="I3:J3"/>
    <mergeCell ref="B7:C7"/>
    <mergeCell ref="D7:E7"/>
    <mergeCell ref="F7:G7"/>
    <mergeCell ref="I7:J7"/>
  </mergeCells>
  <conditionalFormatting sqref="B43:G43">
    <cfRule type="expression" dxfId="2" priority="3">
      <formula>$G$43&lt;0</formula>
    </cfRule>
  </conditionalFormatting>
  <conditionalFormatting sqref="D9:E9">
    <cfRule type="expression" dxfId="1" priority="4">
      <formula>$D$9&lt;0</formula>
    </cfRule>
  </conditionalFormatting>
  <conditionalFormatting sqref="F9:G9">
    <cfRule type="expression" dxfId="0" priority="5">
      <formula>$F$9&lt;0</formula>
    </cfRule>
  </conditionalFormatting>
  <conditionalFormatting sqref="G24:G35">
    <cfRule type="colorScale" priority="2">
      <colorScale>
        <cfvo type="min"/>
        <cfvo type="num" val="0"/>
        <cfvo type="max"/>
        <color rgb="FFF0D5CF"/>
        <color rgb="FFFFF6E0"/>
        <color rgb="FFD8E4D2"/>
      </colorScale>
    </cfRule>
  </conditionalFormatting>
  <dataValidations count="3">
    <dataValidation type="decimal" allowBlank="1" sqref="J16 D19:D20" xr:uid="{00000000-0002-0000-0000-000000000000}">
      <formula1>0</formula1>
      <formula2>2</formula2>
    </dataValidation>
    <dataValidation type="decimal" operator="greaterThanOrEqual" allowBlank="1" sqref="J13:J15 D17:D18 J17:J20 D24:D35" xr:uid="{00000000-0002-0000-0000-000001000000}">
      <formula1>0</formula1>
      <formula2>0</formula2>
    </dataValidation>
    <dataValidation type="whole" operator="greaterThanOrEqual" allowBlank="1" sqref="C24:C35" xr:uid="{00000000-0002-0000-0000-000002000000}">
      <formula1>0</formula1>
      <formula2>0</formula2>
    </dataValidation>
  </dataValidations>
  <printOptions horizontalCentered="1"/>
  <pageMargins left="0.4" right="0.4" top="0.5" bottom="0.5" header="0.511811023622047" footer="0.511811023622047"/>
  <pageSetup paperSize="9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Kalkulation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2026-06-17T10:44:34Z</dcterms:created>
  <dcterms:modified xsi:type="dcterms:W3CDTF">2026-06-17T16:14:37Z</dcterms:modified>
  <dc:language>en-US</dc:language>
</cp:coreProperties>
</file>