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C2E6DC4B-F5D3-446B-921C-DF0D618B5467}" xr6:coauthVersionLast="47" xr6:coauthVersionMax="47" xr10:uidLastSave="{00000000-0000-0000-0000-000000000000}"/>
  <bookViews>
    <workbookView xWindow="690" yWindow="690" windowWidth="25500" windowHeight="13500" xr2:uid="{00000000-000D-0000-FFFF-FFFF00000000}"/>
  </bookViews>
  <sheets>
    <sheet name="Messprotokoll" sheetId="1" r:id="rId1"/>
    <sheet name="Messwerte" sheetId="2" r:id="rId2"/>
    <sheet name="Stammdat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1" i="2" l="1"/>
  <c r="K101" i="2"/>
  <c r="M101" i="2" s="1"/>
  <c r="N100" i="2"/>
  <c r="K100" i="2"/>
  <c r="M100" i="2" s="1"/>
  <c r="N99" i="2"/>
  <c r="K99" i="2"/>
  <c r="M99" i="2" s="1"/>
  <c r="N98" i="2"/>
  <c r="K98" i="2"/>
  <c r="M98" i="2" s="1"/>
  <c r="N97" i="2"/>
  <c r="K97" i="2"/>
  <c r="M97" i="2" s="1"/>
  <c r="N96" i="2"/>
  <c r="M96" i="2"/>
  <c r="L96" i="2"/>
  <c r="K96" i="2"/>
  <c r="N95" i="2"/>
  <c r="M95" i="2"/>
  <c r="L95" i="2"/>
  <c r="K95" i="2"/>
  <c r="N94" i="2"/>
  <c r="M94" i="2"/>
  <c r="L94" i="2"/>
  <c r="K94" i="2"/>
  <c r="N93" i="2"/>
  <c r="M93" i="2"/>
  <c r="L93" i="2"/>
  <c r="K93" i="2"/>
  <c r="N92" i="2"/>
  <c r="M92" i="2"/>
  <c r="L92" i="2"/>
  <c r="K92" i="2"/>
  <c r="N91" i="2"/>
  <c r="M91" i="2"/>
  <c r="L91" i="2"/>
  <c r="K91" i="2"/>
  <c r="N90" i="2"/>
  <c r="M90" i="2"/>
  <c r="L90" i="2"/>
  <c r="K90" i="2"/>
  <c r="N89" i="2"/>
  <c r="M89" i="2"/>
  <c r="L89" i="2"/>
  <c r="K89" i="2"/>
  <c r="N88" i="2"/>
  <c r="M88" i="2"/>
  <c r="L88" i="2"/>
  <c r="K88" i="2"/>
  <c r="N87" i="2"/>
  <c r="M87" i="2"/>
  <c r="L87" i="2"/>
  <c r="K87" i="2"/>
  <c r="N86" i="2"/>
  <c r="M86" i="2"/>
  <c r="L86" i="2"/>
  <c r="K86" i="2"/>
  <c r="N85" i="2"/>
  <c r="M85" i="2"/>
  <c r="L85" i="2"/>
  <c r="K85" i="2"/>
  <c r="N84" i="2"/>
  <c r="M84" i="2"/>
  <c r="L84" i="2"/>
  <c r="K84" i="2"/>
  <c r="N83" i="2"/>
  <c r="M83" i="2"/>
  <c r="L83" i="2"/>
  <c r="K83" i="2"/>
  <c r="N82" i="2"/>
  <c r="M82" i="2"/>
  <c r="L82" i="2"/>
  <c r="K82" i="2"/>
  <c r="N81" i="2"/>
  <c r="M81" i="2"/>
  <c r="L81" i="2"/>
  <c r="K81" i="2"/>
  <c r="N80" i="2"/>
  <c r="M80" i="2"/>
  <c r="L80" i="2"/>
  <c r="K80" i="2"/>
  <c r="N79" i="2"/>
  <c r="M79" i="2"/>
  <c r="L79" i="2"/>
  <c r="K79" i="2"/>
  <c r="N78" i="2"/>
  <c r="M78" i="2"/>
  <c r="L78" i="2"/>
  <c r="K78" i="2"/>
  <c r="N77" i="2"/>
  <c r="M77" i="2"/>
  <c r="L77" i="2"/>
  <c r="K77" i="2"/>
  <c r="N76" i="2"/>
  <c r="M76" i="2"/>
  <c r="L76" i="2"/>
  <c r="K76" i="2"/>
  <c r="N75" i="2"/>
  <c r="M75" i="2"/>
  <c r="L75" i="2"/>
  <c r="K75" i="2"/>
  <c r="N74" i="2"/>
  <c r="M74" i="2"/>
  <c r="L74" i="2"/>
  <c r="K74" i="2"/>
  <c r="N73" i="2"/>
  <c r="M73" i="2"/>
  <c r="L73" i="2"/>
  <c r="K73" i="2"/>
  <c r="N72" i="2"/>
  <c r="M72" i="2"/>
  <c r="L72" i="2"/>
  <c r="K72" i="2"/>
  <c r="N71" i="2"/>
  <c r="M71" i="2"/>
  <c r="L71" i="2"/>
  <c r="K71" i="2"/>
  <c r="N70" i="2"/>
  <c r="M70" i="2"/>
  <c r="L70" i="2"/>
  <c r="K70" i="2"/>
  <c r="N69" i="2"/>
  <c r="M69" i="2"/>
  <c r="L69" i="2"/>
  <c r="K69" i="2"/>
  <c r="N68" i="2"/>
  <c r="M68" i="2"/>
  <c r="L68" i="2"/>
  <c r="K68" i="2"/>
  <c r="N67" i="2"/>
  <c r="M67" i="2"/>
  <c r="L67" i="2"/>
  <c r="K67" i="2"/>
  <c r="N66" i="2"/>
  <c r="M66" i="2"/>
  <c r="L66" i="2"/>
  <c r="K66" i="2"/>
  <c r="N65" i="2"/>
  <c r="M65" i="2"/>
  <c r="L65" i="2"/>
  <c r="K65" i="2"/>
  <c r="N64" i="2"/>
  <c r="M64" i="2"/>
  <c r="L64" i="2"/>
  <c r="K64" i="2"/>
  <c r="N63" i="2"/>
  <c r="M63" i="2"/>
  <c r="L63" i="2"/>
  <c r="K63" i="2"/>
  <c r="N62" i="2"/>
  <c r="M62" i="2"/>
  <c r="L62" i="2"/>
  <c r="K62" i="2"/>
  <c r="N61" i="2"/>
  <c r="M61" i="2"/>
  <c r="L61" i="2"/>
  <c r="K61" i="2"/>
  <c r="N60" i="2"/>
  <c r="M60" i="2"/>
  <c r="L60" i="2"/>
  <c r="K60" i="2"/>
  <c r="N59" i="2"/>
  <c r="M59" i="2"/>
  <c r="L59" i="2"/>
  <c r="K59" i="2"/>
  <c r="N58" i="2"/>
  <c r="M58" i="2"/>
  <c r="L58" i="2"/>
  <c r="K58" i="2"/>
  <c r="N57" i="2"/>
  <c r="M57" i="2"/>
  <c r="L57" i="2"/>
  <c r="K57" i="2"/>
  <c r="N56" i="2"/>
  <c r="M56" i="2"/>
  <c r="L56" i="2"/>
  <c r="K56" i="2"/>
  <c r="N55" i="2"/>
  <c r="M55" i="2"/>
  <c r="L55" i="2"/>
  <c r="K55" i="2"/>
  <c r="N54" i="2"/>
  <c r="M54" i="2"/>
  <c r="L54" i="2"/>
  <c r="K54" i="2"/>
  <c r="N53" i="2"/>
  <c r="M53" i="2"/>
  <c r="L53" i="2"/>
  <c r="K53" i="2"/>
  <c r="N52" i="2"/>
  <c r="M52" i="2"/>
  <c r="L52" i="2"/>
  <c r="K52" i="2"/>
  <c r="N51" i="2"/>
  <c r="M51" i="2"/>
  <c r="L51" i="2"/>
  <c r="K51" i="2"/>
  <c r="N50" i="2"/>
  <c r="M50" i="2"/>
  <c r="L50" i="2"/>
  <c r="K50" i="2"/>
  <c r="N49" i="2"/>
  <c r="M49" i="2"/>
  <c r="L49" i="2"/>
  <c r="K49" i="2"/>
  <c r="N48" i="2"/>
  <c r="M48" i="2"/>
  <c r="L48" i="2"/>
  <c r="K48" i="2"/>
  <c r="N47" i="2"/>
  <c r="M47" i="2"/>
  <c r="L47" i="2"/>
  <c r="K47" i="2"/>
  <c r="N46" i="2"/>
  <c r="M46" i="2"/>
  <c r="L46" i="2"/>
  <c r="K46" i="2"/>
  <c r="N45" i="2"/>
  <c r="M45" i="2"/>
  <c r="L45" i="2"/>
  <c r="K45" i="2"/>
  <c r="N44" i="2"/>
  <c r="M44" i="2"/>
  <c r="L44" i="2"/>
  <c r="K44" i="2"/>
  <c r="N43" i="2"/>
  <c r="M43" i="2"/>
  <c r="L43" i="2"/>
  <c r="K43" i="2"/>
  <c r="N42" i="2"/>
  <c r="M42" i="2"/>
  <c r="L42" i="2"/>
  <c r="K42" i="2"/>
  <c r="N41" i="2"/>
  <c r="M41" i="2"/>
  <c r="L41" i="2"/>
  <c r="K41" i="2"/>
  <c r="N40" i="2"/>
  <c r="M40" i="2"/>
  <c r="L40" i="2"/>
  <c r="K40" i="2"/>
  <c r="N39" i="2"/>
  <c r="M39" i="2"/>
  <c r="L39" i="2"/>
  <c r="K39" i="2"/>
  <c r="N38" i="2"/>
  <c r="M38" i="2"/>
  <c r="L38" i="2"/>
  <c r="K38" i="2"/>
  <c r="N37" i="2"/>
  <c r="M37" i="2"/>
  <c r="L37" i="2"/>
  <c r="K37" i="2"/>
  <c r="N36" i="2"/>
  <c r="M36" i="2"/>
  <c r="L36" i="2"/>
  <c r="K36" i="2"/>
  <c r="N35" i="2"/>
  <c r="M35" i="2"/>
  <c r="L35" i="2"/>
  <c r="K35" i="2"/>
  <c r="N34" i="2"/>
  <c r="M34" i="2"/>
  <c r="L34" i="2"/>
  <c r="K34" i="2"/>
  <c r="N33" i="2"/>
  <c r="M33" i="2"/>
  <c r="L33" i="2"/>
  <c r="K33" i="2"/>
  <c r="N32" i="2"/>
  <c r="M32" i="2"/>
  <c r="L32" i="2"/>
  <c r="K32" i="2"/>
  <c r="N31" i="2"/>
  <c r="M31" i="2"/>
  <c r="L31" i="2"/>
  <c r="K31" i="2"/>
  <c r="N30" i="2"/>
  <c r="M30" i="2"/>
  <c r="L30" i="2"/>
  <c r="K30" i="2"/>
  <c r="N29" i="2"/>
  <c r="M29" i="2"/>
  <c r="L29" i="2"/>
  <c r="K29" i="2"/>
  <c r="N28" i="2"/>
  <c r="M28" i="2"/>
  <c r="L28" i="2"/>
  <c r="K28" i="2"/>
  <c r="N27" i="2"/>
  <c r="M27" i="2"/>
  <c r="L27" i="2"/>
  <c r="K27" i="2"/>
  <c r="N26" i="2"/>
  <c r="M26" i="2"/>
  <c r="L26" i="2"/>
  <c r="K26" i="2"/>
  <c r="N25" i="2"/>
  <c r="M25" i="2"/>
  <c r="L25" i="2"/>
  <c r="K25" i="2"/>
  <c r="N24" i="2"/>
  <c r="M24" i="2"/>
  <c r="L24" i="2"/>
  <c r="K24" i="2"/>
  <c r="N23" i="2"/>
  <c r="M23" i="2"/>
  <c r="L23" i="2"/>
  <c r="K23" i="2"/>
  <c r="N22" i="2"/>
  <c r="M22" i="2"/>
  <c r="L22" i="2"/>
  <c r="K22" i="2"/>
  <c r="N21" i="2"/>
  <c r="M21" i="2"/>
  <c r="L21" i="2"/>
  <c r="K21" i="2"/>
  <c r="N20" i="2"/>
  <c r="M20" i="2"/>
  <c r="L20" i="2"/>
  <c r="K20" i="2"/>
  <c r="N19" i="2"/>
  <c r="M19" i="2"/>
  <c r="L19" i="2"/>
  <c r="K19" i="2"/>
  <c r="N18" i="2"/>
  <c r="M18" i="2"/>
  <c r="L18" i="2"/>
  <c r="K18" i="2"/>
  <c r="N17" i="2"/>
  <c r="M17" i="2"/>
  <c r="L17" i="2"/>
  <c r="K17" i="2"/>
  <c r="N16" i="2"/>
  <c r="M16" i="2"/>
  <c r="L16" i="2"/>
  <c r="K16" i="2"/>
  <c r="N15" i="2"/>
  <c r="M15" i="2"/>
  <c r="L15" i="2"/>
  <c r="K15" i="2"/>
  <c r="N14" i="2"/>
  <c r="M14" i="2"/>
  <c r="L14" i="2"/>
  <c r="K14" i="2"/>
  <c r="N13" i="2"/>
  <c r="M13" i="2"/>
  <c r="L13" i="2"/>
  <c r="K13" i="2"/>
  <c r="L12" i="2"/>
  <c r="M12" i="2" s="1"/>
  <c r="K12" i="2"/>
  <c r="N12" i="2" s="1"/>
  <c r="L11" i="2"/>
  <c r="M11" i="2" s="1"/>
  <c r="K11" i="2"/>
  <c r="N11" i="2" s="1"/>
  <c r="M10" i="2"/>
  <c r="L10" i="2"/>
  <c r="K10" i="2"/>
  <c r="N10" i="2" s="1"/>
  <c r="M9" i="2"/>
  <c r="L9" i="2"/>
  <c r="K9" i="2"/>
  <c r="N9" i="2" s="1"/>
  <c r="N8" i="2"/>
  <c r="M8" i="2"/>
  <c r="L8" i="2"/>
  <c r="K8" i="2"/>
  <c r="N7" i="2"/>
  <c r="L7" i="2"/>
  <c r="M7" i="2" s="1"/>
  <c r="K7" i="2"/>
  <c r="N6" i="2"/>
  <c r="L6" i="2"/>
  <c r="M6" i="2" s="1"/>
  <c r="K6" i="2"/>
  <c r="N5" i="2"/>
  <c r="M5" i="2"/>
  <c r="L5" i="2"/>
  <c r="K5" i="2"/>
  <c r="N4" i="2"/>
  <c r="M4" i="2"/>
  <c r="L4" i="2"/>
  <c r="K4" i="2"/>
  <c r="N3" i="2"/>
  <c r="M3" i="2"/>
  <c r="L3" i="2"/>
  <c r="K3" i="2"/>
  <c r="N2" i="2"/>
  <c r="L2" i="2"/>
  <c r="M2" i="2" s="1"/>
  <c r="K2" i="2"/>
  <c r="B24" i="1"/>
  <c r="G23" i="1"/>
  <c r="F23" i="1"/>
  <c r="B23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G17" i="1"/>
  <c r="F17" i="1"/>
  <c r="E17" i="1"/>
  <c r="D17" i="1"/>
  <c r="C17" i="1"/>
  <c r="B17" i="1"/>
  <c r="E13" i="1"/>
  <c r="E8" i="1"/>
  <c r="E4" i="1"/>
  <c r="C24" i="1" l="1"/>
  <c r="E23" i="1"/>
  <c r="E24" i="1" s="1"/>
  <c r="D23" i="1"/>
  <c r="D24" i="1" s="1"/>
  <c r="E5" i="1"/>
  <c r="C23" i="1"/>
  <c r="E7" i="1"/>
  <c r="E6" i="1"/>
  <c r="E9" i="1"/>
  <c r="L97" i="2"/>
  <c r="L98" i="2"/>
  <c r="L99" i="2"/>
  <c r="L100" i="2"/>
  <c r="L101" i="2"/>
  <c r="E10" i="1" l="1"/>
  <c r="B13" i="1"/>
  <c r="E12" i="1"/>
  <c r="H5" i="1"/>
</calcChain>
</file>

<file path=xl/sharedStrings.xml><?xml version="1.0" encoding="utf-8"?>
<sst xmlns="http://schemas.openxmlformats.org/spreadsheetml/2006/main" count="266" uniqueCount="183">
  <si>
    <t>MESSPROTOKOLL VORLAGE 2026</t>
  </si>
  <si>
    <t>Generische Excel-Vorlage zur Dokumentation, Bewertung und Freigabe von Messwerten</t>
  </si>
  <si>
    <t>Protokoll-Nr.</t>
  </si>
  <si>
    <t>MP-2026-001</t>
  </si>
  <si>
    <t>Gesamtanzahl Messpunkte</t>
  </si>
  <si>
    <t>Kurzbewertung</t>
  </si>
  <si>
    <t>Projekt / Auftrag</t>
  </si>
  <si>
    <t>Allgemeine Qualitätsprüfung 2026</t>
  </si>
  <si>
    <t>Davon i.O.</t>
  </si>
  <si>
    <t>Gesamtstatus</t>
  </si>
  <si>
    <t>Stand</t>
  </si>
  <si>
    <t>17.06.2026</t>
  </si>
  <si>
    <t>Objekt / Bereich</t>
  </si>
  <si>
    <t>Beispielbereich / Musterobjekt</t>
  </si>
  <si>
    <t>Davon n.i.O.</t>
  </si>
  <si>
    <t>Hinweis</t>
  </si>
  <si>
    <t>Allgemein nutzbare Vorlage für Messwerte, Toleranzen, Messgeräte und Freigabe.</t>
  </si>
  <si>
    <t>Auftraggeber</t>
  </si>
  <si>
    <t>Musterkunde GmbH</t>
  </si>
  <si>
    <t>Offene Messpunkte</t>
  </si>
  <si>
    <t>Einsatz</t>
  </si>
  <si>
    <t>Geeignet für Wareneingang, Produktion, Labor, Service, Bau oder interne Qualitätssicherung.</t>
  </si>
  <si>
    <t>Auftragnehmer</t>
  </si>
  <si>
    <t>Beispiel Technikservice GmbH</t>
  </si>
  <si>
    <t>Kalibrierung kritisch</t>
  </si>
  <si>
    <t>Prüflogik</t>
  </si>
  <si>
    <t>Der Mittelwert wird automatisch gegen Sollwert minus/plus Toleranz geprüft.</t>
  </si>
  <si>
    <t>Ort der Messung</t>
  </si>
  <si>
    <t>Musterstadt</t>
  </si>
  <si>
    <t>i.O.-Quote</t>
  </si>
  <si>
    <t>Bearbeitung</t>
  </si>
  <si>
    <t>Gelbe Felder sind Eingabefelder; blaue Felder enthalten automatische Auswertungen.</t>
  </si>
  <si>
    <t>Messdatum</t>
  </si>
  <si>
    <t>17.02.2026</t>
  </si>
  <si>
    <t>Max. absolute Abweichung</t>
  </si>
  <si>
    <t>Freigabe</t>
  </si>
  <si>
    <t>Vor Abschluss Messgeräte, Toleranzen, Abweichungen und Bemerkungen prüfen.</t>
  </si>
  <si>
    <t>Prüfer</t>
  </si>
  <si>
    <t>M. Schneider</t>
  </si>
  <si>
    <t>Letzte Messung</t>
  </si>
  <si>
    <t>Druck</t>
  </si>
  <si>
    <t>Dieses Blatt dient als Deckblatt; Detailwerte stehen im Blatt „Messwerte“.</t>
  </si>
  <si>
    <t>Version</t>
  </si>
  <si>
    <t>v1.0</t>
  </si>
  <si>
    <t>Nächster Schritt</t>
  </si>
  <si>
    <t>Archiv</t>
  </si>
  <si>
    <t>Protokoll-Nr., Version und Datum eindeutig pflegen.</t>
  </si>
  <si>
    <t>Status</t>
  </si>
  <si>
    <t>Vorlage</t>
  </si>
  <si>
    <t>Datenschutz</t>
  </si>
  <si>
    <t>Alle Beispieldaten sind frei erfunden.</t>
  </si>
  <si>
    <t>Zusammenfassung nach Messart</t>
  </si>
  <si>
    <t>Offene Punkte / Maßnahmen</t>
  </si>
  <si>
    <t>Messart</t>
  </si>
  <si>
    <t>Anzahl</t>
  </si>
  <si>
    <t>i.O.</t>
  </si>
  <si>
    <t>n.i.O.</t>
  </si>
  <si>
    <t>Offen</t>
  </si>
  <si>
    <t>Ø Abweichung</t>
  </si>
  <si>
    <t>Max. |Abweichung|</t>
  </si>
  <si>
    <t>Nr.</t>
  </si>
  <si>
    <t>Thema</t>
  </si>
  <si>
    <t>Verantwortlich</t>
  </si>
  <si>
    <t>Fälligkeit</t>
  </si>
  <si>
    <t>Maßprüfung</t>
  </si>
  <si>
    <t>Messwert außerhalb Toleranz prüfen</t>
  </si>
  <si>
    <t>A. Fischer</t>
  </si>
  <si>
    <t>20.02.2026</t>
  </si>
  <si>
    <t>Temperaturmessung</t>
  </si>
  <si>
    <t>Kalibrierstatus unbekannt klären</t>
  </si>
  <si>
    <t>21.02.2026</t>
  </si>
  <si>
    <t>Druckprüfung</t>
  </si>
  <si>
    <t>Gewichtskontrolle</t>
  </si>
  <si>
    <t>Feuchtemessung</t>
  </si>
  <si>
    <t>Spannungsprüfung</t>
  </si>
  <si>
    <t>Durchflussmessung</t>
  </si>
  <si>
    <t>Sonstige</t>
  </si>
  <si>
    <t>Erstellt von</t>
  </si>
  <si>
    <t>Bemerkung</t>
  </si>
  <si>
    <t>Alle Angaben sind Beispieldaten. Die Vorlage kann für eigene Messpunkte, Toleranzen und Prüfmittel angepasst werden.</t>
  </si>
  <si>
    <t>Geprüft von</t>
  </si>
  <si>
    <t>L. Weber</t>
  </si>
  <si>
    <t>Anwendung</t>
  </si>
  <si>
    <t>Für wiederkehrende Messungen können Zeilen im Blatt „Messwerte“ kopiert oder erweitert werden.</t>
  </si>
  <si>
    <t>Freigegeben am</t>
  </si>
  <si>
    <t>18.02.2026</t>
  </si>
  <si>
    <t>Dokumentation</t>
  </si>
  <si>
    <t>Änderungen an Sollwerten, Toleranzen und Messgeräten sollten nachvollziehbar gepflegt werden.</t>
  </si>
  <si>
    <t>Unterschrift</t>
  </si>
  <si>
    <t>Archivierung</t>
  </si>
  <si>
    <t>Nach Abschluss als XLSX speichern und bei Bedarf als PDF exportieren.</t>
  </si>
  <si>
    <t>Pos.</t>
  </si>
  <si>
    <t>Messpunkt / Objekt</t>
  </si>
  <si>
    <t>Einheit</t>
  </si>
  <si>
    <t>Sollwert</t>
  </si>
  <si>
    <t>Toleranz -</t>
  </si>
  <si>
    <t>Toleranz +</t>
  </si>
  <si>
    <t>Messwert 1</t>
  </si>
  <si>
    <t>Messwert 2</t>
  </si>
  <si>
    <t>Messwert 3</t>
  </si>
  <si>
    <t>Mittelwert</t>
  </si>
  <si>
    <t>Abweichung</t>
  </si>
  <si>
    <t>Abw. %</t>
  </si>
  <si>
    <t>Ergebnis</t>
  </si>
  <si>
    <t>Messgerät</t>
  </si>
  <si>
    <t>Kalibrierstatus</t>
  </si>
  <si>
    <t>Datum</t>
  </si>
  <si>
    <t>Bemerkung / Maßnahme</t>
  </si>
  <si>
    <t>Bauteil A – Außenmaß</t>
  </si>
  <si>
    <t>mm</t>
  </si>
  <si>
    <t>Messschieber digital M-100</t>
  </si>
  <si>
    <t>gültig</t>
  </si>
  <si>
    <t>Beispielwert innerhalb der Toleranz</t>
  </si>
  <si>
    <t>Bauteil A – Bohrungsabstand</t>
  </si>
  <si>
    <t>Serienmessung</t>
  </si>
  <si>
    <t>Prüfpunkt B – Temperatur</t>
  </si>
  <si>
    <t>°C</t>
  </si>
  <si>
    <t>Temperaturfühler T-18</t>
  </si>
  <si>
    <t>Raumbedingung dokumentiert</t>
  </si>
  <si>
    <t>Behälter C – Prüfdruck</t>
  </si>
  <si>
    <t>bar</t>
  </si>
  <si>
    <t>Druckmessgerät P-40</t>
  </si>
  <si>
    <t>bald fällig</t>
  </si>
  <si>
    <t>Kalibrierung zeitnah prüfen</t>
  </si>
  <si>
    <t>Charge D – Gewicht</t>
  </si>
  <si>
    <t>g</t>
  </si>
  <si>
    <t>Digitalwaage W-220</t>
  </si>
  <si>
    <t>K. Braun</t>
  </si>
  <si>
    <t>Wareneingangsprüfung</t>
  </si>
  <si>
    <t>Bereich E – Feuchte</t>
  </si>
  <si>
    <t>%</t>
  </si>
  <si>
    <t>Feuchtemesser F-12</t>
  </si>
  <si>
    <t>T. Hoffmann</t>
  </si>
  <si>
    <t>Grenznah, Beobachtung empfohlen</t>
  </si>
  <si>
    <t>Modul F – Spannung</t>
  </si>
  <si>
    <t>V</t>
  </si>
  <si>
    <t>Multimeter E-75</t>
  </si>
  <si>
    <t>S. Klein</t>
  </si>
  <si>
    <t>In Ordnung</t>
  </si>
  <si>
    <t>Leitung G – Durchfluss</t>
  </si>
  <si>
    <t>l/min</t>
  </si>
  <si>
    <t>Universelles Prüfmittel U-01</t>
  </si>
  <si>
    <t>unbekannt</t>
  </si>
  <si>
    <t>Außerhalb, Ursache prüfen</t>
  </si>
  <si>
    <t>Oberfläche H – Eindruck</t>
  </si>
  <si>
    <t>Oberflächenprüfung</t>
  </si>
  <si>
    <t>Stichprobe</t>
  </si>
  <si>
    <t>Funktion I – Geräuschpegel</t>
  </si>
  <si>
    <t>Funktionsprüfung</t>
  </si>
  <si>
    <t>dB</t>
  </si>
  <si>
    <t>Maximalwert unter Grenzwert</t>
  </si>
  <si>
    <t>Prüfpunkt J – Drehmoment</t>
  </si>
  <si>
    <t>Sonstige Messung</t>
  </si>
  <si>
    <t>Nm</t>
  </si>
  <si>
    <t>Montageprüfung</t>
  </si>
  <si>
    <t>Referenz K – Länge</t>
  </si>
  <si>
    <t>cm</t>
  </si>
  <si>
    <t>Laserdistanzmesser L-55</t>
  </si>
  <si>
    <t>Leere Beispielzeile für neue Messung</t>
  </si>
  <si>
    <t>Messarten</t>
  </si>
  <si>
    <t>Einheiten</t>
  </si>
  <si>
    <t>Ergebnisstatus</t>
  </si>
  <si>
    <t>Messgeräte</t>
  </si>
  <si>
    <t>Messbedingungen</t>
  </si>
  <si>
    <t>Raumtemperatur</t>
  </si>
  <si>
    <t>Diese Listen steuern die Dropdown-Felder.</t>
  </si>
  <si>
    <t>Produktionslinie</t>
  </si>
  <si>
    <t>Einträge können bei Bedarf erweitert werden.</t>
  </si>
  <si>
    <t>m</t>
  </si>
  <si>
    <t>abgelaufen</t>
  </si>
  <si>
    <t>Wareneingang</t>
  </si>
  <si>
    <t>Die Vorlage ist bewusst allgemein gehalten.</t>
  </si>
  <si>
    <t>Nacharbeit</t>
  </si>
  <si>
    <t>nicht erforderlich</t>
  </si>
  <si>
    <t>Endkontrolle</t>
  </si>
  <si>
    <t>kg</t>
  </si>
  <si>
    <t>Zur Prüfung</t>
  </si>
  <si>
    <t>Außenbereich</t>
  </si>
  <si>
    <t>Stand der Vorlage: 2026</t>
  </si>
  <si>
    <t>Laborumgebung</t>
  </si>
  <si>
    <t>Sichtprüfung</t>
  </si>
  <si>
    <t>A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</si>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</sst>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\.mm\.yyyy"/>
  </numFmts>
  <fonts count="9" x14ac:knownFonts="1">
    <font>
      <sz val="11"/>
      <name val="Carlito"/>
    </font>
    <font>
      <b/>
      <sz val="11"/>
      <color rgb="FFFFFFFF"/>
      <name val="Calibri"/>
    </font>
    <font>
      <sz val="11"/>
      <name val="Calibri"/>
    </font>
    <font>
      <b/>
      <sz val="10"/>
      <color rgb="FFFFFFFF"/>
      <name val="Calibri"/>
    </font>
    <font>
      <sz val="10"/>
      <name val="Calibri"/>
    </font>
    <font>
      <b/>
      <sz val="18"/>
      <color rgb="FFFFFFFF"/>
      <name val="Calibri"/>
    </font>
    <font>
      <i/>
      <sz val="10"/>
      <name val="Calibri"/>
    </font>
    <font>
      <b/>
      <sz val="10"/>
      <name val="Calibri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  <fill>
      <patternFill patternType="solid">
        <fgColor rgb="FFF3F6F8"/>
      </patternFill>
    </fill>
    <fill>
      <patternFill patternType="solid">
        <fgColor rgb="FFFFF2CC"/>
      </patternFill>
    </fill>
    <fill>
      <patternFill patternType="solid">
        <fgColor rgb="FFF8FBFD"/>
      </patternFill>
    </fill>
    <fill>
      <patternFill patternType="solid">
        <fgColor rgb="FF5B9BD5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2" borderId="0" xfId="1" applyFont="1" applyFill="1" applyAlignment="1">
      <alignment horizontal="center" vertical="center"/>
    </xf>
    <xf numFmtId="0" fontId="2" fillId="0" borderId="0" xfId="1" applyFont="1"/>
    <xf numFmtId="0" fontId="3" fillId="2" borderId="0" xfId="1" applyFont="1" applyFill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wrapText="1"/>
    </xf>
    <xf numFmtId="2" fontId="4" fillId="0" borderId="0" xfId="1" applyNumberFormat="1" applyFont="1" applyAlignment="1">
      <alignment wrapText="1"/>
    </xf>
    <xf numFmtId="164" fontId="4" fillId="0" borderId="0" xfId="1" applyNumberFormat="1" applyFont="1" applyAlignment="1">
      <alignment wrapText="1"/>
    </xf>
    <xf numFmtId="165" fontId="4" fillId="0" borderId="0" xfId="1" applyNumberFormat="1" applyFont="1" applyAlignment="1">
      <alignment wrapText="1"/>
    </xf>
    <xf numFmtId="0" fontId="7" fillId="4" borderId="0" xfId="1" applyFont="1" applyFill="1" applyAlignment="1">
      <alignment wrapText="1"/>
    </xf>
    <xf numFmtId="0" fontId="4" fillId="5" borderId="0" xfId="1" applyFont="1" applyFill="1" applyAlignment="1">
      <alignment wrapText="1"/>
    </xf>
    <xf numFmtId="0" fontId="4" fillId="3" borderId="0" xfId="1" applyFont="1" applyFill="1" applyAlignment="1">
      <alignment wrapText="1"/>
    </xf>
    <xf numFmtId="0" fontId="4" fillId="6" borderId="0" xfId="1" applyFont="1" applyFill="1" applyAlignment="1">
      <alignment wrapText="1"/>
    </xf>
    <xf numFmtId="0" fontId="3" fillId="7" borderId="0" xfId="1" applyFont="1" applyFill="1" applyAlignment="1">
      <alignment horizontal="center" wrapText="1"/>
    </xf>
    <xf numFmtId="0" fontId="4" fillId="8" borderId="0" xfId="1" applyFont="1" applyFill="1" applyAlignment="1">
      <alignment wrapText="1"/>
    </xf>
    <xf numFmtId="165" fontId="4" fillId="8" borderId="0" xfId="1" applyNumberFormat="1" applyFont="1" applyFill="1" applyAlignment="1">
      <alignment wrapText="1"/>
    </xf>
    <xf numFmtId="2" fontId="4" fillId="8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wrapText="1"/>
    </xf>
    <xf numFmtId="2" fontId="4" fillId="3" borderId="0" xfId="1" applyNumberFormat="1" applyFont="1" applyFill="1" applyAlignment="1">
      <alignment wrapText="1"/>
    </xf>
    <xf numFmtId="49" fontId="4" fillId="5" borderId="0" xfId="1" applyNumberFormat="1" applyFont="1" applyFill="1" applyAlignment="1">
      <alignment wrapText="1"/>
    </xf>
    <xf numFmtId="1" fontId="4" fillId="3" borderId="0" xfId="1" applyNumberFormat="1" applyFont="1" applyFill="1" applyAlignment="1">
      <alignment wrapText="1"/>
    </xf>
    <xf numFmtId="49" fontId="4" fillId="6" borderId="0" xfId="1" applyNumberFormat="1" applyFont="1" applyFill="1" applyAlignment="1">
      <alignment wrapText="1"/>
    </xf>
    <xf numFmtId="49" fontId="4" fillId="0" borderId="0" xfId="1" applyNumberFormat="1" applyFont="1" applyAlignment="1">
      <alignment wrapText="1"/>
    </xf>
    <xf numFmtId="49" fontId="4" fillId="8" borderId="0" xfId="1" applyNumberFormat="1" applyFont="1" applyFill="1" applyAlignment="1">
      <alignment wrapText="1"/>
    </xf>
    <xf numFmtId="49" fontId="4" fillId="3" borderId="0" xfId="1" applyNumberFormat="1" applyFont="1" applyFill="1" applyAlignment="1">
      <alignment wrapText="1"/>
    </xf>
    <xf numFmtId="0" fontId="4" fillId="8" borderId="0" xfId="1" applyFont="1" applyFill="1" applyAlignment="1">
      <alignment wrapText="1"/>
    </xf>
    <xf numFmtId="0" fontId="5" fillId="2" borderId="0" xfId="1" applyFont="1" applyFill="1" applyAlignment="1">
      <alignment horizontal="center" vertical="center"/>
    </xf>
    <xf numFmtId="0" fontId="4" fillId="0" borderId="0" xfId="1" applyFont="1"/>
    <xf numFmtId="0" fontId="6" fillId="3" borderId="0" xfId="1" applyFont="1" applyFill="1" applyAlignment="1">
      <alignment horizontal="center"/>
    </xf>
    <xf numFmtId="0" fontId="3" fillId="2" borderId="0" xfId="1" applyFont="1" applyFill="1" applyAlignment="1">
      <alignment horizontal="left" wrapText="1"/>
    </xf>
    <xf numFmtId="0" fontId="3" fillId="2" borderId="0" xfId="1" applyFont="1" applyFill="1" applyAlignment="1">
      <alignment wrapText="1"/>
    </xf>
    <xf numFmtId="0" fontId="4" fillId="0" borderId="0" xfId="1" applyFont="1" applyAlignment="1">
      <alignment wrapText="1"/>
    </xf>
    <xf numFmtId="0" fontId="4" fillId="6" borderId="0" xfId="1" applyFont="1" applyFill="1" applyAlignment="1">
      <alignment wrapText="1"/>
    </xf>
  </cellXfs>
  <cellStyles count="2">
    <cellStyle name="Normal" xfId="1" xr:uid="{00000000-0005-0000-0000-000000000000}"/>
    <cellStyle name="Standard" xfId="0" builtinId="0"/>
  </cellStyles>
  <dxfs count="8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8.809570896661173E-2"/>
          <c:y val="5.4224760366492653E-2"/>
          <c:w val="0.8777957639016053"/>
          <c:h val="0.55864632305577189"/>
        </c:manualLayout>
      </c:layout>
      <c:barChart>
        <c:barDir val="col"/>
        <c:grouping val="clustered"/>
        <c:varyColors val="0"/>
        <c:ser>
          <c:idx val="0"/>
          <c:order val="0"/>
          <c:tx>
            <c:v>Anzahl</c:v>
          </c:tx>
          <c:invertIfNegative val="1"/>
          <c:cat>
            <c:strRef>
              <c:f>Messprotokoll!$A$17:$A$24</c:f>
              <c:strCache>
                <c:ptCount val="8"/>
                <c:pt idx="0">
                  <c:v>Maßprüfung</c:v>
                </c:pt>
                <c:pt idx="1">
                  <c:v>Temperaturmessung</c:v>
                </c:pt>
                <c:pt idx="2">
                  <c:v>Druckprüfung</c:v>
                </c:pt>
                <c:pt idx="3">
                  <c:v>Gewichtskontrolle</c:v>
                </c:pt>
                <c:pt idx="4">
                  <c:v>Feuchtemessung</c:v>
                </c:pt>
                <c:pt idx="5">
                  <c:v>Spannungsprüfung</c:v>
                </c:pt>
                <c:pt idx="6">
                  <c:v>Durchflussmessung</c:v>
                </c:pt>
                <c:pt idx="7">
                  <c:v>Sonstige</c:v>
                </c:pt>
              </c:strCache>
            </c:strRef>
          </c:cat>
          <c:val>
            <c:numRef>
              <c:f>Messprotokoll!$B$17:$B$24</c:f>
              <c:numCache>
                <c:formatCode>General</c:formatCode>
                <c:ptCount val="8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07-45C3-BF37-526ED9B0CE7B}"/>
            </c:ext>
          </c:extLst>
        </c:ser>
        <c:ser>
          <c:idx val="1"/>
          <c:order val="1"/>
          <c:tx>
            <c:v>i.O.</c:v>
          </c:tx>
          <c:invertIfNegative val="1"/>
          <c:cat>
            <c:strRef>
              <c:f>Messprotokoll!$A$17:$A$24</c:f>
              <c:strCache>
                <c:ptCount val="8"/>
                <c:pt idx="0">
                  <c:v>Maßprüfung</c:v>
                </c:pt>
                <c:pt idx="1">
                  <c:v>Temperaturmessung</c:v>
                </c:pt>
                <c:pt idx="2">
                  <c:v>Druckprüfung</c:v>
                </c:pt>
                <c:pt idx="3">
                  <c:v>Gewichtskontrolle</c:v>
                </c:pt>
                <c:pt idx="4">
                  <c:v>Feuchtemessung</c:v>
                </c:pt>
                <c:pt idx="5">
                  <c:v>Spannungsprüfung</c:v>
                </c:pt>
                <c:pt idx="6">
                  <c:v>Durchflussmessung</c:v>
                </c:pt>
                <c:pt idx="7">
                  <c:v>Sonstige</c:v>
                </c:pt>
              </c:strCache>
            </c:strRef>
          </c:cat>
          <c:val>
            <c:numRef>
              <c:f>Messprotokoll!$C$17:$C$24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07-45C3-BF37-526ED9B0CE7B}"/>
            </c:ext>
          </c:extLst>
        </c:ser>
        <c:ser>
          <c:idx val="2"/>
          <c:order val="2"/>
          <c:tx>
            <c:v>n.i.O.</c:v>
          </c:tx>
          <c:invertIfNegative val="1"/>
          <c:cat>
            <c:strRef>
              <c:f>Messprotokoll!$A$17:$A$24</c:f>
              <c:strCache>
                <c:ptCount val="8"/>
                <c:pt idx="0">
                  <c:v>Maßprüfung</c:v>
                </c:pt>
                <c:pt idx="1">
                  <c:v>Temperaturmessung</c:v>
                </c:pt>
                <c:pt idx="2">
                  <c:v>Druckprüfung</c:v>
                </c:pt>
                <c:pt idx="3">
                  <c:v>Gewichtskontrolle</c:v>
                </c:pt>
                <c:pt idx="4">
                  <c:v>Feuchtemessung</c:v>
                </c:pt>
                <c:pt idx="5">
                  <c:v>Spannungsprüfung</c:v>
                </c:pt>
                <c:pt idx="6">
                  <c:v>Durchflussmessung</c:v>
                </c:pt>
                <c:pt idx="7">
                  <c:v>Sonstige</c:v>
                </c:pt>
              </c:strCache>
            </c:strRef>
          </c:cat>
          <c:val>
            <c:numRef>
              <c:f>Messprotokoll!$D$17:$D$24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07-45C3-BF37-526ED9B0CE7B}"/>
            </c:ext>
          </c:extLst>
        </c:ser>
        <c:ser>
          <c:idx val="3"/>
          <c:order val="3"/>
          <c:tx>
            <c:v>Offen</c:v>
          </c:tx>
          <c:invertIfNegative val="1"/>
          <c:cat>
            <c:strRef>
              <c:f>Messprotokoll!$A$17:$A$24</c:f>
              <c:strCache>
                <c:ptCount val="8"/>
                <c:pt idx="0">
                  <c:v>Maßprüfung</c:v>
                </c:pt>
                <c:pt idx="1">
                  <c:v>Temperaturmessung</c:v>
                </c:pt>
                <c:pt idx="2">
                  <c:v>Druckprüfung</c:v>
                </c:pt>
                <c:pt idx="3">
                  <c:v>Gewichtskontrolle</c:v>
                </c:pt>
                <c:pt idx="4">
                  <c:v>Feuchtemessung</c:v>
                </c:pt>
                <c:pt idx="5">
                  <c:v>Spannungsprüfung</c:v>
                </c:pt>
                <c:pt idx="6">
                  <c:v>Durchflussmessung</c:v>
                </c:pt>
                <c:pt idx="7">
                  <c:v>Sonstige</c:v>
                </c:pt>
              </c:strCache>
            </c:strRef>
          </c:cat>
          <c:val>
            <c:numRef>
              <c:f>Messprotokoll!$E$17:$E$24</c:f>
              <c:numCache>
                <c:formatCode>General</c:formatCode>
                <c:ptCount val="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07-45C3-BF37-526ED9B0C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de-DE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solidFill>
      <a:schemeClr val="accent2">
        <a:lumMod val="20000"/>
        <a:lumOff val="80000"/>
      </a:schemeClr>
    </a:solidFill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17</xdr:row>
      <xdr:rowOff>247649</xdr:rowOff>
    </xdr:from>
    <xdr:to>
      <xdr:col>12</xdr:col>
      <xdr:colOff>9525</xdr:colOff>
      <xdr:row>28</xdr:row>
      <xdr:rowOff>352424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Messwerte" displayName="tblMesswerte" ref="A1:S101">
  <tableColumns count="19">
    <tableColumn id="1" xr3:uid="{00000000-0010-0000-0000-000001000000}" name="Pos."/>
    <tableColumn id="2" xr3:uid="{00000000-0010-0000-0000-000002000000}" name="Messpunkt / Objekt"/>
    <tableColumn id="3" xr3:uid="{00000000-0010-0000-0000-000003000000}" name="Messart"/>
    <tableColumn id="4" xr3:uid="{00000000-0010-0000-0000-000004000000}" name="Einheit"/>
    <tableColumn id="5" xr3:uid="{00000000-0010-0000-0000-000005000000}" name="Sollwert"/>
    <tableColumn id="6" xr3:uid="{00000000-0010-0000-0000-000006000000}" name="Toleranz -"/>
    <tableColumn id="7" xr3:uid="{00000000-0010-0000-0000-000007000000}" name="Toleranz +"/>
    <tableColumn id="8" xr3:uid="{00000000-0010-0000-0000-000008000000}" name="Messwert 1"/>
    <tableColumn id="9" xr3:uid="{00000000-0010-0000-0000-000009000000}" name="Messwert 2"/>
    <tableColumn id="10" xr3:uid="{00000000-0010-0000-0000-00000A000000}" name="Messwert 3"/>
    <tableColumn id="11" xr3:uid="{00000000-0010-0000-0000-00000B000000}" name="Mittelwert"/>
    <tableColumn id="12" xr3:uid="{00000000-0010-0000-0000-00000C000000}" name="Abweichung"/>
    <tableColumn id="13" xr3:uid="{00000000-0010-0000-0000-00000D000000}" name="Abw. %"/>
    <tableColumn id="14" xr3:uid="{00000000-0010-0000-0000-00000E000000}" name="Ergebnis"/>
    <tableColumn id="15" xr3:uid="{00000000-0010-0000-0000-00000F000000}" name="Messgerät"/>
    <tableColumn id="16" xr3:uid="{00000000-0010-0000-0000-000010000000}" name="Kalibrierstatus"/>
    <tableColumn id="17" xr3:uid="{00000000-0010-0000-0000-000011000000}" name="Prüfer"/>
    <tableColumn id="18" xr3:uid="{00000000-0010-0000-0000-000012000000}" name="Datum"/>
    <tableColumn id="19" xr3:uid="{00000000-0010-0000-0000-000013000000}" name="Bemerkung / Maßnah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workbookViewId="0">
      <selection activeCell="M14" sqref="M14"/>
    </sheetView>
  </sheetViews>
  <sheetFormatPr baseColWidth="10" defaultColWidth="9" defaultRowHeight="15" x14ac:dyDescent="0.25"/>
  <cols>
    <col min="1" max="1" width="14.75" bestFit="1" customWidth="1"/>
    <col min="2" max="2" width="24.75" bestFit="1" customWidth="1"/>
    <col min="3" max="3" width="3.125" bestFit="1" customWidth="1"/>
    <col min="4" max="4" width="19.25" bestFit="1" customWidth="1"/>
    <col min="5" max="5" width="16.625" bestFit="1" customWidth="1"/>
    <col min="6" max="6" width="10.75" bestFit="1" customWidth="1"/>
    <col min="7" max="7" width="14.375" bestFit="1" customWidth="1"/>
    <col min="8" max="8" width="4.375" bestFit="1" customWidth="1"/>
    <col min="9" max="9" width="3" bestFit="1" customWidth="1"/>
    <col min="10" max="10" width="26.5" bestFit="1" customWidth="1"/>
    <col min="11" max="11" width="11.25" bestFit="1" customWidth="1"/>
    <col min="12" max="12" width="8.625" bestFit="1" customWidth="1"/>
  </cols>
  <sheetData>
    <row r="1" spans="1:12" ht="27.95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0.100000000000001" customHeight="1" x14ac:dyDescent="0.25">
      <c r="A2" s="28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" customHeight="1" x14ac:dyDescent="0.25">
      <c r="A4" s="9" t="s">
        <v>2</v>
      </c>
      <c r="B4" s="10" t="s">
        <v>3</v>
      </c>
      <c r="C4" s="5"/>
      <c r="D4" s="9" t="s">
        <v>4</v>
      </c>
      <c r="E4" s="20">
        <f>COUNTIF(Messwerte!$A$2:$A$101,"&gt;0")</f>
        <v>12</v>
      </c>
      <c r="F4" s="5"/>
      <c r="G4" s="29" t="s">
        <v>5</v>
      </c>
      <c r="H4" s="30"/>
      <c r="I4" s="30"/>
      <c r="J4" s="30"/>
      <c r="K4" s="30"/>
      <c r="L4" s="30"/>
    </row>
    <row r="5" spans="1:12" ht="24" customHeight="1" x14ac:dyDescent="0.25">
      <c r="A5" s="9" t="s">
        <v>6</v>
      </c>
      <c r="B5" s="10" t="s">
        <v>7</v>
      </c>
      <c r="C5" s="5"/>
      <c r="D5" s="9" t="s">
        <v>8</v>
      </c>
      <c r="E5" s="20">
        <f>COUNTIF(Messwerte!$N$2:$N$101,"i.O.")</f>
        <v>9</v>
      </c>
      <c r="F5" s="5"/>
      <c r="G5" s="9" t="s">
        <v>9</v>
      </c>
      <c r="H5" s="12" t="str">
        <f>IF(E6&gt;0,"n.i.O.",IF(E7&gt;0,"Offen","i.O."))</f>
        <v>n.i.O.</v>
      </c>
      <c r="I5" s="12"/>
      <c r="J5" s="12" t="s">
        <v>10</v>
      </c>
      <c r="K5" s="21" t="s">
        <v>11</v>
      </c>
      <c r="L5" s="12"/>
    </row>
    <row r="6" spans="1:12" ht="24" customHeight="1" x14ac:dyDescent="0.25">
      <c r="A6" s="9" t="s">
        <v>12</v>
      </c>
      <c r="B6" s="10" t="s">
        <v>13</v>
      </c>
      <c r="C6" s="5"/>
      <c r="D6" s="9" t="s">
        <v>14</v>
      </c>
      <c r="E6" s="20">
        <f>COUNTIF(Messwerte!$N$2:$N$101,"n.i.O.")</f>
        <v>2</v>
      </c>
      <c r="F6" s="5"/>
      <c r="G6" s="9" t="s">
        <v>15</v>
      </c>
      <c r="H6" s="32" t="s">
        <v>16</v>
      </c>
      <c r="I6" s="32"/>
      <c r="J6" s="32"/>
      <c r="K6" s="32"/>
      <c r="L6" s="32"/>
    </row>
    <row r="7" spans="1:12" ht="24" customHeight="1" x14ac:dyDescent="0.25">
      <c r="A7" s="9" t="s">
        <v>17</v>
      </c>
      <c r="B7" s="10" t="s">
        <v>18</v>
      </c>
      <c r="C7" s="5"/>
      <c r="D7" s="9" t="s">
        <v>19</v>
      </c>
      <c r="E7" s="20">
        <f>COUNTIF(Messwerte!$N$2:$N$101,"Offen")</f>
        <v>1</v>
      </c>
      <c r="F7" s="5"/>
      <c r="G7" s="9" t="s">
        <v>20</v>
      </c>
      <c r="H7" s="32" t="s">
        <v>21</v>
      </c>
      <c r="I7" s="32"/>
      <c r="J7" s="32"/>
      <c r="K7" s="32"/>
      <c r="L7" s="32"/>
    </row>
    <row r="8" spans="1:12" ht="24" customHeight="1" x14ac:dyDescent="0.25">
      <c r="A8" s="9" t="s">
        <v>22</v>
      </c>
      <c r="B8" s="10" t="s">
        <v>23</v>
      </c>
      <c r="C8" s="5"/>
      <c r="D8" s="9" t="s">
        <v>24</v>
      </c>
      <c r="E8" s="20">
        <f>COUNTIF(Messwerte!$P$2:$P$101,"abgelaufen")+COUNTIF(Messwerte!$P$2:$P$101,"unbekannt")</f>
        <v>1</v>
      </c>
      <c r="F8" s="5"/>
      <c r="G8" s="9" t="s">
        <v>25</v>
      </c>
      <c r="H8" s="32" t="s">
        <v>26</v>
      </c>
      <c r="I8" s="32"/>
      <c r="J8" s="32"/>
      <c r="K8" s="32"/>
      <c r="L8" s="32"/>
    </row>
    <row r="9" spans="1:12" ht="24" customHeight="1" x14ac:dyDescent="0.25">
      <c r="A9" s="9" t="s">
        <v>27</v>
      </c>
      <c r="B9" s="10" t="s">
        <v>28</v>
      </c>
      <c r="C9" s="5"/>
      <c r="D9" s="9" t="s">
        <v>29</v>
      </c>
      <c r="E9" s="17">
        <f>IF(E4=0,"",E5/E4)</f>
        <v>0.75</v>
      </c>
      <c r="F9" s="7"/>
      <c r="G9" s="9" t="s">
        <v>30</v>
      </c>
      <c r="H9" s="32" t="s">
        <v>31</v>
      </c>
      <c r="I9" s="32"/>
      <c r="J9" s="32"/>
      <c r="K9" s="32"/>
      <c r="L9" s="32"/>
    </row>
    <row r="10" spans="1:12" ht="24" customHeight="1" x14ac:dyDescent="0.25">
      <c r="A10" s="9" t="s">
        <v>32</v>
      </c>
      <c r="B10" s="19" t="s">
        <v>33</v>
      </c>
      <c r="C10" s="5"/>
      <c r="D10" s="9" t="s">
        <v>34</v>
      </c>
      <c r="E10" s="18">
        <f>IFERROR(MAX(MAX(Messwerte!$L$2:$L$101),-MIN(Messwerte!$L$2:$L$101)),"")</f>
        <v>5.3666666666666671</v>
      </c>
      <c r="F10" s="5"/>
      <c r="G10" s="9" t="s">
        <v>35</v>
      </c>
      <c r="H10" s="32" t="s">
        <v>36</v>
      </c>
      <c r="I10" s="32"/>
      <c r="J10" s="32"/>
      <c r="K10" s="32"/>
      <c r="L10" s="32"/>
    </row>
    <row r="11" spans="1:12" ht="24" customHeight="1" x14ac:dyDescent="0.25">
      <c r="A11" s="9" t="s">
        <v>37</v>
      </c>
      <c r="B11" s="10" t="s">
        <v>38</v>
      </c>
      <c r="C11" s="5"/>
      <c r="D11" s="9" t="s">
        <v>39</v>
      </c>
      <c r="E11" s="24" t="s">
        <v>33</v>
      </c>
      <c r="F11" s="5"/>
      <c r="G11" s="9" t="s">
        <v>40</v>
      </c>
      <c r="H11" s="32" t="s">
        <v>41</v>
      </c>
      <c r="I11" s="32"/>
      <c r="J11" s="32"/>
      <c r="K11" s="32"/>
      <c r="L11" s="32"/>
    </row>
    <row r="12" spans="1:12" ht="24" customHeight="1" x14ac:dyDescent="0.25">
      <c r="A12" s="9" t="s">
        <v>42</v>
      </c>
      <c r="B12" s="19" t="s">
        <v>43</v>
      </c>
      <c r="C12" s="5"/>
      <c r="D12" s="9" t="s">
        <v>44</v>
      </c>
      <c r="E12" s="11" t="str">
        <f>IF(E6&gt;0,"Abweichungen prüfen",IF(E7&gt;0,"Offene Messpunkte ergänzen","Protokoll freigeben"))</f>
        <v>Abweichungen prüfen</v>
      </c>
      <c r="F12" s="5"/>
      <c r="G12" s="9" t="s">
        <v>45</v>
      </c>
      <c r="H12" s="32" t="s">
        <v>46</v>
      </c>
      <c r="I12" s="32"/>
      <c r="J12" s="32"/>
      <c r="K12" s="32"/>
      <c r="L12" s="32"/>
    </row>
    <row r="13" spans="1:12" ht="24" customHeight="1" x14ac:dyDescent="0.25">
      <c r="A13" s="9" t="s">
        <v>47</v>
      </c>
      <c r="B13" s="10" t="str">
        <f>IF(E6&gt;0,"Prüfen",IF(E7&gt;0,"Offen","Freigegeben"))</f>
        <v>Prüfen</v>
      </c>
      <c r="C13" s="5"/>
      <c r="D13" s="9" t="s">
        <v>48</v>
      </c>
      <c r="E13" s="11" t="str">
        <f>"Messprotokoll Vorlage"</f>
        <v>Messprotokoll Vorlage</v>
      </c>
      <c r="F13" s="5"/>
      <c r="G13" s="9" t="s">
        <v>49</v>
      </c>
      <c r="H13" s="32" t="s">
        <v>50</v>
      </c>
      <c r="I13" s="32"/>
      <c r="J13" s="32"/>
      <c r="K13" s="32"/>
      <c r="L13" s="32"/>
    </row>
    <row r="14" spans="1:12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29" t="s">
        <v>51</v>
      </c>
      <c r="B15" s="31"/>
      <c r="C15" s="31"/>
      <c r="D15" s="31"/>
      <c r="E15" s="31"/>
      <c r="F15" s="31"/>
      <c r="G15" s="31"/>
      <c r="H15" s="31"/>
      <c r="I15" s="29" t="s">
        <v>52</v>
      </c>
      <c r="J15" s="31"/>
      <c r="K15" s="31"/>
      <c r="L15" s="31"/>
    </row>
    <row r="16" spans="1:12" ht="20.100000000000001" customHeight="1" x14ac:dyDescent="0.25">
      <c r="A16" s="13" t="s">
        <v>53</v>
      </c>
      <c r="B16" s="13" t="s">
        <v>54</v>
      </c>
      <c r="C16" s="13" t="s">
        <v>55</v>
      </c>
      <c r="D16" s="13" t="s">
        <v>56</v>
      </c>
      <c r="E16" s="13" t="s">
        <v>57</v>
      </c>
      <c r="F16" s="13" t="s">
        <v>58</v>
      </c>
      <c r="G16" s="13" t="s">
        <v>59</v>
      </c>
      <c r="H16" s="5"/>
      <c r="I16" s="13" t="s">
        <v>60</v>
      </c>
      <c r="J16" s="13" t="s">
        <v>61</v>
      </c>
      <c r="K16" s="13" t="s">
        <v>62</v>
      </c>
      <c r="L16" s="13" t="s">
        <v>63</v>
      </c>
    </row>
    <row r="17" spans="1:12" ht="20.100000000000001" customHeight="1" x14ac:dyDescent="0.25">
      <c r="A17" s="14" t="s">
        <v>64</v>
      </c>
      <c r="B17" s="14">
        <f>COUNTIF(Messwerte!$C$2:$C$101,A17)</f>
        <v>3</v>
      </c>
      <c r="C17" s="14">
        <f>COUNTIFS(Messwerte!$C$2:$C$101,A17,Messwerte!$N$2:$N$101,"i.O.")</f>
        <v>2</v>
      </c>
      <c r="D17" s="14">
        <f>COUNTIFS(Messwerte!$C$2:$C$101,A17,Messwerte!$N$2:$N$101,"n.i.O.")</f>
        <v>0</v>
      </c>
      <c r="E17" s="14">
        <f>COUNTIFS(Messwerte!$C$2:$C$101,A17,Messwerte!$N$2:$N$101,"Offen")</f>
        <v>1</v>
      </c>
      <c r="F17" s="16">
        <f>IFERROR(AVERAGEIF(Messwerte!$C$2:$C$101,A17,Messwerte!$L$2:$L$101),"")</f>
        <v>3.3333333333333215E-2</v>
      </c>
      <c r="G17" s="16" t="str">
        <f ca="1">IFERROR(MAX(_xludf.MAXIFS(Messwerte!$L$2:$L$101,Messwerte!$C$2:$C$101,A17),-_xludf.MINIFS(Messwerte!$L$2:$L$101,Messwerte!$C$2:$C$101,A17)),"")</f>
        <v/>
      </c>
      <c r="H17" s="5"/>
      <c r="I17" s="14">
        <v>1</v>
      </c>
      <c r="J17" s="14" t="s">
        <v>65</v>
      </c>
      <c r="K17" s="14" t="s">
        <v>66</v>
      </c>
      <c r="L17" s="23" t="s">
        <v>67</v>
      </c>
    </row>
    <row r="18" spans="1:12" ht="20.100000000000001" customHeight="1" x14ac:dyDescent="0.25">
      <c r="A18" s="14" t="s">
        <v>68</v>
      </c>
      <c r="B18" s="14">
        <f>COUNTIF(Messwerte!$C$2:$C$101,A18)</f>
        <v>1</v>
      </c>
      <c r="C18" s="14">
        <f>COUNTIFS(Messwerte!$C$2:$C$101,A18,Messwerte!$N$2:$N$101,"i.O.")</f>
        <v>1</v>
      </c>
      <c r="D18" s="14">
        <f>COUNTIFS(Messwerte!$C$2:$C$101,A18,Messwerte!$N$2:$N$101,"n.i.O.")</f>
        <v>0</v>
      </c>
      <c r="E18" s="14">
        <f>COUNTIFS(Messwerte!$C$2:$C$101,A18,Messwerte!$N$2:$N$101,"Offen")</f>
        <v>0</v>
      </c>
      <c r="F18" s="16">
        <f>IFERROR(AVERAGEIF(Messwerte!$C$2:$C$101,A18,Messwerte!$L$2:$L$101),"")</f>
        <v>-0.5</v>
      </c>
      <c r="G18" s="16" t="str">
        <f ca="1">IFERROR(MAX(_xludf.MAXIFS(Messwerte!$L$2:$L$101,Messwerte!$C$2:$C$101,A18),-_xludf.MINIFS(Messwerte!$L$2:$L$101,Messwerte!$C$2:$C$101,A18)),"")</f>
        <v/>
      </c>
      <c r="H18" s="5"/>
      <c r="I18" s="14">
        <v>2</v>
      </c>
      <c r="J18" s="14" t="s">
        <v>69</v>
      </c>
      <c r="K18" s="14" t="s">
        <v>38</v>
      </c>
      <c r="L18" s="23" t="s">
        <v>70</v>
      </c>
    </row>
    <row r="19" spans="1:12" ht="20.100000000000001" customHeight="1" x14ac:dyDescent="0.25">
      <c r="A19" s="14" t="s">
        <v>71</v>
      </c>
      <c r="B19" s="14">
        <f>COUNTIF(Messwerte!$C$2:$C$101,A19)</f>
        <v>1</v>
      </c>
      <c r="C19" s="14">
        <f>COUNTIFS(Messwerte!$C$2:$C$101,A19,Messwerte!$N$2:$N$101,"i.O.")</f>
        <v>1</v>
      </c>
      <c r="D19" s="14">
        <f>COUNTIFS(Messwerte!$C$2:$C$101,A19,Messwerte!$N$2:$N$101,"n.i.O.")</f>
        <v>0</v>
      </c>
      <c r="E19" s="14">
        <f>COUNTIFS(Messwerte!$C$2:$C$101,A19,Messwerte!$N$2:$N$101,"Offen")</f>
        <v>0</v>
      </c>
      <c r="F19" s="16">
        <f>IFERROR(AVERAGEIF(Messwerte!$C$2:$C$101,A19,Messwerte!$L$2:$L$101),"")</f>
        <v>-1.6666666666667052E-2</v>
      </c>
      <c r="G19" s="16" t="str">
        <f ca="1">IFERROR(MAX(_xludf.MAXIFS(Messwerte!$L$2:$L$101,Messwerte!$C$2:$C$101,A19),-_xludf.MINIFS(Messwerte!$L$2:$L$101,Messwerte!$C$2:$C$101,A19)),"")</f>
        <v/>
      </c>
      <c r="H19" s="5"/>
      <c r="I19" s="14">
        <v>3</v>
      </c>
      <c r="J19" s="14"/>
      <c r="K19" s="14"/>
      <c r="L19" s="15"/>
    </row>
    <row r="20" spans="1:12" ht="20.100000000000001" customHeight="1" x14ac:dyDescent="0.25">
      <c r="A20" s="14" t="s">
        <v>72</v>
      </c>
      <c r="B20" s="14">
        <f>COUNTIF(Messwerte!$C$2:$C$101,A20)</f>
        <v>1</v>
      </c>
      <c r="C20" s="14">
        <f>COUNTIFS(Messwerte!$C$2:$C$101,A20,Messwerte!$N$2:$N$101,"i.O.")</f>
        <v>1</v>
      </c>
      <c r="D20" s="14">
        <f>COUNTIFS(Messwerte!$C$2:$C$101,A20,Messwerte!$N$2:$N$101,"n.i.O.")</f>
        <v>0</v>
      </c>
      <c r="E20" s="14">
        <f>COUNTIFS(Messwerte!$C$2:$C$101,A20,Messwerte!$N$2:$N$101,"Offen")</f>
        <v>0</v>
      </c>
      <c r="F20" s="16">
        <f>IFERROR(AVERAGEIF(Messwerte!$C$2:$C$101,A20,Messwerte!$L$2:$L$101),"")</f>
        <v>-0.26666666666666572</v>
      </c>
      <c r="G20" s="16" t="str">
        <f ca="1">IFERROR(MAX(_xludf.MAXIFS(Messwerte!$L$2:$L$101,Messwerte!$C$2:$C$101,A20),-_xludf.MINIFS(Messwerte!$L$2:$L$101,Messwerte!$C$2:$C$101,A20)),"")</f>
        <v/>
      </c>
      <c r="H20" s="5"/>
      <c r="I20" s="14">
        <v>4</v>
      </c>
      <c r="J20" s="14"/>
      <c r="K20" s="14"/>
      <c r="L20" s="15"/>
    </row>
    <row r="21" spans="1:12" ht="20.100000000000001" customHeight="1" x14ac:dyDescent="0.25">
      <c r="A21" s="14" t="s">
        <v>73</v>
      </c>
      <c r="B21" s="14">
        <f>COUNTIF(Messwerte!$C$2:$C$101,A21)</f>
        <v>1</v>
      </c>
      <c r="C21" s="14">
        <f>COUNTIFS(Messwerte!$C$2:$C$101,A21,Messwerte!$N$2:$N$101,"i.O.")</f>
        <v>0</v>
      </c>
      <c r="D21" s="14">
        <f>COUNTIFS(Messwerte!$C$2:$C$101,A21,Messwerte!$N$2:$N$101,"n.i.O.")</f>
        <v>1</v>
      </c>
      <c r="E21" s="14">
        <f>COUNTIFS(Messwerte!$C$2:$C$101,A21,Messwerte!$N$2:$N$101,"Offen")</f>
        <v>0</v>
      </c>
      <c r="F21" s="16">
        <f>IFERROR(AVERAGEIF(Messwerte!$C$2:$C$101,A21,Messwerte!$L$2:$L$101),"")</f>
        <v>5.3666666666666671</v>
      </c>
      <c r="G21" s="16" t="str">
        <f ca="1">IFERROR(MAX(_xludf.MAXIFS(Messwerte!$L$2:$L$101,Messwerte!$C$2:$C$101,A21),-_xludf.MINIFS(Messwerte!$L$2:$L$101,Messwerte!$C$2:$C$101,A21)),"")</f>
        <v/>
      </c>
      <c r="H21" s="5"/>
      <c r="I21" s="14">
        <v>5</v>
      </c>
      <c r="J21" s="14"/>
      <c r="K21" s="14"/>
      <c r="L21" s="15"/>
    </row>
    <row r="22" spans="1:12" ht="20.100000000000001" customHeight="1" x14ac:dyDescent="0.25">
      <c r="A22" s="14" t="s">
        <v>74</v>
      </c>
      <c r="B22" s="14">
        <f>COUNTIF(Messwerte!$C$2:$C$101,A22)</f>
        <v>1</v>
      </c>
      <c r="C22" s="14">
        <f>COUNTIFS(Messwerte!$C$2:$C$101,A22,Messwerte!$N$2:$N$101,"i.O.")</f>
        <v>1</v>
      </c>
      <c r="D22" s="14">
        <f>COUNTIFS(Messwerte!$C$2:$C$101,A22,Messwerte!$N$2:$N$101,"n.i.O.")</f>
        <v>0</v>
      </c>
      <c r="E22" s="14">
        <f>COUNTIFS(Messwerte!$C$2:$C$101,A22,Messwerte!$N$2:$N$101,"Offen")</f>
        <v>0</v>
      </c>
      <c r="F22" s="16">
        <f>IFERROR(AVERAGEIF(Messwerte!$C$2:$C$101,A22,Messwerte!$L$2:$L$101),"")</f>
        <v>-0.35000000000000497</v>
      </c>
      <c r="G22" s="16" t="str">
        <f ca="1">IFERROR(MAX(_xludf.MAXIFS(Messwerte!$L$2:$L$101,Messwerte!$C$2:$C$101,A22),-_xludf.MINIFS(Messwerte!$L$2:$L$101,Messwerte!$C$2:$C$101,A22)),"")</f>
        <v/>
      </c>
      <c r="H22" s="5"/>
      <c r="I22" s="14">
        <v>6</v>
      </c>
      <c r="J22" s="14"/>
      <c r="K22" s="14"/>
      <c r="L22" s="15"/>
    </row>
    <row r="23" spans="1:12" ht="20.100000000000001" customHeight="1" x14ac:dyDescent="0.25">
      <c r="A23" s="14" t="s">
        <v>75</v>
      </c>
      <c r="B23" s="14">
        <f>COUNTIF(Messwerte!$C$2:$C$101,A23)</f>
        <v>1</v>
      </c>
      <c r="C23" s="14">
        <f>COUNTIFS(Messwerte!$C$2:$C$101,A23,Messwerte!$N$2:$N$101,"i.O.")</f>
        <v>0</v>
      </c>
      <c r="D23" s="14">
        <f>COUNTIFS(Messwerte!$C$2:$C$101,A23,Messwerte!$N$2:$N$101,"n.i.O.")</f>
        <v>1</v>
      </c>
      <c r="E23" s="14">
        <f>COUNTIFS(Messwerte!$C$2:$C$101,A23,Messwerte!$N$2:$N$101,"Offen")</f>
        <v>0</v>
      </c>
      <c r="F23" s="16">
        <f>IFERROR(AVERAGEIF(Messwerte!$C$2:$C$101,A23,Messwerte!$L$2:$L$101),"")</f>
        <v>-1</v>
      </c>
      <c r="G23" s="16" t="str">
        <f ca="1">IFERROR(MAX(_xludf.MAXIFS(Messwerte!$L$2:$L$101,Messwerte!$C$2:$C$101,A23),-_xludf.MINIFS(Messwerte!$L$2:$L$101,Messwerte!$C$2:$C$101,A23)),"")</f>
        <v/>
      </c>
      <c r="H23" s="5"/>
      <c r="I23" s="5"/>
      <c r="J23" s="5"/>
      <c r="K23" s="5"/>
      <c r="L23" s="5"/>
    </row>
    <row r="24" spans="1:12" ht="20.100000000000001" customHeight="1" x14ac:dyDescent="0.25">
      <c r="A24" s="14" t="s">
        <v>76</v>
      </c>
      <c r="B24" s="14">
        <f>COUNTIF(Messwerte!$C$2:$C$101,"&lt;&gt;")-SUM(B17:B23)</f>
        <v>3</v>
      </c>
      <c r="C24" s="14">
        <f>COUNTIF(Messwerte!$N$2:$N$101,"i.O.")-SUM(C17:C23)</f>
        <v>3</v>
      </c>
      <c r="D24" s="14">
        <f>COUNTIF(Messwerte!$N$2:$N$101,"n.i.O.")-SUM(D17:D23)</f>
        <v>0</v>
      </c>
      <c r="E24" s="14">
        <f>COUNTIF(Messwerte!$N$2:$N$101,"Offen")-SUM(E17:E23)</f>
        <v>0</v>
      </c>
      <c r="F24" s="16"/>
      <c r="G24" s="16"/>
      <c r="H24" s="5"/>
      <c r="I24" s="5"/>
      <c r="J24" s="5"/>
      <c r="K24" s="5"/>
      <c r="L24" s="5"/>
    </row>
    <row r="25" spans="1:12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5">
      <c r="A27" s="30" t="s">
        <v>35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27.95" customHeight="1" x14ac:dyDescent="0.25">
      <c r="A29" s="9" t="s">
        <v>77</v>
      </c>
      <c r="B29" s="5" t="s">
        <v>38</v>
      </c>
      <c r="C29" s="5"/>
      <c r="D29" s="5"/>
      <c r="E29" s="9" t="s">
        <v>78</v>
      </c>
      <c r="F29" s="25" t="s">
        <v>79</v>
      </c>
      <c r="G29" s="25"/>
      <c r="H29" s="25"/>
      <c r="I29" s="25"/>
      <c r="J29" s="25"/>
      <c r="K29" s="25"/>
      <c r="L29" s="25"/>
    </row>
    <row r="30" spans="1:12" ht="27.95" customHeight="1" x14ac:dyDescent="0.25">
      <c r="A30" s="9" t="s">
        <v>80</v>
      </c>
      <c r="B30" s="5" t="s">
        <v>81</v>
      </c>
      <c r="C30" s="5"/>
      <c r="D30" s="5"/>
      <c r="E30" s="9" t="s">
        <v>82</v>
      </c>
      <c r="F30" s="25" t="s">
        <v>83</v>
      </c>
      <c r="G30" s="25"/>
      <c r="H30" s="25"/>
      <c r="I30" s="25"/>
      <c r="J30" s="25"/>
      <c r="K30" s="25"/>
      <c r="L30" s="25"/>
    </row>
    <row r="31" spans="1:12" ht="27.95" customHeight="1" x14ac:dyDescent="0.25">
      <c r="A31" s="9" t="s">
        <v>84</v>
      </c>
      <c r="B31" s="22" t="s">
        <v>85</v>
      </c>
      <c r="C31" s="5"/>
      <c r="D31" s="5"/>
      <c r="E31" s="9" t="s">
        <v>86</v>
      </c>
      <c r="F31" s="25" t="s">
        <v>87</v>
      </c>
      <c r="G31" s="25"/>
      <c r="H31" s="25"/>
      <c r="I31" s="25"/>
      <c r="J31" s="25"/>
      <c r="K31" s="25"/>
      <c r="L31" s="25"/>
    </row>
    <row r="32" spans="1:12" ht="27.95" customHeight="1" x14ac:dyDescent="0.25">
      <c r="A32" s="9" t="s">
        <v>88</v>
      </c>
      <c r="B32" s="5"/>
      <c r="C32" s="5"/>
      <c r="D32" s="5"/>
      <c r="E32" s="9" t="s">
        <v>89</v>
      </c>
      <c r="F32" s="25" t="s">
        <v>90</v>
      </c>
      <c r="G32" s="25"/>
      <c r="H32" s="25"/>
      <c r="I32" s="25"/>
      <c r="J32" s="25"/>
      <c r="K32" s="25"/>
      <c r="L32" s="25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17">
    <mergeCell ref="H13:L13"/>
    <mergeCell ref="F29:L29"/>
    <mergeCell ref="F30:L30"/>
    <mergeCell ref="F31:L31"/>
    <mergeCell ref="F32:L32"/>
    <mergeCell ref="A1:L1"/>
    <mergeCell ref="A2:L2"/>
    <mergeCell ref="G4:L4"/>
    <mergeCell ref="A15:L15"/>
    <mergeCell ref="A27:L27"/>
    <mergeCell ref="H6:L6"/>
    <mergeCell ref="H7:L7"/>
    <mergeCell ref="H8:L8"/>
    <mergeCell ref="H9:L9"/>
    <mergeCell ref="H10:L10"/>
    <mergeCell ref="H11:L11"/>
    <mergeCell ref="H12:L12"/>
  </mergeCells>
  <conditionalFormatting sqref="E5:E13">
    <cfRule type="expression" dxfId="7" priority="1">
      <formula>E5="n.i.O."</formula>
    </cfRule>
  </conditionalFormatting>
  <conditionalFormatting sqref="H5">
    <cfRule type="expression" dxfId="6" priority="2">
      <formula>H5="n.i.O."</formula>
    </cfRule>
    <cfRule type="expression" dxfId="5" priority="3">
      <formula>H5="i.O."</formula>
    </cfRule>
    <cfRule type="expression" dxfId="4" priority="4">
      <formula>H5="Offen"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1"/>
  <sheetViews>
    <sheetView workbookViewId="0"/>
  </sheetViews>
  <sheetFormatPr baseColWidth="10" defaultColWidth="9" defaultRowHeight="15" x14ac:dyDescent="0.25"/>
  <cols>
    <col min="1" max="1" width="7" customWidth="1"/>
    <col min="2" max="2" width="26" customWidth="1"/>
    <col min="3" max="3" width="20" customWidth="1"/>
    <col min="4" max="4" width="10" customWidth="1"/>
    <col min="5" max="10" width="12" customWidth="1"/>
    <col min="11" max="13" width="13" customWidth="1"/>
    <col min="14" max="14" width="12" customWidth="1"/>
    <col min="15" max="15" width="24" customWidth="1"/>
    <col min="16" max="18" width="16" customWidth="1"/>
    <col min="19" max="19" width="36" customWidth="1"/>
  </cols>
  <sheetData>
    <row r="1" spans="1:19" x14ac:dyDescent="0.25">
      <c r="A1" s="3" t="s">
        <v>91</v>
      </c>
      <c r="B1" s="3" t="s">
        <v>92</v>
      </c>
      <c r="C1" s="3" t="s">
        <v>53</v>
      </c>
      <c r="D1" s="3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  <c r="K1" s="3" t="s">
        <v>100</v>
      </c>
      <c r="L1" s="3" t="s">
        <v>101</v>
      </c>
      <c r="M1" s="3" t="s">
        <v>102</v>
      </c>
      <c r="N1" s="3" t="s">
        <v>103</v>
      </c>
      <c r="O1" s="3" t="s">
        <v>104</v>
      </c>
      <c r="P1" s="3" t="s">
        <v>105</v>
      </c>
      <c r="Q1" s="3" t="s">
        <v>37</v>
      </c>
      <c r="R1" s="3" t="s">
        <v>106</v>
      </c>
      <c r="S1" s="3" t="s">
        <v>107</v>
      </c>
    </row>
    <row r="2" spans="1:19" x14ac:dyDescent="0.25">
      <c r="A2" s="5">
        <v>1</v>
      </c>
      <c r="B2" s="5" t="s">
        <v>108</v>
      </c>
      <c r="C2" s="5" t="s">
        <v>64</v>
      </c>
      <c r="D2" s="5" t="s">
        <v>109</v>
      </c>
      <c r="E2" s="6">
        <v>50</v>
      </c>
      <c r="F2" s="6">
        <v>0.2</v>
      </c>
      <c r="G2" s="6">
        <v>0.2</v>
      </c>
      <c r="H2" s="6">
        <v>49.92</v>
      </c>
      <c r="I2" s="6">
        <v>50.04</v>
      </c>
      <c r="J2" s="6">
        <v>50.01</v>
      </c>
      <c r="K2" s="6">
        <f t="shared" ref="K2:K33" si="0">IF(A2="","",IF(COUNTA(H2:J2)=0,"",AVERAGE(H2:J2)))</f>
        <v>49.99</v>
      </c>
      <c r="L2" s="6">
        <f t="shared" ref="L2:L33" si="1">IF(OR(A2="",K2=""),"",K2-E2)</f>
        <v>-9.9999999999980105E-3</v>
      </c>
      <c r="M2" s="7">
        <f t="shared" ref="M2:M33" si="2">IF(OR(A2="",K2="",E2=0),"",L2/E2)</f>
        <v>-1.9999999999996022E-4</v>
      </c>
      <c r="N2" s="5" t="str">
        <f t="shared" ref="N2:N33" si="3">IF(A2="","",IF(K2="","Offen",IF(AND(K2&gt;=E2-F2,K2&lt;=E2+G2),"i.O.","n.i.O.")))</f>
        <v>i.O.</v>
      </c>
      <c r="O2" s="5" t="s">
        <v>110</v>
      </c>
      <c r="P2" s="5" t="s">
        <v>111</v>
      </c>
      <c r="Q2" s="5" t="s">
        <v>38</v>
      </c>
      <c r="R2" s="8">
        <v>46065</v>
      </c>
      <c r="S2" s="5" t="s">
        <v>112</v>
      </c>
    </row>
    <row r="3" spans="1:19" x14ac:dyDescent="0.25">
      <c r="A3" s="5">
        <v>2</v>
      </c>
      <c r="B3" s="5" t="s">
        <v>113</v>
      </c>
      <c r="C3" s="5" t="s">
        <v>64</v>
      </c>
      <c r="D3" s="5" t="s">
        <v>109</v>
      </c>
      <c r="E3" s="6">
        <v>25</v>
      </c>
      <c r="F3" s="6">
        <v>0.1</v>
      </c>
      <c r="G3" s="6">
        <v>0.1</v>
      </c>
      <c r="H3" s="6">
        <v>25.06</v>
      </c>
      <c r="I3" s="6">
        <v>25.09</v>
      </c>
      <c r="J3" s="6">
        <v>25.08</v>
      </c>
      <c r="K3" s="6">
        <f t="shared" si="0"/>
        <v>25.076666666666664</v>
      </c>
      <c r="L3" s="6">
        <f t="shared" si="1"/>
        <v>7.666666666666444E-2</v>
      </c>
      <c r="M3" s="7">
        <f t="shared" si="2"/>
        <v>3.0666666666665774E-3</v>
      </c>
      <c r="N3" s="5" t="str">
        <f t="shared" si="3"/>
        <v>i.O.</v>
      </c>
      <c r="O3" s="5" t="s">
        <v>110</v>
      </c>
      <c r="P3" s="5" t="s">
        <v>111</v>
      </c>
      <c r="Q3" s="5" t="s">
        <v>38</v>
      </c>
      <c r="R3" s="8">
        <v>46065</v>
      </c>
      <c r="S3" s="5" t="s">
        <v>114</v>
      </c>
    </row>
    <row r="4" spans="1:19" x14ac:dyDescent="0.25">
      <c r="A4" s="5">
        <v>3</v>
      </c>
      <c r="B4" s="5" t="s">
        <v>115</v>
      </c>
      <c r="C4" s="5" t="s">
        <v>68</v>
      </c>
      <c r="D4" s="5" t="s">
        <v>116</v>
      </c>
      <c r="E4" s="6">
        <v>22</v>
      </c>
      <c r="F4" s="6">
        <v>2</v>
      </c>
      <c r="G4" s="6">
        <v>2</v>
      </c>
      <c r="H4" s="6">
        <v>21.3</v>
      </c>
      <c r="I4" s="6">
        <v>21.7</v>
      </c>
      <c r="J4" s="6">
        <v>21.5</v>
      </c>
      <c r="K4" s="6">
        <f t="shared" si="0"/>
        <v>21.5</v>
      </c>
      <c r="L4" s="6">
        <f t="shared" si="1"/>
        <v>-0.5</v>
      </c>
      <c r="M4" s="7">
        <f t="shared" si="2"/>
        <v>-2.2727272727272728E-2</v>
      </c>
      <c r="N4" s="5" t="str">
        <f t="shared" si="3"/>
        <v>i.O.</v>
      </c>
      <c r="O4" s="5" t="s">
        <v>117</v>
      </c>
      <c r="P4" s="5" t="s">
        <v>111</v>
      </c>
      <c r="Q4" s="5" t="s">
        <v>81</v>
      </c>
      <c r="R4" s="8">
        <v>46066</v>
      </c>
      <c r="S4" s="5" t="s">
        <v>118</v>
      </c>
    </row>
    <row r="5" spans="1:19" x14ac:dyDescent="0.25">
      <c r="A5" s="5">
        <v>4</v>
      </c>
      <c r="B5" s="5" t="s">
        <v>119</v>
      </c>
      <c r="C5" s="5" t="s">
        <v>71</v>
      </c>
      <c r="D5" s="5" t="s">
        <v>120</v>
      </c>
      <c r="E5" s="6">
        <v>3.5</v>
      </c>
      <c r="F5" s="6">
        <v>0.15</v>
      </c>
      <c r="G5" s="6">
        <v>0.15</v>
      </c>
      <c r="H5" s="6">
        <v>3.46</v>
      </c>
      <c r="I5" s="6">
        <v>3.49</v>
      </c>
      <c r="J5" s="6">
        <v>3.5</v>
      </c>
      <c r="K5" s="6">
        <f t="shared" si="0"/>
        <v>3.4833333333333329</v>
      </c>
      <c r="L5" s="6">
        <f t="shared" si="1"/>
        <v>-1.6666666666667052E-2</v>
      </c>
      <c r="M5" s="7">
        <f t="shared" si="2"/>
        <v>-4.7619047619048716E-3</v>
      </c>
      <c r="N5" s="5" t="str">
        <f t="shared" si="3"/>
        <v>i.O.</v>
      </c>
      <c r="O5" s="5" t="s">
        <v>121</v>
      </c>
      <c r="P5" s="5" t="s">
        <v>122</v>
      </c>
      <c r="Q5" s="5" t="s">
        <v>66</v>
      </c>
      <c r="R5" s="8">
        <v>46066</v>
      </c>
      <c r="S5" s="5" t="s">
        <v>123</v>
      </c>
    </row>
    <row r="6" spans="1:19" x14ac:dyDescent="0.25">
      <c r="A6" s="5">
        <v>5</v>
      </c>
      <c r="B6" s="5" t="s">
        <v>124</v>
      </c>
      <c r="C6" s="5" t="s">
        <v>72</v>
      </c>
      <c r="D6" s="5" t="s">
        <v>125</v>
      </c>
      <c r="E6" s="6">
        <v>120</v>
      </c>
      <c r="F6" s="6">
        <v>1.5</v>
      </c>
      <c r="G6" s="6">
        <v>1.5</v>
      </c>
      <c r="H6" s="6">
        <v>119.3</v>
      </c>
      <c r="I6" s="6">
        <v>119.8</v>
      </c>
      <c r="J6" s="6">
        <v>120.1</v>
      </c>
      <c r="K6" s="6">
        <f t="shared" si="0"/>
        <v>119.73333333333333</v>
      </c>
      <c r="L6" s="6">
        <f t="shared" si="1"/>
        <v>-0.26666666666666572</v>
      </c>
      <c r="M6" s="7">
        <f t="shared" si="2"/>
        <v>-2.2222222222222144E-3</v>
      </c>
      <c r="N6" s="5" t="str">
        <f t="shared" si="3"/>
        <v>i.O.</v>
      </c>
      <c r="O6" s="5" t="s">
        <v>126</v>
      </c>
      <c r="P6" s="5" t="s">
        <v>111</v>
      </c>
      <c r="Q6" s="5" t="s">
        <v>127</v>
      </c>
      <c r="R6" s="8">
        <v>46067</v>
      </c>
      <c r="S6" s="5" t="s">
        <v>128</v>
      </c>
    </row>
    <row r="7" spans="1:19" x14ac:dyDescent="0.25">
      <c r="A7" s="5">
        <v>6</v>
      </c>
      <c r="B7" s="5" t="s">
        <v>129</v>
      </c>
      <c r="C7" s="5" t="s">
        <v>73</v>
      </c>
      <c r="D7" s="5" t="s">
        <v>130</v>
      </c>
      <c r="E7" s="6">
        <v>45</v>
      </c>
      <c r="F7" s="6">
        <v>5</v>
      </c>
      <c r="G7" s="6">
        <v>5</v>
      </c>
      <c r="H7" s="6">
        <v>49.2</v>
      </c>
      <c r="I7" s="6">
        <v>50.8</v>
      </c>
      <c r="J7" s="6">
        <v>51.1</v>
      </c>
      <c r="K7" s="6">
        <f t="shared" si="0"/>
        <v>50.366666666666667</v>
      </c>
      <c r="L7" s="6">
        <f t="shared" si="1"/>
        <v>5.3666666666666671</v>
      </c>
      <c r="M7" s="7">
        <f t="shared" si="2"/>
        <v>0.11925925925925927</v>
      </c>
      <c r="N7" s="5" t="str">
        <f t="shared" si="3"/>
        <v>n.i.O.</v>
      </c>
      <c r="O7" s="5" t="s">
        <v>131</v>
      </c>
      <c r="P7" s="5" t="s">
        <v>111</v>
      </c>
      <c r="Q7" s="5" t="s">
        <v>132</v>
      </c>
      <c r="R7" s="8">
        <v>46067</v>
      </c>
      <c r="S7" s="5" t="s">
        <v>133</v>
      </c>
    </row>
    <row r="8" spans="1:19" x14ac:dyDescent="0.25">
      <c r="A8" s="5">
        <v>7</v>
      </c>
      <c r="B8" s="5" t="s">
        <v>134</v>
      </c>
      <c r="C8" s="5" t="s">
        <v>74</v>
      </c>
      <c r="D8" s="5" t="s">
        <v>135</v>
      </c>
      <c r="E8" s="6">
        <v>24</v>
      </c>
      <c r="F8" s="6">
        <v>0.5</v>
      </c>
      <c r="G8" s="6">
        <v>0.5</v>
      </c>
      <c r="H8" s="6">
        <v>23.7</v>
      </c>
      <c r="I8" s="6">
        <v>23.6</v>
      </c>
      <c r="J8" s="6">
        <v>23.65</v>
      </c>
      <c r="K8" s="6">
        <f t="shared" si="0"/>
        <v>23.649999999999995</v>
      </c>
      <c r="L8" s="6">
        <f t="shared" si="1"/>
        <v>-0.35000000000000497</v>
      </c>
      <c r="M8" s="7">
        <f t="shared" si="2"/>
        <v>-1.458333333333354E-2</v>
      </c>
      <c r="N8" s="5" t="str">
        <f t="shared" si="3"/>
        <v>i.O.</v>
      </c>
      <c r="O8" s="5" t="s">
        <v>136</v>
      </c>
      <c r="P8" s="5" t="s">
        <v>111</v>
      </c>
      <c r="Q8" s="5" t="s">
        <v>137</v>
      </c>
      <c r="R8" s="8">
        <v>46068</v>
      </c>
      <c r="S8" s="5" t="s">
        <v>138</v>
      </c>
    </row>
    <row r="9" spans="1:19" x14ac:dyDescent="0.25">
      <c r="A9" s="5">
        <v>8</v>
      </c>
      <c r="B9" s="5" t="s">
        <v>139</v>
      </c>
      <c r="C9" s="5" t="s">
        <v>75</v>
      </c>
      <c r="D9" s="5" t="s">
        <v>140</v>
      </c>
      <c r="E9" s="6">
        <v>12</v>
      </c>
      <c r="F9" s="6">
        <v>0.8</v>
      </c>
      <c r="G9" s="6">
        <v>0.8</v>
      </c>
      <c r="H9" s="6">
        <v>10.9</v>
      </c>
      <c r="I9" s="6">
        <v>11.1</v>
      </c>
      <c r="J9" s="6">
        <v>11</v>
      </c>
      <c r="K9" s="6">
        <f t="shared" si="0"/>
        <v>11</v>
      </c>
      <c r="L9" s="6">
        <f t="shared" si="1"/>
        <v>-1</v>
      </c>
      <c r="M9" s="7">
        <f t="shared" si="2"/>
        <v>-8.3333333333333329E-2</v>
      </c>
      <c r="N9" s="5" t="str">
        <f t="shared" si="3"/>
        <v>n.i.O.</v>
      </c>
      <c r="O9" s="5" t="s">
        <v>141</v>
      </c>
      <c r="P9" s="5" t="s">
        <v>142</v>
      </c>
      <c r="Q9" s="5" t="s">
        <v>66</v>
      </c>
      <c r="R9" s="8">
        <v>46068</v>
      </c>
      <c r="S9" s="5" t="s">
        <v>143</v>
      </c>
    </row>
    <row r="10" spans="1:19" x14ac:dyDescent="0.25">
      <c r="A10" s="5">
        <v>9</v>
      </c>
      <c r="B10" s="5" t="s">
        <v>144</v>
      </c>
      <c r="C10" s="5" t="s">
        <v>145</v>
      </c>
      <c r="D10" s="5" t="s">
        <v>109</v>
      </c>
      <c r="E10" s="6">
        <v>0.5</v>
      </c>
      <c r="F10" s="6">
        <v>0.1</v>
      </c>
      <c r="G10" s="6">
        <v>0.1</v>
      </c>
      <c r="H10" s="6">
        <v>0.45</v>
      </c>
      <c r="I10" s="6">
        <v>0.46</v>
      </c>
      <c r="J10" s="6">
        <v>0.44</v>
      </c>
      <c r="K10" s="6">
        <f t="shared" si="0"/>
        <v>0.45</v>
      </c>
      <c r="L10" s="6">
        <f t="shared" si="1"/>
        <v>-4.9999999999999989E-2</v>
      </c>
      <c r="M10" s="7">
        <f t="shared" si="2"/>
        <v>-9.9999999999999978E-2</v>
      </c>
      <c r="N10" s="5" t="str">
        <f t="shared" si="3"/>
        <v>i.O.</v>
      </c>
      <c r="O10" s="5" t="s">
        <v>110</v>
      </c>
      <c r="P10" s="5" t="s">
        <v>111</v>
      </c>
      <c r="Q10" s="5" t="s">
        <v>81</v>
      </c>
      <c r="R10" s="8">
        <v>46069</v>
      </c>
      <c r="S10" s="5" t="s">
        <v>146</v>
      </c>
    </row>
    <row r="11" spans="1:19" x14ac:dyDescent="0.25">
      <c r="A11" s="5">
        <v>10</v>
      </c>
      <c r="B11" s="5" t="s">
        <v>147</v>
      </c>
      <c r="C11" s="5" t="s">
        <v>148</v>
      </c>
      <c r="D11" s="5" t="s">
        <v>149</v>
      </c>
      <c r="E11" s="6">
        <v>65</v>
      </c>
      <c r="F11" s="6">
        <v>0</v>
      </c>
      <c r="G11" s="6">
        <v>5</v>
      </c>
      <c r="H11" s="6">
        <v>67.5</v>
      </c>
      <c r="I11" s="6">
        <v>68.2</v>
      </c>
      <c r="J11" s="6">
        <v>67.8</v>
      </c>
      <c r="K11" s="6">
        <f t="shared" si="0"/>
        <v>67.833333333333329</v>
      </c>
      <c r="L11" s="6">
        <f t="shared" si="1"/>
        <v>2.8333333333333286</v>
      </c>
      <c r="M11" s="7">
        <f t="shared" si="2"/>
        <v>4.3589743589743518E-2</v>
      </c>
      <c r="N11" s="5" t="str">
        <f t="shared" si="3"/>
        <v>i.O.</v>
      </c>
      <c r="O11" s="5" t="s">
        <v>141</v>
      </c>
      <c r="P11" s="5" t="s">
        <v>111</v>
      </c>
      <c r="Q11" s="5" t="s">
        <v>127</v>
      </c>
      <c r="R11" s="8">
        <v>46069</v>
      </c>
      <c r="S11" s="5" t="s">
        <v>150</v>
      </c>
    </row>
    <row r="12" spans="1:19" x14ac:dyDescent="0.25">
      <c r="A12" s="5">
        <v>11</v>
      </c>
      <c r="B12" s="5" t="s">
        <v>151</v>
      </c>
      <c r="C12" s="5" t="s">
        <v>152</v>
      </c>
      <c r="D12" s="5" t="s">
        <v>153</v>
      </c>
      <c r="E12" s="6">
        <v>8</v>
      </c>
      <c r="F12" s="6">
        <v>0.4</v>
      </c>
      <c r="G12" s="6">
        <v>0.4</v>
      </c>
      <c r="H12" s="6">
        <v>8.15</v>
      </c>
      <c r="I12" s="6">
        <v>8.1999999999999993</v>
      </c>
      <c r="J12" s="6">
        <v>8.1</v>
      </c>
      <c r="K12" s="6">
        <f t="shared" si="0"/>
        <v>8.15</v>
      </c>
      <c r="L12" s="6">
        <f t="shared" si="1"/>
        <v>0.15000000000000036</v>
      </c>
      <c r="M12" s="7">
        <f t="shared" si="2"/>
        <v>1.8750000000000044E-2</v>
      </c>
      <c r="N12" s="5" t="str">
        <f t="shared" si="3"/>
        <v>i.O.</v>
      </c>
      <c r="O12" s="5" t="s">
        <v>141</v>
      </c>
      <c r="P12" s="5" t="s">
        <v>111</v>
      </c>
      <c r="Q12" s="5" t="s">
        <v>38</v>
      </c>
      <c r="R12" s="8">
        <v>46070</v>
      </c>
      <c r="S12" s="5" t="s">
        <v>154</v>
      </c>
    </row>
    <row r="13" spans="1:19" x14ac:dyDescent="0.25">
      <c r="A13" s="5">
        <v>12</v>
      </c>
      <c r="B13" s="5" t="s">
        <v>155</v>
      </c>
      <c r="C13" s="5" t="s">
        <v>64</v>
      </c>
      <c r="D13" s="5" t="s">
        <v>156</v>
      </c>
      <c r="E13" s="6">
        <v>100</v>
      </c>
      <c r="F13" s="6">
        <v>1</v>
      </c>
      <c r="G13" s="6">
        <v>1</v>
      </c>
      <c r="H13" s="6"/>
      <c r="I13" s="6"/>
      <c r="J13" s="6"/>
      <c r="K13" s="6" t="str">
        <f t="shared" si="0"/>
        <v/>
      </c>
      <c r="L13" s="6" t="str">
        <f t="shared" si="1"/>
        <v/>
      </c>
      <c r="M13" s="7" t="str">
        <f t="shared" si="2"/>
        <v/>
      </c>
      <c r="N13" s="5" t="str">
        <f t="shared" si="3"/>
        <v>Offen</v>
      </c>
      <c r="O13" s="5" t="s">
        <v>157</v>
      </c>
      <c r="P13" s="5" t="s">
        <v>111</v>
      </c>
      <c r="Q13" s="5" t="s">
        <v>137</v>
      </c>
      <c r="R13" s="8">
        <v>46070</v>
      </c>
      <c r="S13" s="5" t="s">
        <v>158</v>
      </c>
    </row>
    <row r="14" spans="1:19" x14ac:dyDescent="0.25">
      <c r="A14" s="5"/>
      <c r="B14" s="5"/>
      <c r="C14" s="5"/>
      <c r="D14" s="5"/>
      <c r="E14" s="6"/>
      <c r="F14" s="6"/>
      <c r="G14" s="6"/>
      <c r="H14" s="6"/>
      <c r="I14" s="6"/>
      <c r="J14" s="6"/>
      <c r="K14" s="6" t="str">
        <f t="shared" si="0"/>
        <v/>
      </c>
      <c r="L14" s="6" t="str">
        <f t="shared" si="1"/>
        <v/>
      </c>
      <c r="M14" s="7" t="str">
        <f t="shared" si="2"/>
        <v/>
      </c>
      <c r="N14" s="5" t="str">
        <f t="shared" si="3"/>
        <v/>
      </c>
      <c r="O14" s="5"/>
      <c r="P14" s="5"/>
      <c r="Q14" s="5"/>
      <c r="R14" s="8"/>
      <c r="S14" s="5"/>
    </row>
    <row r="15" spans="1:19" x14ac:dyDescent="0.25">
      <c r="A15" s="5"/>
      <c r="B15" s="5"/>
      <c r="C15" s="5"/>
      <c r="D15" s="5"/>
      <c r="E15" s="6"/>
      <c r="F15" s="6"/>
      <c r="G15" s="6"/>
      <c r="H15" s="6"/>
      <c r="I15" s="6"/>
      <c r="J15" s="6"/>
      <c r="K15" s="6" t="str">
        <f t="shared" si="0"/>
        <v/>
      </c>
      <c r="L15" s="6" t="str">
        <f t="shared" si="1"/>
        <v/>
      </c>
      <c r="M15" s="7" t="str">
        <f t="shared" si="2"/>
        <v/>
      </c>
      <c r="N15" s="5" t="str">
        <f t="shared" si="3"/>
        <v/>
      </c>
      <c r="O15" s="5"/>
      <c r="P15" s="5"/>
      <c r="Q15" s="5"/>
      <c r="R15" s="8"/>
      <c r="S15" s="5"/>
    </row>
    <row r="16" spans="1:19" x14ac:dyDescent="0.25">
      <c r="A16" s="5"/>
      <c r="B16" s="5"/>
      <c r="C16" s="5"/>
      <c r="D16" s="5"/>
      <c r="E16" s="6"/>
      <c r="F16" s="6"/>
      <c r="G16" s="6"/>
      <c r="H16" s="6"/>
      <c r="I16" s="6"/>
      <c r="J16" s="6"/>
      <c r="K16" s="6" t="str">
        <f t="shared" si="0"/>
        <v/>
      </c>
      <c r="L16" s="6" t="str">
        <f t="shared" si="1"/>
        <v/>
      </c>
      <c r="M16" s="7" t="str">
        <f t="shared" si="2"/>
        <v/>
      </c>
      <c r="N16" s="5" t="str">
        <f t="shared" si="3"/>
        <v/>
      </c>
      <c r="O16" s="5"/>
      <c r="P16" s="5"/>
      <c r="Q16" s="5"/>
      <c r="R16" s="8"/>
      <c r="S16" s="5"/>
    </row>
    <row r="17" spans="1:19" x14ac:dyDescent="0.25">
      <c r="A17" s="5"/>
      <c r="B17" s="5"/>
      <c r="C17" s="5"/>
      <c r="D17" s="5"/>
      <c r="E17" s="6"/>
      <c r="F17" s="6"/>
      <c r="G17" s="6"/>
      <c r="H17" s="6"/>
      <c r="I17" s="6"/>
      <c r="J17" s="6"/>
      <c r="K17" s="6" t="str">
        <f t="shared" si="0"/>
        <v/>
      </c>
      <c r="L17" s="6" t="str">
        <f t="shared" si="1"/>
        <v/>
      </c>
      <c r="M17" s="7" t="str">
        <f t="shared" si="2"/>
        <v/>
      </c>
      <c r="N17" s="5" t="str">
        <f t="shared" si="3"/>
        <v/>
      </c>
      <c r="O17" s="5"/>
      <c r="P17" s="5"/>
      <c r="Q17" s="5"/>
      <c r="R17" s="8"/>
      <c r="S17" s="5"/>
    </row>
    <row r="18" spans="1:19" x14ac:dyDescent="0.25">
      <c r="A18" s="5"/>
      <c r="B18" s="5"/>
      <c r="C18" s="5"/>
      <c r="D18" s="5"/>
      <c r="E18" s="6"/>
      <c r="F18" s="6"/>
      <c r="G18" s="6"/>
      <c r="H18" s="6"/>
      <c r="I18" s="6"/>
      <c r="J18" s="6"/>
      <c r="K18" s="6" t="str">
        <f t="shared" si="0"/>
        <v/>
      </c>
      <c r="L18" s="6" t="str">
        <f t="shared" si="1"/>
        <v/>
      </c>
      <c r="M18" s="7" t="str">
        <f t="shared" si="2"/>
        <v/>
      </c>
      <c r="N18" s="5" t="str">
        <f t="shared" si="3"/>
        <v/>
      </c>
      <c r="O18" s="5"/>
      <c r="P18" s="5"/>
      <c r="Q18" s="5"/>
      <c r="R18" s="8"/>
      <c r="S18" s="5"/>
    </row>
    <row r="19" spans="1:19" x14ac:dyDescent="0.25">
      <c r="A19" s="5"/>
      <c r="B19" s="5"/>
      <c r="C19" s="5"/>
      <c r="D19" s="5"/>
      <c r="E19" s="6"/>
      <c r="F19" s="6"/>
      <c r="G19" s="6"/>
      <c r="H19" s="6"/>
      <c r="I19" s="6"/>
      <c r="J19" s="6"/>
      <c r="K19" s="6" t="str">
        <f t="shared" si="0"/>
        <v/>
      </c>
      <c r="L19" s="6" t="str">
        <f t="shared" si="1"/>
        <v/>
      </c>
      <c r="M19" s="7" t="str">
        <f t="shared" si="2"/>
        <v/>
      </c>
      <c r="N19" s="5" t="str">
        <f t="shared" si="3"/>
        <v/>
      </c>
      <c r="O19" s="5"/>
      <c r="P19" s="5"/>
      <c r="Q19" s="5"/>
      <c r="R19" s="8"/>
      <c r="S19" s="5"/>
    </row>
    <row r="20" spans="1:19" x14ac:dyDescent="0.25">
      <c r="A20" s="5"/>
      <c r="B20" s="5"/>
      <c r="C20" s="5"/>
      <c r="D20" s="5"/>
      <c r="E20" s="6"/>
      <c r="F20" s="6"/>
      <c r="G20" s="6"/>
      <c r="H20" s="6"/>
      <c r="I20" s="6"/>
      <c r="J20" s="6"/>
      <c r="K20" s="6" t="str">
        <f t="shared" si="0"/>
        <v/>
      </c>
      <c r="L20" s="6" t="str">
        <f t="shared" si="1"/>
        <v/>
      </c>
      <c r="M20" s="7" t="str">
        <f t="shared" si="2"/>
        <v/>
      </c>
      <c r="N20" s="5" t="str">
        <f t="shared" si="3"/>
        <v/>
      </c>
      <c r="O20" s="5"/>
      <c r="P20" s="5"/>
      <c r="Q20" s="5"/>
      <c r="R20" s="8"/>
      <c r="S20" s="5"/>
    </row>
    <row r="21" spans="1:19" x14ac:dyDescent="0.25">
      <c r="A21" s="5"/>
      <c r="B21" s="5"/>
      <c r="C21" s="5"/>
      <c r="D21" s="5"/>
      <c r="E21" s="6"/>
      <c r="F21" s="6"/>
      <c r="G21" s="6"/>
      <c r="H21" s="6"/>
      <c r="I21" s="6"/>
      <c r="J21" s="6"/>
      <c r="K21" s="6" t="str">
        <f t="shared" si="0"/>
        <v/>
      </c>
      <c r="L21" s="6" t="str">
        <f t="shared" si="1"/>
        <v/>
      </c>
      <c r="M21" s="7" t="str">
        <f t="shared" si="2"/>
        <v/>
      </c>
      <c r="N21" s="5" t="str">
        <f t="shared" si="3"/>
        <v/>
      </c>
      <c r="O21" s="5"/>
      <c r="P21" s="5"/>
      <c r="Q21" s="5"/>
      <c r="R21" s="8"/>
      <c r="S21" s="5"/>
    </row>
    <row r="22" spans="1:19" x14ac:dyDescent="0.25">
      <c r="A22" s="5"/>
      <c r="B22" s="5"/>
      <c r="C22" s="5"/>
      <c r="D22" s="5"/>
      <c r="E22" s="6"/>
      <c r="F22" s="6"/>
      <c r="G22" s="6"/>
      <c r="H22" s="6"/>
      <c r="I22" s="6"/>
      <c r="J22" s="6"/>
      <c r="K22" s="6" t="str">
        <f t="shared" si="0"/>
        <v/>
      </c>
      <c r="L22" s="6" t="str">
        <f t="shared" si="1"/>
        <v/>
      </c>
      <c r="M22" s="7" t="str">
        <f t="shared" si="2"/>
        <v/>
      </c>
      <c r="N22" s="5" t="str">
        <f t="shared" si="3"/>
        <v/>
      </c>
      <c r="O22" s="5"/>
      <c r="P22" s="5"/>
      <c r="Q22" s="5"/>
      <c r="R22" s="8"/>
      <c r="S22" s="5"/>
    </row>
    <row r="23" spans="1:19" x14ac:dyDescent="0.25">
      <c r="A23" s="5"/>
      <c r="B23" s="5"/>
      <c r="C23" s="5"/>
      <c r="D23" s="5"/>
      <c r="E23" s="6"/>
      <c r="F23" s="6"/>
      <c r="G23" s="6"/>
      <c r="H23" s="6"/>
      <c r="I23" s="6"/>
      <c r="J23" s="6"/>
      <c r="K23" s="6" t="str">
        <f t="shared" si="0"/>
        <v/>
      </c>
      <c r="L23" s="6" t="str">
        <f t="shared" si="1"/>
        <v/>
      </c>
      <c r="M23" s="7" t="str">
        <f t="shared" si="2"/>
        <v/>
      </c>
      <c r="N23" s="5" t="str">
        <f t="shared" si="3"/>
        <v/>
      </c>
      <c r="O23" s="5"/>
      <c r="P23" s="5"/>
      <c r="Q23" s="5"/>
      <c r="R23" s="8"/>
      <c r="S23" s="5"/>
    </row>
    <row r="24" spans="1:19" x14ac:dyDescent="0.25">
      <c r="A24" s="5"/>
      <c r="B24" s="5"/>
      <c r="C24" s="5"/>
      <c r="D24" s="5"/>
      <c r="E24" s="6"/>
      <c r="F24" s="6"/>
      <c r="G24" s="6"/>
      <c r="H24" s="6"/>
      <c r="I24" s="6"/>
      <c r="J24" s="6"/>
      <c r="K24" s="6" t="str">
        <f t="shared" si="0"/>
        <v/>
      </c>
      <c r="L24" s="6" t="str">
        <f t="shared" si="1"/>
        <v/>
      </c>
      <c r="M24" s="7" t="str">
        <f t="shared" si="2"/>
        <v/>
      </c>
      <c r="N24" s="5" t="str">
        <f t="shared" si="3"/>
        <v/>
      </c>
      <c r="O24" s="5"/>
      <c r="P24" s="5"/>
      <c r="Q24" s="5"/>
      <c r="R24" s="8"/>
      <c r="S24" s="5"/>
    </row>
    <row r="25" spans="1:19" x14ac:dyDescent="0.25">
      <c r="A25" s="5"/>
      <c r="B25" s="5"/>
      <c r="C25" s="5"/>
      <c r="D25" s="5"/>
      <c r="E25" s="6"/>
      <c r="F25" s="6"/>
      <c r="G25" s="6"/>
      <c r="H25" s="6"/>
      <c r="I25" s="6"/>
      <c r="J25" s="6"/>
      <c r="K25" s="6" t="str">
        <f t="shared" si="0"/>
        <v/>
      </c>
      <c r="L25" s="6" t="str">
        <f t="shared" si="1"/>
        <v/>
      </c>
      <c r="M25" s="7" t="str">
        <f t="shared" si="2"/>
        <v/>
      </c>
      <c r="N25" s="5" t="str">
        <f t="shared" si="3"/>
        <v/>
      </c>
      <c r="O25" s="5"/>
      <c r="P25" s="5"/>
      <c r="Q25" s="5"/>
      <c r="R25" s="8"/>
      <c r="S25" s="5"/>
    </row>
    <row r="26" spans="1:19" x14ac:dyDescent="0.25">
      <c r="A26" s="5"/>
      <c r="B26" s="5"/>
      <c r="C26" s="5"/>
      <c r="D26" s="5"/>
      <c r="E26" s="6"/>
      <c r="F26" s="6"/>
      <c r="G26" s="6"/>
      <c r="H26" s="6"/>
      <c r="I26" s="6"/>
      <c r="J26" s="6"/>
      <c r="K26" s="6" t="str">
        <f t="shared" si="0"/>
        <v/>
      </c>
      <c r="L26" s="6" t="str">
        <f t="shared" si="1"/>
        <v/>
      </c>
      <c r="M26" s="7" t="str">
        <f t="shared" si="2"/>
        <v/>
      </c>
      <c r="N26" s="5" t="str">
        <f t="shared" si="3"/>
        <v/>
      </c>
      <c r="O26" s="5"/>
      <c r="P26" s="5"/>
      <c r="Q26" s="5"/>
      <c r="R26" s="8"/>
      <c r="S26" s="5"/>
    </row>
    <row r="27" spans="1:19" x14ac:dyDescent="0.25">
      <c r="A27" s="5"/>
      <c r="B27" s="5"/>
      <c r="C27" s="5"/>
      <c r="D27" s="5"/>
      <c r="E27" s="6"/>
      <c r="F27" s="6"/>
      <c r="G27" s="6"/>
      <c r="H27" s="6"/>
      <c r="I27" s="6"/>
      <c r="J27" s="6"/>
      <c r="K27" s="6" t="str">
        <f t="shared" si="0"/>
        <v/>
      </c>
      <c r="L27" s="6" t="str">
        <f t="shared" si="1"/>
        <v/>
      </c>
      <c r="M27" s="7" t="str">
        <f t="shared" si="2"/>
        <v/>
      </c>
      <c r="N27" s="5" t="str">
        <f t="shared" si="3"/>
        <v/>
      </c>
      <c r="O27" s="5"/>
      <c r="P27" s="5"/>
      <c r="Q27" s="5"/>
      <c r="R27" s="8"/>
      <c r="S27" s="5"/>
    </row>
    <row r="28" spans="1:19" x14ac:dyDescent="0.25">
      <c r="A28" s="5"/>
      <c r="B28" s="5"/>
      <c r="C28" s="5"/>
      <c r="D28" s="5"/>
      <c r="E28" s="6"/>
      <c r="F28" s="6"/>
      <c r="G28" s="6"/>
      <c r="H28" s="6"/>
      <c r="I28" s="6"/>
      <c r="J28" s="6"/>
      <c r="K28" s="6" t="str">
        <f t="shared" si="0"/>
        <v/>
      </c>
      <c r="L28" s="6" t="str">
        <f t="shared" si="1"/>
        <v/>
      </c>
      <c r="M28" s="7" t="str">
        <f t="shared" si="2"/>
        <v/>
      </c>
      <c r="N28" s="5" t="str">
        <f t="shared" si="3"/>
        <v/>
      </c>
      <c r="O28" s="5"/>
      <c r="P28" s="5"/>
      <c r="Q28" s="5"/>
      <c r="R28" s="8"/>
      <c r="S28" s="5"/>
    </row>
    <row r="29" spans="1:19" x14ac:dyDescent="0.25">
      <c r="A29" s="5"/>
      <c r="B29" s="5"/>
      <c r="C29" s="5"/>
      <c r="D29" s="5"/>
      <c r="E29" s="6"/>
      <c r="F29" s="6"/>
      <c r="G29" s="6"/>
      <c r="H29" s="6"/>
      <c r="I29" s="6"/>
      <c r="J29" s="6"/>
      <c r="K29" s="6" t="str">
        <f t="shared" si="0"/>
        <v/>
      </c>
      <c r="L29" s="6" t="str">
        <f t="shared" si="1"/>
        <v/>
      </c>
      <c r="M29" s="7" t="str">
        <f t="shared" si="2"/>
        <v/>
      </c>
      <c r="N29" s="5" t="str">
        <f t="shared" si="3"/>
        <v/>
      </c>
      <c r="O29" s="5"/>
      <c r="P29" s="5"/>
      <c r="Q29" s="5"/>
      <c r="R29" s="8"/>
      <c r="S29" s="5"/>
    </row>
    <row r="30" spans="1:19" x14ac:dyDescent="0.25">
      <c r="A30" s="5"/>
      <c r="B30" s="5"/>
      <c r="C30" s="5"/>
      <c r="D30" s="5"/>
      <c r="E30" s="6"/>
      <c r="F30" s="6"/>
      <c r="G30" s="6"/>
      <c r="H30" s="6"/>
      <c r="I30" s="6"/>
      <c r="J30" s="6"/>
      <c r="K30" s="6" t="str">
        <f t="shared" si="0"/>
        <v/>
      </c>
      <c r="L30" s="6" t="str">
        <f t="shared" si="1"/>
        <v/>
      </c>
      <c r="M30" s="7" t="str">
        <f t="shared" si="2"/>
        <v/>
      </c>
      <c r="N30" s="5" t="str">
        <f t="shared" si="3"/>
        <v/>
      </c>
      <c r="O30" s="5"/>
      <c r="P30" s="5"/>
      <c r="Q30" s="5"/>
      <c r="R30" s="8"/>
      <c r="S30" s="5"/>
    </row>
    <row r="31" spans="1:19" x14ac:dyDescent="0.25">
      <c r="A31" s="5"/>
      <c r="B31" s="5"/>
      <c r="C31" s="5"/>
      <c r="D31" s="5"/>
      <c r="E31" s="6"/>
      <c r="F31" s="6"/>
      <c r="G31" s="6"/>
      <c r="H31" s="6"/>
      <c r="I31" s="6"/>
      <c r="J31" s="6"/>
      <c r="K31" s="6" t="str">
        <f t="shared" si="0"/>
        <v/>
      </c>
      <c r="L31" s="6" t="str">
        <f t="shared" si="1"/>
        <v/>
      </c>
      <c r="M31" s="7" t="str">
        <f t="shared" si="2"/>
        <v/>
      </c>
      <c r="N31" s="5" t="str">
        <f t="shared" si="3"/>
        <v/>
      </c>
      <c r="O31" s="5"/>
      <c r="P31" s="5"/>
      <c r="Q31" s="5"/>
      <c r="R31" s="8"/>
      <c r="S31" s="5"/>
    </row>
    <row r="32" spans="1:19" x14ac:dyDescent="0.25">
      <c r="A32" s="5"/>
      <c r="B32" s="5"/>
      <c r="C32" s="5"/>
      <c r="D32" s="5"/>
      <c r="E32" s="6"/>
      <c r="F32" s="6"/>
      <c r="G32" s="6"/>
      <c r="H32" s="6"/>
      <c r="I32" s="6"/>
      <c r="J32" s="6"/>
      <c r="K32" s="6" t="str">
        <f t="shared" si="0"/>
        <v/>
      </c>
      <c r="L32" s="6" t="str">
        <f t="shared" si="1"/>
        <v/>
      </c>
      <c r="M32" s="7" t="str">
        <f t="shared" si="2"/>
        <v/>
      </c>
      <c r="N32" s="5" t="str">
        <f t="shared" si="3"/>
        <v/>
      </c>
      <c r="O32" s="5"/>
      <c r="P32" s="5"/>
      <c r="Q32" s="5"/>
      <c r="R32" s="8"/>
      <c r="S32" s="5"/>
    </row>
    <row r="33" spans="1:19" x14ac:dyDescent="0.25">
      <c r="A33" s="5"/>
      <c r="B33" s="5"/>
      <c r="C33" s="5"/>
      <c r="D33" s="5"/>
      <c r="E33" s="6"/>
      <c r="F33" s="6"/>
      <c r="G33" s="6"/>
      <c r="H33" s="6"/>
      <c r="I33" s="6"/>
      <c r="J33" s="6"/>
      <c r="K33" s="6" t="str">
        <f t="shared" si="0"/>
        <v/>
      </c>
      <c r="L33" s="6" t="str">
        <f t="shared" si="1"/>
        <v/>
      </c>
      <c r="M33" s="7" t="str">
        <f t="shared" si="2"/>
        <v/>
      </c>
      <c r="N33" s="5" t="str">
        <f t="shared" si="3"/>
        <v/>
      </c>
      <c r="O33" s="5"/>
      <c r="P33" s="5"/>
      <c r="Q33" s="5"/>
      <c r="R33" s="8"/>
      <c r="S33" s="5"/>
    </row>
    <row r="34" spans="1:19" x14ac:dyDescent="0.25">
      <c r="A34" s="5"/>
      <c r="B34" s="5"/>
      <c r="C34" s="5"/>
      <c r="D34" s="5"/>
      <c r="E34" s="6"/>
      <c r="F34" s="6"/>
      <c r="G34" s="6"/>
      <c r="H34" s="6"/>
      <c r="I34" s="6"/>
      <c r="J34" s="6"/>
      <c r="K34" s="6" t="str">
        <f t="shared" ref="K34:K65" si="4">IF(A34="","",IF(COUNTA(H34:J34)=0,"",AVERAGE(H34:J34)))</f>
        <v/>
      </c>
      <c r="L34" s="6" t="str">
        <f t="shared" ref="L34:L65" si="5">IF(OR(A34="",K34=""),"",K34-E34)</f>
        <v/>
      </c>
      <c r="M34" s="7" t="str">
        <f t="shared" ref="M34:M65" si="6">IF(OR(A34="",K34="",E34=0),"",L34/E34)</f>
        <v/>
      </c>
      <c r="N34" s="5" t="str">
        <f t="shared" ref="N34:N65" si="7">IF(A34="","",IF(K34="","Offen",IF(AND(K34&gt;=E34-F34,K34&lt;=E34+G34),"i.O.","n.i.O.")))</f>
        <v/>
      </c>
      <c r="O34" s="5"/>
      <c r="P34" s="5"/>
      <c r="Q34" s="5"/>
      <c r="R34" s="8"/>
      <c r="S34" s="5"/>
    </row>
    <row r="35" spans="1:19" x14ac:dyDescent="0.25">
      <c r="A35" s="5"/>
      <c r="B35" s="5"/>
      <c r="C35" s="5"/>
      <c r="D35" s="5"/>
      <c r="E35" s="6"/>
      <c r="F35" s="6"/>
      <c r="G35" s="6"/>
      <c r="H35" s="6"/>
      <c r="I35" s="6"/>
      <c r="J35" s="6"/>
      <c r="K35" s="6" t="str">
        <f t="shared" si="4"/>
        <v/>
      </c>
      <c r="L35" s="6" t="str">
        <f t="shared" si="5"/>
        <v/>
      </c>
      <c r="M35" s="7" t="str">
        <f t="shared" si="6"/>
        <v/>
      </c>
      <c r="N35" s="5" t="str">
        <f t="shared" si="7"/>
        <v/>
      </c>
      <c r="O35" s="5"/>
      <c r="P35" s="5"/>
      <c r="Q35" s="5"/>
      <c r="R35" s="8"/>
      <c r="S35" s="5"/>
    </row>
    <row r="36" spans="1:19" x14ac:dyDescent="0.25">
      <c r="A36" s="5"/>
      <c r="B36" s="5"/>
      <c r="C36" s="5"/>
      <c r="D36" s="5"/>
      <c r="E36" s="6"/>
      <c r="F36" s="6"/>
      <c r="G36" s="6"/>
      <c r="H36" s="6"/>
      <c r="I36" s="6"/>
      <c r="J36" s="6"/>
      <c r="K36" s="6" t="str">
        <f t="shared" si="4"/>
        <v/>
      </c>
      <c r="L36" s="6" t="str">
        <f t="shared" si="5"/>
        <v/>
      </c>
      <c r="M36" s="7" t="str">
        <f t="shared" si="6"/>
        <v/>
      </c>
      <c r="N36" s="5" t="str">
        <f t="shared" si="7"/>
        <v/>
      </c>
      <c r="O36" s="5"/>
      <c r="P36" s="5"/>
      <c r="Q36" s="5"/>
      <c r="R36" s="8"/>
      <c r="S36" s="5"/>
    </row>
    <row r="37" spans="1:19" x14ac:dyDescent="0.25">
      <c r="A37" s="5"/>
      <c r="B37" s="5"/>
      <c r="C37" s="5"/>
      <c r="D37" s="5"/>
      <c r="E37" s="6"/>
      <c r="F37" s="6"/>
      <c r="G37" s="6"/>
      <c r="H37" s="6"/>
      <c r="I37" s="6"/>
      <c r="J37" s="6"/>
      <c r="K37" s="6" t="str">
        <f t="shared" si="4"/>
        <v/>
      </c>
      <c r="L37" s="6" t="str">
        <f t="shared" si="5"/>
        <v/>
      </c>
      <c r="M37" s="7" t="str">
        <f t="shared" si="6"/>
        <v/>
      </c>
      <c r="N37" s="5" t="str">
        <f t="shared" si="7"/>
        <v/>
      </c>
      <c r="O37" s="5"/>
      <c r="P37" s="5"/>
      <c r="Q37" s="5"/>
      <c r="R37" s="8"/>
      <c r="S37" s="5"/>
    </row>
    <row r="38" spans="1:19" x14ac:dyDescent="0.25">
      <c r="A38" s="5"/>
      <c r="B38" s="5"/>
      <c r="C38" s="5"/>
      <c r="D38" s="5"/>
      <c r="E38" s="6"/>
      <c r="F38" s="6"/>
      <c r="G38" s="6"/>
      <c r="H38" s="6"/>
      <c r="I38" s="6"/>
      <c r="J38" s="6"/>
      <c r="K38" s="6" t="str">
        <f t="shared" si="4"/>
        <v/>
      </c>
      <c r="L38" s="6" t="str">
        <f t="shared" si="5"/>
        <v/>
      </c>
      <c r="M38" s="7" t="str">
        <f t="shared" si="6"/>
        <v/>
      </c>
      <c r="N38" s="5" t="str">
        <f t="shared" si="7"/>
        <v/>
      </c>
      <c r="O38" s="5"/>
      <c r="P38" s="5"/>
      <c r="Q38" s="5"/>
      <c r="R38" s="8"/>
      <c r="S38" s="5"/>
    </row>
    <row r="39" spans="1:19" x14ac:dyDescent="0.25">
      <c r="A39" s="5"/>
      <c r="B39" s="5"/>
      <c r="C39" s="5"/>
      <c r="D39" s="5"/>
      <c r="E39" s="6"/>
      <c r="F39" s="6"/>
      <c r="G39" s="6"/>
      <c r="H39" s="6"/>
      <c r="I39" s="6"/>
      <c r="J39" s="6"/>
      <c r="K39" s="6" t="str">
        <f t="shared" si="4"/>
        <v/>
      </c>
      <c r="L39" s="6" t="str">
        <f t="shared" si="5"/>
        <v/>
      </c>
      <c r="M39" s="7" t="str">
        <f t="shared" si="6"/>
        <v/>
      </c>
      <c r="N39" s="5" t="str">
        <f t="shared" si="7"/>
        <v/>
      </c>
      <c r="O39" s="5"/>
      <c r="P39" s="5"/>
      <c r="Q39" s="5"/>
      <c r="R39" s="8"/>
      <c r="S39" s="5"/>
    </row>
    <row r="40" spans="1:19" x14ac:dyDescent="0.25">
      <c r="A40" s="5"/>
      <c r="B40" s="5"/>
      <c r="C40" s="5"/>
      <c r="D40" s="5"/>
      <c r="E40" s="6"/>
      <c r="F40" s="6"/>
      <c r="G40" s="6"/>
      <c r="H40" s="6"/>
      <c r="I40" s="6"/>
      <c r="J40" s="6"/>
      <c r="K40" s="6" t="str">
        <f t="shared" si="4"/>
        <v/>
      </c>
      <c r="L40" s="6" t="str">
        <f t="shared" si="5"/>
        <v/>
      </c>
      <c r="M40" s="7" t="str">
        <f t="shared" si="6"/>
        <v/>
      </c>
      <c r="N40" s="5" t="str">
        <f t="shared" si="7"/>
        <v/>
      </c>
      <c r="O40" s="5"/>
      <c r="P40" s="5"/>
      <c r="Q40" s="5"/>
      <c r="R40" s="8"/>
      <c r="S40" s="5"/>
    </row>
    <row r="41" spans="1:19" x14ac:dyDescent="0.25">
      <c r="A41" s="5"/>
      <c r="B41" s="5"/>
      <c r="C41" s="5"/>
      <c r="D41" s="5"/>
      <c r="E41" s="6"/>
      <c r="F41" s="6"/>
      <c r="G41" s="6"/>
      <c r="H41" s="6"/>
      <c r="I41" s="6"/>
      <c r="J41" s="6"/>
      <c r="K41" s="6" t="str">
        <f t="shared" si="4"/>
        <v/>
      </c>
      <c r="L41" s="6" t="str">
        <f t="shared" si="5"/>
        <v/>
      </c>
      <c r="M41" s="7" t="str">
        <f t="shared" si="6"/>
        <v/>
      </c>
      <c r="N41" s="5" t="str">
        <f t="shared" si="7"/>
        <v/>
      </c>
      <c r="O41" s="5"/>
      <c r="P41" s="5"/>
      <c r="Q41" s="5"/>
      <c r="R41" s="8"/>
      <c r="S41" s="5"/>
    </row>
    <row r="42" spans="1:19" x14ac:dyDescent="0.25">
      <c r="A42" s="5"/>
      <c r="B42" s="5"/>
      <c r="C42" s="5"/>
      <c r="D42" s="5"/>
      <c r="E42" s="6"/>
      <c r="F42" s="6"/>
      <c r="G42" s="6"/>
      <c r="H42" s="6"/>
      <c r="I42" s="6"/>
      <c r="J42" s="6"/>
      <c r="K42" s="6" t="str">
        <f t="shared" si="4"/>
        <v/>
      </c>
      <c r="L42" s="6" t="str">
        <f t="shared" si="5"/>
        <v/>
      </c>
      <c r="M42" s="7" t="str">
        <f t="shared" si="6"/>
        <v/>
      </c>
      <c r="N42" s="5" t="str">
        <f t="shared" si="7"/>
        <v/>
      </c>
      <c r="O42" s="5"/>
      <c r="P42" s="5"/>
      <c r="Q42" s="5"/>
      <c r="R42" s="8"/>
      <c r="S42" s="5"/>
    </row>
    <row r="43" spans="1:19" x14ac:dyDescent="0.25">
      <c r="A43" s="5"/>
      <c r="B43" s="5"/>
      <c r="C43" s="5"/>
      <c r="D43" s="5"/>
      <c r="E43" s="6"/>
      <c r="F43" s="6"/>
      <c r="G43" s="6"/>
      <c r="H43" s="6"/>
      <c r="I43" s="6"/>
      <c r="J43" s="6"/>
      <c r="K43" s="6" t="str">
        <f t="shared" si="4"/>
        <v/>
      </c>
      <c r="L43" s="6" t="str">
        <f t="shared" si="5"/>
        <v/>
      </c>
      <c r="M43" s="7" t="str">
        <f t="shared" si="6"/>
        <v/>
      </c>
      <c r="N43" s="5" t="str">
        <f t="shared" si="7"/>
        <v/>
      </c>
      <c r="O43" s="5"/>
      <c r="P43" s="5"/>
      <c r="Q43" s="5"/>
      <c r="R43" s="8"/>
      <c r="S43" s="5"/>
    </row>
    <row r="44" spans="1:19" x14ac:dyDescent="0.25">
      <c r="A44" s="5"/>
      <c r="B44" s="5"/>
      <c r="C44" s="5"/>
      <c r="D44" s="5"/>
      <c r="E44" s="6"/>
      <c r="F44" s="6"/>
      <c r="G44" s="6"/>
      <c r="H44" s="6"/>
      <c r="I44" s="6"/>
      <c r="J44" s="6"/>
      <c r="K44" s="6" t="str">
        <f t="shared" si="4"/>
        <v/>
      </c>
      <c r="L44" s="6" t="str">
        <f t="shared" si="5"/>
        <v/>
      </c>
      <c r="M44" s="7" t="str">
        <f t="shared" si="6"/>
        <v/>
      </c>
      <c r="N44" s="5" t="str">
        <f t="shared" si="7"/>
        <v/>
      </c>
      <c r="O44" s="5"/>
      <c r="P44" s="5"/>
      <c r="Q44" s="5"/>
      <c r="R44" s="8"/>
      <c r="S44" s="5"/>
    </row>
    <row r="45" spans="1:19" x14ac:dyDescent="0.25">
      <c r="A45" s="5"/>
      <c r="B45" s="5"/>
      <c r="C45" s="5"/>
      <c r="D45" s="5"/>
      <c r="E45" s="6"/>
      <c r="F45" s="6"/>
      <c r="G45" s="6"/>
      <c r="H45" s="6"/>
      <c r="I45" s="6"/>
      <c r="J45" s="6"/>
      <c r="K45" s="6" t="str">
        <f t="shared" si="4"/>
        <v/>
      </c>
      <c r="L45" s="6" t="str">
        <f t="shared" si="5"/>
        <v/>
      </c>
      <c r="M45" s="7" t="str">
        <f t="shared" si="6"/>
        <v/>
      </c>
      <c r="N45" s="5" t="str">
        <f t="shared" si="7"/>
        <v/>
      </c>
      <c r="O45" s="5"/>
      <c r="P45" s="5"/>
      <c r="Q45" s="5"/>
      <c r="R45" s="8"/>
      <c r="S45" s="5"/>
    </row>
    <row r="46" spans="1:19" x14ac:dyDescent="0.25">
      <c r="A46" s="5"/>
      <c r="B46" s="5"/>
      <c r="C46" s="5"/>
      <c r="D46" s="5"/>
      <c r="E46" s="6"/>
      <c r="F46" s="6"/>
      <c r="G46" s="6"/>
      <c r="H46" s="6"/>
      <c r="I46" s="6"/>
      <c r="J46" s="6"/>
      <c r="K46" s="6" t="str">
        <f t="shared" si="4"/>
        <v/>
      </c>
      <c r="L46" s="6" t="str">
        <f t="shared" si="5"/>
        <v/>
      </c>
      <c r="M46" s="7" t="str">
        <f t="shared" si="6"/>
        <v/>
      </c>
      <c r="N46" s="5" t="str">
        <f t="shared" si="7"/>
        <v/>
      </c>
      <c r="O46" s="5"/>
      <c r="P46" s="5"/>
      <c r="Q46" s="5"/>
      <c r="R46" s="8"/>
      <c r="S46" s="5"/>
    </row>
    <row r="47" spans="1:19" x14ac:dyDescent="0.25">
      <c r="A47" s="5"/>
      <c r="B47" s="5"/>
      <c r="C47" s="5"/>
      <c r="D47" s="5"/>
      <c r="E47" s="6"/>
      <c r="F47" s="6"/>
      <c r="G47" s="6"/>
      <c r="H47" s="6"/>
      <c r="I47" s="6"/>
      <c r="J47" s="6"/>
      <c r="K47" s="6" t="str">
        <f t="shared" si="4"/>
        <v/>
      </c>
      <c r="L47" s="6" t="str">
        <f t="shared" si="5"/>
        <v/>
      </c>
      <c r="M47" s="7" t="str">
        <f t="shared" si="6"/>
        <v/>
      </c>
      <c r="N47" s="5" t="str">
        <f t="shared" si="7"/>
        <v/>
      </c>
      <c r="O47" s="5"/>
      <c r="P47" s="5"/>
      <c r="Q47" s="5"/>
      <c r="R47" s="8"/>
      <c r="S47" s="5"/>
    </row>
    <row r="48" spans="1:19" x14ac:dyDescent="0.25">
      <c r="A48" s="5"/>
      <c r="B48" s="5"/>
      <c r="C48" s="5"/>
      <c r="D48" s="5"/>
      <c r="E48" s="6"/>
      <c r="F48" s="6"/>
      <c r="G48" s="6"/>
      <c r="H48" s="6"/>
      <c r="I48" s="6"/>
      <c r="J48" s="6"/>
      <c r="K48" s="6" t="str">
        <f t="shared" si="4"/>
        <v/>
      </c>
      <c r="L48" s="6" t="str">
        <f t="shared" si="5"/>
        <v/>
      </c>
      <c r="M48" s="7" t="str">
        <f t="shared" si="6"/>
        <v/>
      </c>
      <c r="N48" s="5" t="str">
        <f t="shared" si="7"/>
        <v/>
      </c>
      <c r="O48" s="5"/>
      <c r="P48" s="5"/>
      <c r="Q48" s="5"/>
      <c r="R48" s="8"/>
      <c r="S48" s="5"/>
    </row>
    <row r="49" spans="1:19" x14ac:dyDescent="0.25">
      <c r="A49" s="5"/>
      <c r="B49" s="5"/>
      <c r="C49" s="5"/>
      <c r="D49" s="5"/>
      <c r="E49" s="6"/>
      <c r="F49" s="6"/>
      <c r="G49" s="6"/>
      <c r="H49" s="6"/>
      <c r="I49" s="6"/>
      <c r="J49" s="6"/>
      <c r="K49" s="6" t="str">
        <f t="shared" si="4"/>
        <v/>
      </c>
      <c r="L49" s="6" t="str">
        <f t="shared" si="5"/>
        <v/>
      </c>
      <c r="M49" s="7" t="str">
        <f t="shared" si="6"/>
        <v/>
      </c>
      <c r="N49" s="5" t="str">
        <f t="shared" si="7"/>
        <v/>
      </c>
      <c r="O49" s="5"/>
      <c r="P49" s="5"/>
      <c r="Q49" s="5"/>
      <c r="R49" s="8"/>
      <c r="S49" s="5"/>
    </row>
    <row r="50" spans="1:19" x14ac:dyDescent="0.25">
      <c r="A50" s="5"/>
      <c r="B50" s="5"/>
      <c r="C50" s="5"/>
      <c r="D50" s="5"/>
      <c r="E50" s="6"/>
      <c r="F50" s="6"/>
      <c r="G50" s="6"/>
      <c r="H50" s="6"/>
      <c r="I50" s="6"/>
      <c r="J50" s="6"/>
      <c r="K50" s="6" t="str">
        <f t="shared" si="4"/>
        <v/>
      </c>
      <c r="L50" s="6" t="str">
        <f t="shared" si="5"/>
        <v/>
      </c>
      <c r="M50" s="7" t="str">
        <f t="shared" si="6"/>
        <v/>
      </c>
      <c r="N50" s="5" t="str">
        <f t="shared" si="7"/>
        <v/>
      </c>
      <c r="O50" s="5"/>
      <c r="P50" s="5"/>
      <c r="Q50" s="5"/>
      <c r="R50" s="8"/>
      <c r="S50" s="5"/>
    </row>
    <row r="51" spans="1:19" x14ac:dyDescent="0.25">
      <c r="A51" s="5"/>
      <c r="B51" s="5"/>
      <c r="C51" s="5"/>
      <c r="D51" s="5"/>
      <c r="E51" s="6"/>
      <c r="F51" s="6"/>
      <c r="G51" s="6"/>
      <c r="H51" s="6"/>
      <c r="I51" s="6"/>
      <c r="J51" s="6"/>
      <c r="K51" s="6" t="str">
        <f t="shared" si="4"/>
        <v/>
      </c>
      <c r="L51" s="6" t="str">
        <f t="shared" si="5"/>
        <v/>
      </c>
      <c r="M51" s="7" t="str">
        <f t="shared" si="6"/>
        <v/>
      </c>
      <c r="N51" s="5" t="str">
        <f t="shared" si="7"/>
        <v/>
      </c>
      <c r="O51" s="5"/>
      <c r="P51" s="5"/>
      <c r="Q51" s="5"/>
      <c r="R51" s="8"/>
      <c r="S51" s="5"/>
    </row>
    <row r="52" spans="1:19" x14ac:dyDescent="0.25">
      <c r="A52" s="5"/>
      <c r="B52" s="5"/>
      <c r="C52" s="5"/>
      <c r="D52" s="5"/>
      <c r="E52" s="6"/>
      <c r="F52" s="6"/>
      <c r="G52" s="6"/>
      <c r="H52" s="6"/>
      <c r="I52" s="6"/>
      <c r="J52" s="6"/>
      <c r="K52" s="6" t="str">
        <f t="shared" si="4"/>
        <v/>
      </c>
      <c r="L52" s="6" t="str">
        <f t="shared" si="5"/>
        <v/>
      </c>
      <c r="M52" s="7" t="str">
        <f t="shared" si="6"/>
        <v/>
      </c>
      <c r="N52" s="5" t="str">
        <f t="shared" si="7"/>
        <v/>
      </c>
      <c r="O52" s="5"/>
      <c r="P52" s="5"/>
      <c r="Q52" s="5"/>
      <c r="R52" s="8"/>
      <c r="S52" s="5"/>
    </row>
    <row r="53" spans="1:19" x14ac:dyDescent="0.25">
      <c r="A53" s="5"/>
      <c r="B53" s="5"/>
      <c r="C53" s="5"/>
      <c r="D53" s="5"/>
      <c r="E53" s="6"/>
      <c r="F53" s="6"/>
      <c r="G53" s="6"/>
      <c r="H53" s="6"/>
      <c r="I53" s="6"/>
      <c r="J53" s="6"/>
      <c r="K53" s="6" t="str">
        <f t="shared" si="4"/>
        <v/>
      </c>
      <c r="L53" s="6" t="str">
        <f t="shared" si="5"/>
        <v/>
      </c>
      <c r="M53" s="7" t="str">
        <f t="shared" si="6"/>
        <v/>
      </c>
      <c r="N53" s="5" t="str">
        <f t="shared" si="7"/>
        <v/>
      </c>
      <c r="O53" s="5"/>
      <c r="P53" s="5"/>
      <c r="Q53" s="5"/>
      <c r="R53" s="8"/>
      <c r="S53" s="5"/>
    </row>
    <row r="54" spans="1:19" x14ac:dyDescent="0.25">
      <c r="A54" s="5"/>
      <c r="B54" s="5"/>
      <c r="C54" s="5"/>
      <c r="D54" s="5"/>
      <c r="E54" s="6"/>
      <c r="F54" s="6"/>
      <c r="G54" s="6"/>
      <c r="H54" s="6"/>
      <c r="I54" s="6"/>
      <c r="J54" s="6"/>
      <c r="K54" s="6" t="str">
        <f t="shared" si="4"/>
        <v/>
      </c>
      <c r="L54" s="6" t="str">
        <f t="shared" si="5"/>
        <v/>
      </c>
      <c r="M54" s="7" t="str">
        <f t="shared" si="6"/>
        <v/>
      </c>
      <c r="N54" s="5" t="str">
        <f t="shared" si="7"/>
        <v/>
      </c>
      <c r="O54" s="5"/>
      <c r="P54" s="5"/>
      <c r="Q54" s="5"/>
      <c r="R54" s="8"/>
      <c r="S54" s="5"/>
    </row>
    <row r="55" spans="1:19" x14ac:dyDescent="0.25">
      <c r="A55" s="5"/>
      <c r="B55" s="5"/>
      <c r="C55" s="5"/>
      <c r="D55" s="5"/>
      <c r="E55" s="6"/>
      <c r="F55" s="6"/>
      <c r="G55" s="6"/>
      <c r="H55" s="6"/>
      <c r="I55" s="6"/>
      <c r="J55" s="6"/>
      <c r="K55" s="6" t="str">
        <f t="shared" si="4"/>
        <v/>
      </c>
      <c r="L55" s="6" t="str">
        <f t="shared" si="5"/>
        <v/>
      </c>
      <c r="M55" s="7" t="str">
        <f t="shared" si="6"/>
        <v/>
      </c>
      <c r="N55" s="5" t="str">
        <f t="shared" si="7"/>
        <v/>
      </c>
      <c r="O55" s="5"/>
      <c r="P55" s="5"/>
      <c r="Q55" s="5"/>
      <c r="R55" s="8"/>
      <c r="S55" s="5"/>
    </row>
    <row r="56" spans="1:19" x14ac:dyDescent="0.25">
      <c r="A56" s="5"/>
      <c r="B56" s="5"/>
      <c r="C56" s="5"/>
      <c r="D56" s="5"/>
      <c r="E56" s="6"/>
      <c r="F56" s="6"/>
      <c r="G56" s="6"/>
      <c r="H56" s="6"/>
      <c r="I56" s="6"/>
      <c r="J56" s="6"/>
      <c r="K56" s="6" t="str">
        <f t="shared" si="4"/>
        <v/>
      </c>
      <c r="L56" s="6" t="str">
        <f t="shared" si="5"/>
        <v/>
      </c>
      <c r="M56" s="7" t="str">
        <f t="shared" si="6"/>
        <v/>
      </c>
      <c r="N56" s="5" t="str">
        <f t="shared" si="7"/>
        <v/>
      </c>
      <c r="O56" s="5"/>
      <c r="P56" s="5"/>
      <c r="Q56" s="5"/>
      <c r="R56" s="8"/>
      <c r="S56" s="5"/>
    </row>
    <row r="57" spans="1:19" x14ac:dyDescent="0.25">
      <c r="A57" s="5"/>
      <c r="B57" s="5"/>
      <c r="C57" s="5"/>
      <c r="D57" s="5"/>
      <c r="E57" s="6"/>
      <c r="F57" s="6"/>
      <c r="G57" s="6"/>
      <c r="H57" s="6"/>
      <c r="I57" s="6"/>
      <c r="J57" s="6"/>
      <c r="K57" s="6" t="str">
        <f t="shared" si="4"/>
        <v/>
      </c>
      <c r="L57" s="6" t="str">
        <f t="shared" si="5"/>
        <v/>
      </c>
      <c r="M57" s="7" t="str">
        <f t="shared" si="6"/>
        <v/>
      </c>
      <c r="N57" s="5" t="str">
        <f t="shared" si="7"/>
        <v/>
      </c>
      <c r="O57" s="5"/>
      <c r="P57" s="5"/>
      <c r="Q57" s="5"/>
      <c r="R57" s="8"/>
      <c r="S57" s="5"/>
    </row>
    <row r="58" spans="1:19" x14ac:dyDescent="0.25">
      <c r="A58" s="5"/>
      <c r="B58" s="5"/>
      <c r="C58" s="5"/>
      <c r="D58" s="5"/>
      <c r="E58" s="6"/>
      <c r="F58" s="6"/>
      <c r="G58" s="6"/>
      <c r="H58" s="6"/>
      <c r="I58" s="6"/>
      <c r="J58" s="6"/>
      <c r="K58" s="6" t="str">
        <f t="shared" si="4"/>
        <v/>
      </c>
      <c r="L58" s="6" t="str">
        <f t="shared" si="5"/>
        <v/>
      </c>
      <c r="M58" s="7" t="str">
        <f t="shared" si="6"/>
        <v/>
      </c>
      <c r="N58" s="5" t="str">
        <f t="shared" si="7"/>
        <v/>
      </c>
      <c r="O58" s="5"/>
      <c r="P58" s="5"/>
      <c r="Q58" s="5"/>
      <c r="R58" s="8"/>
      <c r="S58" s="5"/>
    </row>
    <row r="59" spans="1:19" x14ac:dyDescent="0.25">
      <c r="A59" s="5"/>
      <c r="B59" s="5"/>
      <c r="C59" s="5"/>
      <c r="D59" s="5"/>
      <c r="E59" s="6"/>
      <c r="F59" s="6"/>
      <c r="G59" s="6"/>
      <c r="H59" s="6"/>
      <c r="I59" s="6"/>
      <c r="J59" s="6"/>
      <c r="K59" s="6" t="str">
        <f t="shared" si="4"/>
        <v/>
      </c>
      <c r="L59" s="6" t="str">
        <f t="shared" si="5"/>
        <v/>
      </c>
      <c r="M59" s="7" t="str">
        <f t="shared" si="6"/>
        <v/>
      </c>
      <c r="N59" s="5" t="str">
        <f t="shared" si="7"/>
        <v/>
      </c>
      <c r="O59" s="5"/>
      <c r="P59" s="5"/>
      <c r="Q59" s="5"/>
      <c r="R59" s="8"/>
      <c r="S59" s="5"/>
    </row>
    <row r="60" spans="1:19" x14ac:dyDescent="0.25">
      <c r="A60" s="5"/>
      <c r="B60" s="5"/>
      <c r="C60" s="5"/>
      <c r="D60" s="5"/>
      <c r="E60" s="6"/>
      <c r="F60" s="6"/>
      <c r="G60" s="6"/>
      <c r="H60" s="6"/>
      <c r="I60" s="6"/>
      <c r="J60" s="6"/>
      <c r="K60" s="6" t="str">
        <f t="shared" si="4"/>
        <v/>
      </c>
      <c r="L60" s="6" t="str">
        <f t="shared" si="5"/>
        <v/>
      </c>
      <c r="M60" s="7" t="str">
        <f t="shared" si="6"/>
        <v/>
      </c>
      <c r="N60" s="5" t="str">
        <f t="shared" si="7"/>
        <v/>
      </c>
      <c r="O60" s="5"/>
      <c r="P60" s="5"/>
      <c r="Q60" s="5"/>
      <c r="R60" s="8"/>
      <c r="S60" s="5"/>
    </row>
    <row r="61" spans="1:19" x14ac:dyDescent="0.25">
      <c r="A61" s="5"/>
      <c r="B61" s="5"/>
      <c r="C61" s="5"/>
      <c r="D61" s="5"/>
      <c r="E61" s="6"/>
      <c r="F61" s="6"/>
      <c r="G61" s="6"/>
      <c r="H61" s="6"/>
      <c r="I61" s="6"/>
      <c r="J61" s="6"/>
      <c r="K61" s="6" t="str">
        <f t="shared" si="4"/>
        <v/>
      </c>
      <c r="L61" s="6" t="str">
        <f t="shared" si="5"/>
        <v/>
      </c>
      <c r="M61" s="7" t="str">
        <f t="shared" si="6"/>
        <v/>
      </c>
      <c r="N61" s="5" t="str">
        <f t="shared" si="7"/>
        <v/>
      </c>
      <c r="O61" s="5"/>
      <c r="P61" s="5"/>
      <c r="Q61" s="5"/>
      <c r="R61" s="8"/>
      <c r="S61" s="5"/>
    </row>
    <row r="62" spans="1:19" x14ac:dyDescent="0.25">
      <c r="A62" s="5"/>
      <c r="B62" s="5"/>
      <c r="C62" s="5"/>
      <c r="D62" s="5"/>
      <c r="E62" s="6"/>
      <c r="F62" s="6"/>
      <c r="G62" s="6"/>
      <c r="H62" s="6"/>
      <c r="I62" s="6"/>
      <c r="J62" s="6"/>
      <c r="K62" s="6" t="str">
        <f t="shared" si="4"/>
        <v/>
      </c>
      <c r="L62" s="6" t="str">
        <f t="shared" si="5"/>
        <v/>
      </c>
      <c r="M62" s="7" t="str">
        <f t="shared" si="6"/>
        <v/>
      </c>
      <c r="N62" s="5" t="str">
        <f t="shared" si="7"/>
        <v/>
      </c>
      <c r="O62" s="5"/>
      <c r="P62" s="5"/>
      <c r="Q62" s="5"/>
      <c r="R62" s="8"/>
      <c r="S62" s="5"/>
    </row>
    <row r="63" spans="1:19" x14ac:dyDescent="0.25">
      <c r="A63" s="5"/>
      <c r="B63" s="5"/>
      <c r="C63" s="5"/>
      <c r="D63" s="5"/>
      <c r="E63" s="6"/>
      <c r="F63" s="6"/>
      <c r="G63" s="6"/>
      <c r="H63" s="6"/>
      <c r="I63" s="6"/>
      <c r="J63" s="6"/>
      <c r="K63" s="6" t="str">
        <f t="shared" si="4"/>
        <v/>
      </c>
      <c r="L63" s="6" t="str">
        <f t="shared" si="5"/>
        <v/>
      </c>
      <c r="M63" s="7" t="str">
        <f t="shared" si="6"/>
        <v/>
      </c>
      <c r="N63" s="5" t="str">
        <f t="shared" si="7"/>
        <v/>
      </c>
      <c r="O63" s="5"/>
      <c r="P63" s="5"/>
      <c r="Q63" s="5"/>
      <c r="R63" s="8"/>
      <c r="S63" s="5"/>
    </row>
    <row r="64" spans="1:19" x14ac:dyDescent="0.25">
      <c r="A64" s="5"/>
      <c r="B64" s="5"/>
      <c r="C64" s="5"/>
      <c r="D64" s="5"/>
      <c r="E64" s="6"/>
      <c r="F64" s="6"/>
      <c r="G64" s="6"/>
      <c r="H64" s="6"/>
      <c r="I64" s="6"/>
      <c r="J64" s="6"/>
      <c r="K64" s="6" t="str">
        <f t="shared" si="4"/>
        <v/>
      </c>
      <c r="L64" s="6" t="str">
        <f t="shared" si="5"/>
        <v/>
      </c>
      <c r="M64" s="7" t="str">
        <f t="shared" si="6"/>
        <v/>
      </c>
      <c r="N64" s="5" t="str">
        <f t="shared" si="7"/>
        <v/>
      </c>
      <c r="O64" s="5"/>
      <c r="P64" s="5"/>
      <c r="Q64" s="5"/>
      <c r="R64" s="8"/>
      <c r="S64" s="5"/>
    </row>
    <row r="65" spans="1:19" x14ac:dyDescent="0.25">
      <c r="A65" s="5"/>
      <c r="B65" s="5"/>
      <c r="C65" s="5"/>
      <c r="D65" s="5"/>
      <c r="E65" s="6"/>
      <c r="F65" s="6"/>
      <c r="G65" s="6"/>
      <c r="H65" s="6"/>
      <c r="I65" s="6"/>
      <c r="J65" s="6"/>
      <c r="K65" s="6" t="str">
        <f t="shared" si="4"/>
        <v/>
      </c>
      <c r="L65" s="6" t="str">
        <f t="shared" si="5"/>
        <v/>
      </c>
      <c r="M65" s="7" t="str">
        <f t="shared" si="6"/>
        <v/>
      </c>
      <c r="N65" s="5" t="str">
        <f t="shared" si="7"/>
        <v/>
      </c>
      <c r="O65" s="5"/>
      <c r="P65" s="5"/>
      <c r="Q65" s="5"/>
      <c r="R65" s="8"/>
      <c r="S65" s="5"/>
    </row>
    <row r="66" spans="1:19" x14ac:dyDescent="0.25">
      <c r="A66" s="5"/>
      <c r="B66" s="5"/>
      <c r="C66" s="5"/>
      <c r="D66" s="5"/>
      <c r="E66" s="6"/>
      <c r="F66" s="6"/>
      <c r="G66" s="6"/>
      <c r="H66" s="6"/>
      <c r="I66" s="6"/>
      <c r="J66" s="6"/>
      <c r="K66" s="6" t="str">
        <f t="shared" ref="K66:K97" si="8">IF(A66="","",IF(COUNTA(H66:J66)=0,"",AVERAGE(H66:J66)))</f>
        <v/>
      </c>
      <c r="L66" s="6" t="str">
        <f t="shared" ref="L66:L97" si="9">IF(OR(A66="",K66=""),"",K66-E66)</f>
        <v/>
      </c>
      <c r="M66" s="7" t="str">
        <f t="shared" ref="M66:M97" si="10">IF(OR(A66="",K66="",E66=0),"",L66/E66)</f>
        <v/>
      </c>
      <c r="N66" s="5" t="str">
        <f t="shared" ref="N66:N101" si="11">IF(A66="","",IF(K66="","Offen",IF(AND(K66&gt;=E66-F66,K66&lt;=E66+G66),"i.O.","n.i.O.")))</f>
        <v/>
      </c>
      <c r="O66" s="5"/>
      <c r="P66" s="5"/>
      <c r="Q66" s="5"/>
      <c r="R66" s="8"/>
      <c r="S66" s="5"/>
    </row>
    <row r="67" spans="1:19" x14ac:dyDescent="0.25">
      <c r="A67" s="5"/>
      <c r="B67" s="5"/>
      <c r="C67" s="5"/>
      <c r="D67" s="5"/>
      <c r="E67" s="6"/>
      <c r="F67" s="6"/>
      <c r="G67" s="6"/>
      <c r="H67" s="6"/>
      <c r="I67" s="6"/>
      <c r="J67" s="6"/>
      <c r="K67" s="6" t="str">
        <f t="shared" si="8"/>
        <v/>
      </c>
      <c r="L67" s="6" t="str">
        <f t="shared" si="9"/>
        <v/>
      </c>
      <c r="M67" s="7" t="str">
        <f t="shared" si="10"/>
        <v/>
      </c>
      <c r="N67" s="5" t="str">
        <f t="shared" si="11"/>
        <v/>
      </c>
      <c r="O67" s="5"/>
      <c r="P67" s="5"/>
      <c r="Q67" s="5"/>
      <c r="R67" s="8"/>
      <c r="S67" s="5"/>
    </row>
    <row r="68" spans="1:19" x14ac:dyDescent="0.25">
      <c r="A68" s="5"/>
      <c r="B68" s="5"/>
      <c r="C68" s="5"/>
      <c r="D68" s="5"/>
      <c r="E68" s="6"/>
      <c r="F68" s="6"/>
      <c r="G68" s="6"/>
      <c r="H68" s="6"/>
      <c r="I68" s="6"/>
      <c r="J68" s="6"/>
      <c r="K68" s="6" t="str">
        <f t="shared" si="8"/>
        <v/>
      </c>
      <c r="L68" s="6" t="str">
        <f t="shared" si="9"/>
        <v/>
      </c>
      <c r="M68" s="7" t="str">
        <f t="shared" si="10"/>
        <v/>
      </c>
      <c r="N68" s="5" t="str">
        <f t="shared" si="11"/>
        <v/>
      </c>
      <c r="O68" s="5"/>
      <c r="P68" s="5"/>
      <c r="Q68" s="5"/>
      <c r="R68" s="8"/>
      <c r="S68" s="5"/>
    </row>
    <row r="69" spans="1:19" x14ac:dyDescent="0.25">
      <c r="A69" s="5"/>
      <c r="B69" s="5"/>
      <c r="C69" s="5"/>
      <c r="D69" s="5"/>
      <c r="E69" s="6"/>
      <c r="F69" s="6"/>
      <c r="G69" s="6"/>
      <c r="H69" s="6"/>
      <c r="I69" s="6"/>
      <c r="J69" s="6"/>
      <c r="K69" s="6" t="str">
        <f t="shared" si="8"/>
        <v/>
      </c>
      <c r="L69" s="6" t="str">
        <f t="shared" si="9"/>
        <v/>
      </c>
      <c r="M69" s="7" t="str">
        <f t="shared" si="10"/>
        <v/>
      </c>
      <c r="N69" s="5" t="str">
        <f t="shared" si="11"/>
        <v/>
      </c>
      <c r="O69" s="5"/>
      <c r="P69" s="5"/>
      <c r="Q69" s="5"/>
      <c r="R69" s="8"/>
      <c r="S69" s="5"/>
    </row>
    <row r="70" spans="1:19" x14ac:dyDescent="0.25">
      <c r="A70" s="5"/>
      <c r="B70" s="5"/>
      <c r="C70" s="5"/>
      <c r="D70" s="5"/>
      <c r="E70" s="6"/>
      <c r="F70" s="6"/>
      <c r="G70" s="6"/>
      <c r="H70" s="6"/>
      <c r="I70" s="6"/>
      <c r="J70" s="6"/>
      <c r="K70" s="6" t="str">
        <f t="shared" si="8"/>
        <v/>
      </c>
      <c r="L70" s="6" t="str">
        <f t="shared" si="9"/>
        <v/>
      </c>
      <c r="M70" s="7" t="str">
        <f t="shared" si="10"/>
        <v/>
      </c>
      <c r="N70" s="5" t="str">
        <f t="shared" si="11"/>
        <v/>
      </c>
      <c r="O70" s="5"/>
      <c r="P70" s="5"/>
      <c r="Q70" s="5"/>
      <c r="R70" s="8"/>
      <c r="S70" s="5"/>
    </row>
    <row r="71" spans="1:19" x14ac:dyDescent="0.25">
      <c r="A71" s="5"/>
      <c r="B71" s="5"/>
      <c r="C71" s="5"/>
      <c r="D71" s="5"/>
      <c r="E71" s="6"/>
      <c r="F71" s="6"/>
      <c r="G71" s="6"/>
      <c r="H71" s="6"/>
      <c r="I71" s="6"/>
      <c r="J71" s="6"/>
      <c r="K71" s="6" t="str">
        <f t="shared" si="8"/>
        <v/>
      </c>
      <c r="L71" s="6" t="str">
        <f t="shared" si="9"/>
        <v/>
      </c>
      <c r="M71" s="7" t="str">
        <f t="shared" si="10"/>
        <v/>
      </c>
      <c r="N71" s="5" t="str">
        <f t="shared" si="11"/>
        <v/>
      </c>
      <c r="O71" s="5"/>
      <c r="P71" s="5"/>
      <c r="Q71" s="5"/>
      <c r="R71" s="8"/>
      <c r="S71" s="5"/>
    </row>
    <row r="72" spans="1:19" x14ac:dyDescent="0.25">
      <c r="A72" s="5"/>
      <c r="B72" s="5"/>
      <c r="C72" s="5"/>
      <c r="D72" s="5"/>
      <c r="E72" s="6"/>
      <c r="F72" s="6"/>
      <c r="G72" s="6"/>
      <c r="H72" s="6"/>
      <c r="I72" s="6"/>
      <c r="J72" s="6"/>
      <c r="K72" s="6" t="str">
        <f t="shared" si="8"/>
        <v/>
      </c>
      <c r="L72" s="6" t="str">
        <f t="shared" si="9"/>
        <v/>
      </c>
      <c r="M72" s="7" t="str">
        <f t="shared" si="10"/>
        <v/>
      </c>
      <c r="N72" s="5" t="str">
        <f t="shared" si="11"/>
        <v/>
      </c>
      <c r="O72" s="5"/>
      <c r="P72" s="5"/>
      <c r="Q72" s="5"/>
      <c r="R72" s="8"/>
      <c r="S72" s="5"/>
    </row>
    <row r="73" spans="1:19" x14ac:dyDescent="0.25">
      <c r="A73" s="5"/>
      <c r="B73" s="5"/>
      <c r="C73" s="5"/>
      <c r="D73" s="5"/>
      <c r="E73" s="6"/>
      <c r="F73" s="6"/>
      <c r="G73" s="6"/>
      <c r="H73" s="6"/>
      <c r="I73" s="6"/>
      <c r="J73" s="6"/>
      <c r="K73" s="6" t="str">
        <f t="shared" si="8"/>
        <v/>
      </c>
      <c r="L73" s="6" t="str">
        <f t="shared" si="9"/>
        <v/>
      </c>
      <c r="M73" s="7" t="str">
        <f t="shared" si="10"/>
        <v/>
      </c>
      <c r="N73" s="5" t="str">
        <f t="shared" si="11"/>
        <v/>
      </c>
      <c r="O73" s="5"/>
      <c r="P73" s="5"/>
      <c r="Q73" s="5"/>
      <c r="R73" s="8"/>
      <c r="S73" s="5"/>
    </row>
    <row r="74" spans="1:19" x14ac:dyDescent="0.25">
      <c r="A74" s="5"/>
      <c r="B74" s="5"/>
      <c r="C74" s="5"/>
      <c r="D74" s="5"/>
      <c r="E74" s="6"/>
      <c r="F74" s="6"/>
      <c r="G74" s="6"/>
      <c r="H74" s="6"/>
      <c r="I74" s="6"/>
      <c r="J74" s="6"/>
      <c r="K74" s="6" t="str">
        <f t="shared" si="8"/>
        <v/>
      </c>
      <c r="L74" s="6" t="str">
        <f t="shared" si="9"/>
        <v/>
      </c>
      <c r="M74" s="7" t="str">
        <f t="shared" si="10"/>
        <v/>
      </c>
      <c r="N74" s="5" t="str">
        <f t="shared" si="11"/>
        <v/>
      </c>
      <c r="O74" s="5"/>
      <c r="P74" s="5"/>
      <c r="Q74" s="5"/>
      <c r="R74" s="8"/>
      <c r="S74" s="5"/>
    </row>
    <row r="75" spans="1:19" x14ac:dyDescent="0.25">
      <c r="A75" s="5"/>
      <c r="B75" s="5"/>
      <c r="C75" s="5"/>
      <c r="D75" s="5"/>
      <c r="E75" s="6"/>
      <c r="F75" s="6"/>
      <c r="G75" s="6"/>
      <c r="H75" s="6"/>
      <c r="I75" s="6"/>
      <c r="J75" s="6"/>
      <c r="K75" s="6" t="str">
        <f t="shared" si="8"/>
        <v/>
      </c>
      <c r="L75" s="6" t="str">
        <f t="shared" si="9"/>
        <v/>
      </c>
      <c r="M75" s="7" t="str">
        <f t="shared" si="10"/>
        <v/>
      </c>
      <c r="N75" s="5" t="str">
        <f t="shared" si="11"/>
        <v/>
      </c>
      <c r="O75" s="5"/>
      <c r="P75" s="5"/>
      <c r="Q75" s="5"/>
      <c r="R75" s="8"/>
      <c r="S75" s="5"/>
    </row>
    <row r="76" spans="1:19" x14ac:dyDescent="0.25">
      <c r="A76" s="5"/>
      <c r="B76" s="5"/>
      <c r="C76" s="5"/>
      <c r="D76" s="5"/>
      <c r="E76" s="6"/>
      <c r="F76" s="6"/>
      <c r="G76" s="6"/>
      <c r="H76" s="6"/>
      <c r="I76" s="6"/>
      <c r="J76" s="6"/>
      <c r="K76" s="6" t="str">
        <f t="shared" si="8"/>
        <v/>
      </c>
      <c r="L76" s="6" t="str">
        <f t="shared" si="9"/>
        <v/>
      </c>
      <c r="M76" s="7" t="str">
        <f t="shared" si="10"/>
        <v/>
      </c>
      <c r="N76" s="5" t="str">
        <f t="shared" si="11"/>
        <v/>
      </c>
      <c r="O76" s="5"/>
      <c r="P76" s="5"/>
      <c r="Q76" s="5"/>
      <c r="R76" s="8"/>
      <c r="S76" s="5"/>
    </row>
    <row r="77" spans="1:19" x14ac:dyDescent="0.25">
      <c r="A77" s="5"/>
      <c r="B77" s="5"/>
      <c r="C77" s="5"/>
      <c r="D77" s="5"/>
      <c r="E77" s="6"/>
      <c r="F77" s="6"/>
      <c r="G77" s="6"/>
      <c r="H77" s="6"/>
      <c r="I77" s="6"/>
      <c r="J77" s="6"/>
      <c r="K77" s="6" t="str">
        <f t="shared" si="8"/>
        <v/>
      </c>
      <c r="L77" s="6" t="str">
        <f t="shared" si="9"/>
        <v/>
      </c>
      <c r="M77" s="7" t="str">
        <f t="shared" si="10"/>
        <v/>
      </c>
      <c r="N77" s="5" t="str">
        <f t="shared" si="11"/>
        <v/>
      </c>
      <c r="O77" s="5"/>
      <c r="P77" s="5"/>
      <c r="Q77" s="5"/>
      <c r="R77" s="8"/>
      <c r="S77" s="5"/>
    </row>
    <row r="78" spans="1:19" x14ac:dyDescent="0.25">
      <c r="A78" s="5"/>
      <c r="B78" s="5"/>
      <c r="C78" s="5"/>
      <c r="D78" s="5"/>
      <c r="E78" s="6"/>
      <c r="F78" s="6"/>
      <c r="G78" s="6"/>
      <c r="H78" s="6"/>
      <c r="I78" s="6"/>
      <c r="J78" s="6"/>
      <c r="K78" s="6" t="str">
        <f t="shared" si="8"/>
        <v/>
      </c>
      <c r="L78" s="6" t="str">
        <f t="shared" si="9"/>
        <v/>
      </c>
      <c r="M78" s="7" t="str">
        <f t="shared" si="10"/>
        <v/>
      </c>
      <c r="N78" s="5" t="str">
        <f t="shared" si="11"/>
        <v/>
      </c>
      <c r="O78" s="5"/>
      <c r="P78" s="5"/>
      <c r="Q78" s="5"/>
      <c r="R78" s="8"/>
      <c r="S78" s="5"/>
    </row>
    <row r="79" spans="1:19" x14ac:dyDescent="0.25">
      <c r="A79" s="5"/>
      <c r="B79" s="5"/>
      <c r="C79" s="5"/>
      <c r="D79" s="5"/>
      <c r="E79" s="6"/>
      <c r="F79" s="6"/>
      <c r="G79" s="6"/>
      <c r="H79" s="6"/>
      <c r="I79" s="6"/>
      <c r="J79" s="6"/>
      <c r="K79" s="6" t="str">
        <f t="shared" si="8"/>
        <v/>
      </c>
      <c r="L79" s="6" t="str">
        <f t="shared" si="9"/>
        <v/>
      </c>
      <c r="M79" s="7" t="str">
        <f t="shared" si="10"/>
        <v/>
      </c>
      <c r="N79" s="5" t="str">
        <f t="shared" si="11"/>
        <v/>
      </c>
      <c r="O79" s="5"/>
      <c r="P79" s="5"/>
      <c r="Q79" s="5"/>
      <c r="R79" s="8"/>
      <c r="S79" s="5"/>
    </row>
    <row r="80" spans="1:19" x14ac:dyDescent="0.25">
      <c r="A80" s="5"/>
      <c r="B80" s="5"/>
      <c r="C80" s="5"/>
      <c r="D80" s="5"/>
      <c r="E80" s="6"/>
      <c r="F80" s="6"/>
      <c r="G80" s="6"/>
      <c r="H80" s="6"/>
      <c r="I80" s="6"/>
      <c r="J80" s="6"/>
      <c r="K80" s="6" t="str">
        <f t="shared" si="8"/>
        <v/>
      </c>
      <c r="L80" s="6" t="str">
        <f t="shared" si="9"/>
        <v/>
      </c>
      <c r="M80" s="7" t="str">
        <f t="shared" si="10"/>
        <v/>
      </c>
      <c r="N80" s="5" t="str">
        <f t="shared" si="11"/>
        <v/>
      </c>
      <c r="O80" s="5"/>
      <c r="P80" s="5"/>
      <c r="Q80" s="5"/>
      <c r="R80" s="8"/>
      <c r="S80" s="5"/>
    </row>
    <row r="81" spans="1:19" x14ac:dyDescent="0.25">
      <c r="A81" s="5"/>
      <c r="B81" s="5"/>
      <c r="C81" s="5"/>
      <c r="D81" s="5"/>
      <c r="E81" s="6"/>
      <c r="F81" s="6"/>
      <c r="G81" s="6"/>
      <c r="H81" s="6"/>
      <c r="I81" s="6"/>
      <c r="J81" s="6"/>
      <c r="K81" s="6" t="str">
        <f t="shared" si="8"/>
        <v/>
      </c>
      <c r="L81" s="6" t="str">
        <f t="shared" si="9"/>
        <v/>
      </c>
      <c r="M81" s="7" t="str">
        <f t="shared" si="10"/>
        <v/>
      </c>
      <c r="N81" s="5" t="str">
        <f t="shared" si="11"/>
        <v/>
      </c>
      <c r="O81" s="5"/>
      <c r="P81" s="5"/>
      <c r="Q81" s="5"/>
      <c r="R81" s="8"/>
      <c r="S81" s="5"/>
    </row>
    <row r="82" spans="1:19" x14ac:dyDescent="0.25">
      <c r="A82" s="5"/>
      <c r="B82" s="5"/>
      <c r="C82" s="5"/>
      <c r="D82" s="5"/>
      <c r="E82" s="6"/>
      <c r="F82" s="6"/>
      <c r="G82" s="6"/>
      <c r="H82" s="6"/>
      <c r="I82" s="6"/>
      <c r="J82" s="6"/>
      <c r="K82" s="6" t="str">
        <f t="shared" si="8"/>
        <v/>
      </c>
      <c r="L82" s="6" t="str">
        <f t="shared" si="9"/>
        <v/>
      </c>
      <c r="M82" s="7" t="str">
        <f t="shared" si="10"/>
        <v/>
      </c>
      <c r="N82" s="5" t="str">
        <f t="shared" si="11"/>
        <v/>
      </c>
      <c r="O82" s="5"/>
      <c r="P82" s="5"/>
      <c r="Q82" s="5"/>
      <c r="R82" s="8"/>
      <c r="S82" s="5"/>
    </row>
    <row r="83" spans="1:19" x14ac:dyDescent="0.25">
      <c r="A83" s="5"/>
      <c r="B83" s="5"/>
      <c r="C83" s="5"/>
      <c r="D83" s="5"/>
      <c r="E83" s="6"/>
      <c r="F83" s="6"/>
      <c r="G83" s="6"/>
      <c r="H83" s="6"/>
      <c r="I83" s="6"/>
      <c r="J83" s="6"/>
      <c r="K83" s="6" t="str">
        <f t="shared" si="8"/>
        <v/>
      </c>
      <c r="L83" s="6" t="str">
        <f t="shared" si="9"/>
        <v/>
      </c>
      <c r="M83" s="7" t="str">
        <f t="shared" si="10"/>
        <v/>
      </c>
      <c r="N83" s="5" t="str">
        <f t="shared" si="11"/>
        <v/>
      </c>
      <c r="O83" s="5"/>
      <c r="P83" s="5"/>
      <c r="Q83" s="5"/>
      <c r="R83" s="8"/>
      <c r="S83" s="5"/>
    </row>
    <row r="84" spans="1:19" x14ac:dyDescent="0.25">
      <c r="A84" s="5"/>
      <c r="B84" s="5"/>
      <c r="C84" s="5"/>
      <c r="D84" s="5"/>
      <c r="E84" s="6"/>
      <c r="F84" s="6"/>
      <c r="G84" s="6"/>
      <c r="H84" s="6"/>
      <c r="I84" s="6"/>
      <c r="J84" s="6"/>
      <c r="K84" s="6" t="str">
        <f t="shared" si="8"/>
        <v/>
      </c>
      <c r="L84" s="6" t="str">
        <f t="shared" si="9"/>
        <v/>
      </c>
      <c r="M84" s="7" t="str">
        <f t="shared" si="10"/>
        <v/>
      </c>
      <c r="N84" s="5" t="str">
        <f t="shared" si="11"/>
        <v/>
      </c>
      <c r="O84" s="5"/>
      <c r="P84" s="5"/>
      <c r="Q84" s="5"/>
      <c r="R84" s="8"/>
      <c r="S84" s="5"/>
    </row>
    <row r="85" spans="1:19" x14ac:dyDescent="0.25">
      <c r="A85" s="5"/>
      <c r="B85" s="5"/>
      <c r="C85" s="5"/>
      <c r="D85" s="5"/>
      <c r="E85" s="6"/>
      <c r="F85" s="6"/>
      <c r="G85" s="6"/>
      <c r="H85" s="6"/>
      <c r="I85" s="6"/>
      <c r="J85" s="6"/>
      <c r="K85" s="6" t="str">
        <f t="shared" si="8"/>
        <v/>
      </c>
      <c r="L85" s="6" t="str">
        <f t="shared" si="9"/>
        <v/>
      </c>
      <c r="M85" s="7" t="str">
        <f t="shared" si="10"/>
        <v/>
      </c>
      <c r="N85" s="5" t="str">
        <f t="shared" si="11"/>
        <v/>
      </c>
      <c r="O85" s="5"/>
      <c r="P85" s="5"/>
      <c r="Q85" s="5"/>
      <c r="R85" s="8"/>
      <c r="S85" s="5"/>
    </row>
    <row r="86" spans="1:19" x14ac:dyDescent="0.25">
      <c r="A86" s="5"/>
      <c r="B86" s="5"/>
      <c r="C86" s="5"/>
      <c r="D86" s="5"/>
      <c r="E86" s="6"/>
      <c r="F86" s="6"/>
      <c r="G86" s="6"/>
      <c r="H86" s="6"/>
      <c r="I86" s="6"/>
      <c r="J86" s="6"/>
      <c r="K86" s="6" t="str">
        <f t="shared" si="8"/>
        <v/>
      </c>
      <c r="L86" s="6" t="str">
        <f t="shared" si="9"/>
        <v/>
      </c>
      <c r="M86" s="7" t="str">
        <f t="shared" si="10"/>
        <v/>
      </c>
      <c r="N86" s="5" t="str">
        <f t="shared" si="11"/>
        <v/>
      </c>
      <c r="O86" s="5"/>
      <c r="P86" s="5"/>
      <c r="Q86" s="5"/>
      <c r="R86" s="8"/>
      <c r="S86" s="5"/>
    </row>
    <row r="87" spans="1:19" x14ac:dyDescent="0.25">
      <c r="A87" s="5"/>
      <c r="B87" s="5"/>
      <c r="C87" s="5"/>
      <c r="D87" s="5"/>
      <c r="E87" s="6"/>
      <c r="F87" s="6"/>
      <c r="G87" s="6"/>
      <c r="H87" s="6"/>
      <c r="I87" s="6"/>
      <c r="J87" s="6"/>
      <c r="K87" s="6" t="str">
        <f t="shared" si="8"/>
        <v/>
      </c>
      <c r="L87" s="6" t="str">
        <f t="shared" si="9"/>
        <v/>
      </c>
      <c r="M87" s="7" t="str">
        <f t="shared" si="10"/>
        <v/>
      </c>
      <c r="N87" s="5" t="str">
        <f t="shared" si="11"/>
        <v/>
      </c>
      <c r="O87" s="5"/>
      <c r="P87" s="5"/>
      <c r="Q87" s="5"/>
      <c r="R87" s="8"/>
      <c r="S87" s="5"/>
    </row>
    <row r="88" spans="1:19" x14ac:dyDescent="0.25">
      <c r="A88" s="5"/>
      <c r="B88" s="5"/>
      <c r="C88" s="5"/>
      <c r="D88" s="5"/>
      <c r="E88" s="6"/>
      <c r="F88" s="6"/>
      <c r="G88" s="6"/>
      <c r="H88" s="6"/>
      <c r="I88" s="6"/>
      <c r="J88" s="6"/>
      <c r="K88" s="6" t="str">
        <f t="shared" si="8"/>
        <v/>
      </c>
      <c r="L88" s="6" t="str">
        <f t="shared" si="9"/>
        <v/>
      </c>
      <c r="M88" s="7" t="str">
        <f t="shared" si="10"/>
        <v/>
      </c>
      <c r="N88" s="5" t="str">
        <f t="shared" si="11"/>
        <v/>
      </c>
      <c r="O88" s="5"/>
      <c r="P88" s="5"/>
      <c r="Q88" s="5"/>
      <c r="R88" s="8"/>
      <c r="S88" s="5"/>
    </row>
    <row r="89" spans="1:19" x14ac:dyDescent="0.25">
      <c r="A89" s="5"/>
      <c r="B89" s="5"/>
      <c r="C89" s="5"/>
      <c r="D89" s="5"/>
      <c r="E89" s="6"/>
      <c r="F89" s="6"/>
      <c r="G89" s="6"/>
      <c r="H89" s="6"/>
      <c r="I89" s="6"/>
      <c r="J89" s="6"/>
      <c r="K89" s="6" t="str">
        <f t="shared" si="8"/>
        <v/>
      </c>
      <c r="L89" s="6" t="str">
        <f t="shared" si="9"/>
        <v/>
      </c>
      <c r="M89" s="7" t="str">
        <f t="shared" si="10"/>
        <v/>
      </c>
      <c r="N89" s="5" t="str">
        <f t="shared" si="11"/>
        <v/>
      </c>
      <c r="O89" s="5"/>
      <c r="P89" s="5"/>
      <c r="Q89" s="5"/>
      <c r="R89" s="8"/>
      <c r="S89" s="5"/>
    </row>
    <row r="90" spans="1:19" x14ac:dyDescent="0.25">
      <c r="A90" s="5"/>
      <c r="B90" s="5"/>
      <c r="C90" s="5"/>
      <c r="D90" s="5"/>
      <c r="E90" s="6"/>
      <c r="F90" s="6"/>
      <c r="G90" s="6"/>
      <c r="H90" s="6"/>
      <c r="I90" s="6"/>
      <c r="J90" s="6"/>
      <c r="K90" s="6" t="str">
        <f t="shared" si="8"/>
        <v/>
      </c>
      <c r="L90" s="6" t="str">
        <f t="shared" si="9"/>
        <v/>
      </c>
      <c r="M90" s="7" t="str">
        <f t="shared" si="10"/>
        <v/>
      </c>
      <c r="N90" s="5" t="str">
        <f t="shared" si="11"/>
        <v/>
      </c>
      <c r="O90" s="5"/>
      <c r="P90" s="5"/>
      <c r="Q90" s="5"/>
      <c r="R90" s="8"/>
      <c r="S90" s="5"/>
    </row>
    <row r="91" spans="1:19" x14ac:dyDescent="0.25">
      <c r="A91" s="5"/>
      <c r="B91" s="5"/>
      <c r="C91" s="5"/>
      <c r="D91" s="5"/>
      <c r="E91" s="6"/>
      <c r="F91" s="6"/>
      <c r="G91" s="6"/>
      <c r="H91" s="6"/>
      <c r="I91" s="6"/>
      <c r="J91" s="6"/>
      <c r="K91" s="6" t="str">
        <f t="shared" si="8"/>
        <v/>
      </c>
      <c r="L91" s="6" t="str">
        <f t="shared" si="9"/>
        <v/>
      </c>
      <c r="M91" s="7" t="str">
        <f t="shared" si="10"/>
        <v/>
      </c>
      <c r="N91" s="5" t="str">
        <f t="shared" si="11"/>
        <v/>
      </c>
      <c r="O91" s="5"/>
      <c r="P91" s="5"/>
      <c r="Q91" s="5"/>
      <c r="R91" s="8"/>
      <c r="S91" s="5"/>
    </row>
    <row r="92" spans="1:19" x14ac:dyDescent="0.25">
      <c r="A92" s="5"/>
      <c r="B92" s="5"/>
      <c r="C92" s="5"/>
      <c r="D92" s="5"/>
      <c r="E92" s="6"/>
      <c r="F92" s="6"/>
      <c r="G92" s="6"/>
      <c r="H92" s="6"/>
      <c r="I92" s="6"/>
      <c r="J92" s="6"/>
      <c r="K92" s="6" t="str">
        <f t="shared" si="8"/>
        <v/>
      </c>
      <c r="L92" s="6" t="str">
        <f t="shared" si="9"/>
        <v/>
      </c>
      <c r="M92" s="7" t="str">
        <f t="shared" si="10"/>
        <v/>
      </c>
      <c r="N92" s="5" t="str">
        <f t="shared" si="11"/>
        <v/>
      </c>
      <c r="O92" s="5"/>
      <c r="P92" s="5"/>
      <c r="Q92" s="5"/>
      <c r="R92" s="8"/>
      <c r="S92" s="5"/>
    </row>
    <row r="93" spans="1:19" x14ac:dyDescent="0.25">
      <c r="A93" s="5"/>
      <c r="B93" s="5"/>
      <c r="C93" s="5"/>
      <c r="D93" s="5"/>
      <c r="E93" s="6"/>
      <c r="F93" s="6"/>
      <c r="G93" s="6"/>
      <c r="H93" s="6"/>
      <c r="I93" s="6"/>
      <c r="J93" s="6"/>
      <c r="K93" s="6" t="str">
        <f t="shared" si="8"/>
        <v/>
      </c>
      <c r="L93" s="6" t="str">
        <f t="shared" si="9"/>
        <v/>
      </c>
      <c r="M93" s="7" t="str">
        <f t="shared" si="10"/>
        <v/>
      </c>
      <c r="N93" s="5" t="str">
        <f t="shared" si="11"/>
        <v/>
      </c>
      <c r="O93" s="5"/>
      <c r="P93" s="5"/>
      <c r="Q93" s="5"/>
      <c r="R93" s="8"/>
      <c r="S93" s="5"/>
    </row>
    <row r="94" spans="1:19" x14ac:dyDescent="0.25">
      <c r="A94" s="5"/>
      <c r="B94" s="5"/>
      <c r="C94" s="5"/>
      <c r="D94" s="5"/>
      <c r="E94" s="6"/>
      <c r="F94" s="6"/>
      <c r="G94" s="6"/>
      <c r="H94" s="6"/>
      <c r="I94" s="6"/>
      <c r="J94" s="6"/>
      <c r="K94" s="6" t="str">
        <f t="shared" si="8"/>
        <v/>
      </c>
      <c r="L94" s="6" t="str">
        <f t="shared" si="9"/>
        <v/>
      </c>
      <c r="M94" s="7" t="str">
        <f t="shared" si="10"/>
        <v/>
      </c>
      <c r="N94" s="5" t="str">
        <f t="shared" si="11"/>
        <v/>
      </c>
      <c r="O94" s="5"/>
      <c r="P94" s="5"/>
      <c r="Q94" s="5"/>
      <c r="R94" s="8"/>
      <c r="S94" s="5"/>
    </row>
    <row r="95" spans="1:19" x14ac:dyDescent="0.25">
      <c r="A95" s="5"/>
      <c r="B95" s="5"/>
      <c r="C95" s="5"/>
      <c r="D95" s="5"/>
      <c r="E95" s="6"/>
      <c r="F95" s="6"/>
      <c r="G95" s="6"/>
      <c r="H95" s="6"/>
      <c r="I95" s="6"/>
      <c r="J95" s="6"/>
      <c r="K95" s="6" t="str">
        <f t="shared" si="8"/>
        <v/>
      </c>
      <c r="L95" s="6" t="str">
        <f t="shared" si="9"/>
        <v/>
      </c>
      <c r="M95" s="7" t="str">
        <f t="shared" si="10"/>
        <v/>
      </c>
      <c r="N95" s="5" t="str">
        <f t="shared" si="11"/>
        <v/>
      </c>
      <c r="O95" s="5"/>
      <c r="P95" s="5"/>
      <c r="Q95" s="5"/>
      <c r="R95" s="8"/>
      <c r="S95" s="5"/>
    </row>
    <row r="96" spans="1:19" x14ac:dyDescent="0.25">
      <c r="A96" s="5"/>
      <c r="B96" s="5"/>
      <c r="C96" s="5"/>
      <c r="D96" s="5"/>
      <c r="E96" s="6"/>
      <c r="F96" s="6"/>
      <c r="G96" s="6"/>
      <c r="H96" s="6"/>
      <c r="I96" s="6"/>
      <c r="J96" s="6"/>
      <c r="K96" s="6" t="str">
        <f t="shared" si="8"/>
        <v/>
      </c>
      <c r="L96" s="6" t="str">
        <f t="shared" si="9"/>
        <v/>
      </c>
      <c r="M96" s="7" t="str">
        <f t="shared" si="10"/>
        <v/>
      </c>
      <c r="N96" s="5" t="str">
        <f t="shared" si="11"/>
        <v/>
      </c>
      <c r="O96" s="5"/>
      <c r="P96" s="5"/>
      <c r="Q96" s="5"/>
      <c r="R96" s="8"/>
      <c r="S96" s="5"/>
    </row>
    <row r="97" spans="1:19" x14ac:dyDescent="0.25">
      <c r="A97" s="5"/>
      <c r="B97" s="5"/>
      <c r="C97" s="5"/>
      <c r="D97" s="5"/>
      <c r="E97" s="6"/>
      <c r="F97" s="6"/>
      <c r="G97" s="6"/>
      <c r="H97" s="6"/>
      <c r="I97" s="6"/>
      <c r="J97" s="6"/>
      <c r="K97" s="6" t="str">
        <f t="shared" si="8"/>
        <v/>
      </c>
      <c r="L97" s="6" t="str">
        <f t="shared" si="9"/>
        <v/>
      </c>
      <c r="M97" s="7" t="str">
        <f t="shared" si="10"/>
        <v/>
      </c>
      <c r="N97" s="5" t="str">
        <f t="shared" si="11"/>
        <v/>
      </c>
      <c r="O97" s="5"/>
      <c r="P97" s="5"/>
      <c r="Q97" s="5"/>
      <c r="R97" s="8"/>
      <c r="S97" s="5"/>
    </row>
    <row r="98" spans="1:19" x14ac:dyDescent="0.25">
      <c r="A98" s="5"/>
      <c r="B98" s="5"/>
      <c r="C98" s="5"/>
      <c r="D98" s="5"/>
      <c r="E98" s="6"/>
      <c r="F98" s="6"/>
      <c r="G98" s="6"/>
      <c r="H98" s="6"/>
      <c r="I98" s="6"/>
      <c r="J98" s="6"/>
      <c r="K98" s="6" t="str">
        <f t="shared" ref="K98:K101" si="12">IF(A98="","",IF(COUNTA(H98:J98)=0,"",AVERAGE(H98:J98)))</f>
        <v/>
      </c>
      <c r="L98" s="6" t="str">
        <f t="shared" ref="L98:L101" si="13">IF(OR(A98="",K98=""),"",K98-E98)</f>
        <v/>
      </c>
      <c r="M98" s="7" t="str">
        <f t="shared" ref="M98:M101" si="14">IF(OR(A98="",K98="",E98=0),"",L98/E98)</f>
        <v/>
      </c>
      <c r="N98" s="5" t="str">
        <f t="shared" si="11"/>
        <v/>
      </c>
      <c r="O98" s="5"/>
      <c r="P98" s="5"/>
      <c r="Q98" s="5"/>
      <c r="R98" s="8"/>
      <c r="S98" s="5"/>
    </row>
    <row r="99" spans="1:19" x14ac:dyDescent="0.25">
      <c r="A99" s="5"/>
      <c r="B99" s="5"/>
      <c r="C99" s="5"/>
      <c r="D99" s="5"/>
      <c r="E99" s="6"/>
      <c r="F99" s="6"/>
      <c r="G99" s="6"/>
      <c r="H99" s="6"/>
      <c r="I99" s="6"/>
      <c r="J99" s="6"/>
      <c r="K99" s="6" t="str">
        <f t="shared" si="12"/>
        <v/>
      </c>
      <c r="L99" s="6" t="str">
        <f t="shared" si="13"/>
        <v/>
      </c>
      <c r="M99" s="7" t="str">
        <f t="shared" si="14"/>
        <v/>
      </c>
      <c r="N99" s="5" t="str">
        <f t="shared" si="11"/>
        <v/>
      </c>
      <c r="O99" s="5"/>
      <c r="P99" s="5"/>
      <c r="Q99" s="5"/>
      <c r="R99" s="8"/>
      <c r="S99" s="5"/>
    </row>
    <row r="100" spans="1:19" x14ac:dyDescent="0.25">
      <c r="A100" s="5"/>
      <c r="B100" s="5"/>
      <c r="C100" s="5"/>
      <c r="D100" s="5"/>
      <c r="E100" s="6"/>
      <c r="F100" s="6"/>
      <c r="G100" s="6"/>
      <c r="H100" s="6"/>
      <c r="I100" s="6"/>
      <c r="J100" s="6"/>
      <c r="K100" s="6" t="str">
        <f t="shared" si="12"/>
        <v/>
      </c>
      <c r="L100" s="6" t="str">
        <f t="shared" si="13"/>
        <v/>
      </c>
      <c r="M100" s="7" t="str">
        <f t="shared" si="14"/>
        <v/>
      </c>
      <c r="N100" s="5" t="str">
        <f t="shared" si="11"/>
        <v/>
      </c>
      <c r="O100" s="5"/>
      <c r="P100" s="5"/>
      <c r="Q100" s="5"/>
      <c r="R100" s="8"/>
      <c r="S100" s="5"/>
    </row>
    <row r="101" spans="1:19" x14ac:dyDescent="0.25">
      <c r="A101" s="5"/>
      <c r="B101" s="5"/>
      <c r="C101" s="5"/>
      <c r="D101" s="5"/>
      <c r="E101" s="6"/>
      <c r="F101" s="6"/>
      <c r="G101" s="6"/>
      <c r="H101" s="6"/>
      <c r="I101" s="6"/>
      <c r="J101" s="6"/>
      <c r="K101" s="6" t="str">
        <f t="shared" si="12"/>
        <v/>
      </c>
      <c r="L101" s="6" t="str">
        <f t="shared" si="13"/>
        <v/>
      </c>
      <c r="M101" s="7" t="str">
        <f t="shared" si="14"/>
        <v/>
      </c>
      <c r="N101" s="5" t="str">
        <f t="shared" si="11"/>
        <v/>
      </c>
      <c r="O101" s="5"/>
      <c r="P101" s="5"/>
      <c r="Q101" s="5"/>
      <c r="R101" s="8"/>
      <c r="S101" s="5"/>
    </row>
  </sheetData>
  <conditionalFormatting sqref="M2:M101">
    <cfRule type="dataBar" priority="5">
      <dataBar>
        <cfvo type="min"/>
        <cfvo type="max"/>
        <color rgb="FF5B9BD5"/>
      </dataBar>
    </cfRule>
    <cfRule type="dataBar" priority="6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{2EEDCAA9-6461-096F-A19D-21234E946923}</x14:id>
        </ext>
      </extLst>
    </cfRule>
  </conditionalFormatting>
  <conditionalFormatting sqref="N2:N101">
    <cfRule type="expression" dxfId="3" priority="1">
      <formula>N2="i.O."</formula>
    </cfRule>
    <cfRule type="expression" dxfId="2" priority="2">
      <formula>N2="n.i.O."</formula>
    </cfRule>
    <cfRule type="expression" dxfId="1" priority="3">
      <formula>N2="Offen"</formula>
    </cfRule>
  </conditionalFormatting>
  <conditionalFormatting sqref="P2:P101">
    <cfRule type="expression" dxfId="0" priority="4">
      <formula>OR(P2="abgelaufen",P2="unbekannt")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EDCAA9-6461-096F-A19D-21234E946923}">
            <x14:dataBar>
              <x14:cfvo type="min"/>
              <x14:cfvo type="max"/>
              <x14:negativeFillColor auto="1"/>
              <x14:axisColor auto="1"/>
            </x14:dataBar>
          </x14:cfRule>
          <xm:sqref>M2:M101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100-000000000000}">
          <x14:formula1>
            <xm:f>Stammdaten!$A$2:$A$12</xm:f>
          </x14:formula1>
          <xm:sqref>C2:C101</xm:sqref>
        </x14:dataValidation>
        <x14:dataValidation type="list" xr:uid="{00000000-0002-0000-0100-000001000000}">
          <x14:formula1>
            <xm:f>Stammdaten!$B$2:$B$15</xm:f>
          </x14:formula1>
          <xm:sqref>D2:D101</xm:sqref>
        </x14:dataValidation>
        <x14:dataValidation type="list" xr:uid="{00000000-0002-0000-0100-000002000000}">
          <x14:formula1>
            <xm:f>Stammdaten!$D$2:$D$9</xm:f>
          </x14:formula1>
          <xm:sqref>O2:O101</xm:sqref>
        </x14:dataValidation>
        <x14:dataValidation type="list" xr:uid="{00000000-0002-0000-0100-000003000000}">
          <x14:formula1>
            <xm:f>Stammdaten!$E$2:$E$6</xm:f>
          </x14:formula1>
          <xm:sqref>P2:P101</xm:sqref>
        </x14:dataValidation>
        <x14:dataValidation type="list" xr:uid="{00000000-0002-0000-0100-000004000000}">
          <x14:formula1>
            <xm:f>Stammdaten!$F$2:$F$7</xm:f>
          </x14:formula1>
          <xm:sqref>Q2:Q101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/>
  </sheetViews>
  <sheetFormatPr baseColWidth="10" defaultColWidth="9" defaultRowHeight="15" x14ac:dyDescent="0.25"/>
  <cols>
    <col min="1" max="7" width="22" customWidth="1"/>
    <col min="8" max="8" width="42" customWidth="1"/>
  </cols>
  <sheetData>
    <row r="1" spans="1:8" x14ac:dyDescent="0.25">
      <c r="A1" s="1" t="s">
        <v>159</v>
      </c>
      <c r="B1" s="1" t="s">
        <v>160</v>
      </c>
      <c r="C1" s="1" t="s">
        <v>161</v>
      </c>
      <c r="D1" s="1" t="s">
        <v>162</v>
      </c>
      <c r="E1" s="1" t="s">
        <v>105</v>
      </c>
      <c r="F1" s="1" t="s">
        <v>37</v>
      </c>
      <c r="G1" s="1" t="s">
        <v>163</v>
      </c>
      <c r="H1" s="1" t="s">
        <v>15</v>
      </c>
    </row>
    <row r="2" spans="1:8" x14ac:dyDescent="0.25">
      <c r="A2" s="2" t="s">
        <v>64</v>
      </c>
      <c r="B2" s="2" t="s">
        <v>109</v>
      </c>
      <c r="C2" s="2" t="s">
        <v>57</v>
      </c>
      <c r="D2" s="2" t="s">
        <v>110</v>
      </c>
      <c r="E2" s="2" t="s">
        <v>111</v>
      </c>
      <c r="F2" s="2" t="s">
        <v>38</v>
      </c>
      <c r="G2" s="2" t="s">
        <v>164</v>
      </c>
      <c r="H2" s="2" t="s">
        <v>165</v>
      </c>
    </row>
    <row r="3" spans="1:8" x14ac:dyDescent="0.25">
      <c r="A3" s="2" t="s">
        <v>68</v>
      </c>
      <c r="B3" s="2" t="s">
        <v>156</v>
      </c>
      <c r="C3" s="2" t="s">
        <v>55</v>
      </c>
      <c r="D3" s="2" t="s">
        <v>126</v>
      </c>
      <c r="E3" s="2" t="s">
        <v>122</v>
      </c>
      <c r="F3" s="2" t="s">
        <v>81</v>
      </c>
      <c r="G3" s="2" t="s">
        <v>166</v>
      </c>
      <c r="H3" s="2" t="s">
        <v>167</v>
      </c>
    </row>
    <row r="4" spans="1:8" x14ac:dyDescent="0.25">
      <c r="A4" s="2" t="s">
        <v>71</v>
      </c>
      <c r="B4" s="2" t="s">
        <v>168</v>
      </c>
      <c r="C4" s="2" t="s">
        <v>56</v>
      </c>
      <c r="D4" s="2" t="s">
        <v>117</v>
      </c>
      <c r="E4" s="2" t="s">
        <v>169</v>
      </c>
      <c r="F4" s="2" t="s">
        <v>66</v>
      </c>
      <c r="G4" s="2" t="s">
        <v>170</v>
      </c>
      <c r="H4" s="2" t="s">
        <v>171</v>
      </c>
    </row>
    <row r="5" spans="1:8" x14ac:dyDescent="0.25">
      <c r="A5" s="2" t="s">
        <v>72</v>
      </c>
      <c r="B5" s="2" t="s">
        <v>125</v>
      </c>
      <c r="C5" s="2" t="s">
        <v>172</v>
      </c>
      <c r="D5" s="2" t="s">
        <v>121</v>
      </c>
      <c r="E5" s="2" t="s">
        <v>173</v>
      </c>
      <c r="F5" s="2" t="s">
        <v>127</v>
      </c>
      <c r="G5" s="2" t="s">
        <v>174</v>
      </c>
      <c r="H5" s="2" t="s">
        <v>50</v>
      </c>
    </row>
    <row r="6" spans="1:8" x14ac:dyDescent="0.25">
      <c r="A6" s="2" t="s">
        <v>73</v>
      </c>
      <c r="B6" s="2" t="s">
        <v>175</v>
      </c>
      <c r="C6" s="2" t="s">
        <v>176</v>
      </c>
      <c r="D6" s="2" t="s">
        <v>136</v>
      </c>
      <c r="E6" s="2" t="s">
        <v>142</v>
      </c>
      <c r="F6" s="2" t="s">
        <v>132</v>
      </c>
      <c r="G6" s="2" t="s">
        <v>177</v>
      </c>
      <c r="H6" s="2" t="s">
        <v>178</v>
      </c>
    </row>
    <row r="7" spans="1:8" x14ac:dyDescent="0.25">
      <c r="A7" s="2" t="s">
        <v>74</v>
      </c>
      <c r="B7" s="2" t="s">
        <v>116</v>
      </c>
      <c r="C7" s="2"/>
      <c r="D7" s="2" t="s">
        <v>131</v>
      </c>
      <c r="E7" s="2"/>
      <c r="F7" s="2" t="s">
        <v>137</v>
      </c>
      <c r="G7" s="2" t="s">
        <v>179</v>
      </c>
      <c r="H7" s="2"/>
    </row>
    <row r="8" spans="1:8" x14ac:dyDescent="0.25">
      <c r="A8" s="2" t="s">
        <v>75</v>
      </c>
      <c r="B8" s="2" t="s">
        <v>130</v>
      </c>
      <c r="C8" s="2"/>
      <c r="D8" s="2" t="s">
        <v>157</v>
      </c>
      <c r="E8" s="2"/>
      <c r="F8" s="2"/>
      <c r="G8" s="2"/>
      <c r="H8" s="2"/>
    </row>
    <row r="9" spans="1:8" x14ac:dyDescent="0.25">
      <c r="A9" s="2" t="s">
        <v>180</v>
      </c>
      <c r="B9" s="2" t="s">
        <v>120</v>
      </c>
      <c r="C9" s="2"/>
      <c r="D9" s="2" t="s">
        <v>141</v>
      </c>
      <c r="E9" s="2"/>
      <c r="F9" s="2"/>
      <c r="G9" s="2"/>
      <c r="H9" s="2"/>
    </row>
    <row r="10" spans="1:8" x14ac:dyDescent="0.25">
      <c r="A10" s="2" t="s">
        <v>148</v>
      </c>
      <c r="B10" s="2" t="s">
        <v>135</v>
      </c>
      <c r="C10" s="2"/>
      <c r="D10" s="2"/>
      <c r="E10" s="2"/>
      <c r="F10" s="2"/>
      <c r="G10" s="2"/>
      <c r="H10" s="2"/>
    </row>
    <row r="11" spans="1:8" x14ac:dyDescent="0.25">
      <c r="A11" s="2" t="s">
        <v>145</v>
      </c>
      <c r="B11" s="2" t="s">
        <v>181</v>
      </c>
      <c r="C11" s="2"/>
      <c r="D11" s="2"/>
      <c r="E11" s="2"/>
      <c r="F11" s="2"/>
      <c r="G11" s="2"/>
      <c r="H11" s="2"/>
    </row>
    <row r="12" spans="1:8" x14ac:dyDescent="0.25">
      <c r="A12" s="2" t="s">
        <v>152</v>
      </c>
      <c r="B12" s="2" t="s">
        <v>140</v>
      </c>
      <c r="C12" s="2"/>
      <c r="D12" s="2"/>
      <c r="E12" s="2"/>
      <c r="F12" s="2"/>
      <c r="G12" s="2"/>
      <c r="H12" s="2"/>
    </row>
    <row r="13" spans="1:8" x14ac:dyDescent="0.25">
      <c r="A13" s="2"/>
      <c r="B13" s="2" t="s">
        <v>182</v>
      </c>
      <c r="C13" s="2"/>
      <c r="D13" s="2"/>
      <c r="E13" s="2"/>
      <c r="F13" s="2"/>
      <c r="G13" s="2"/>
      <c r="H13" s="2"/>
    </row>
    <row r="14" spans="1:8" x14ac:dyDescent="0.25">
      <c r="A14" s="2"/>
      <c r="B14" s="2" t="s">
        <v>153</v>
      </c>
      <c r="C14" s="2"/>
      <c r="D14" s="2"/>
      <c r="E14" s="2"/>
      <c r="F14" s="2"/>
      <c r="G14" s="2"/>
      <c r="H14" s="2"/>
    </row>
    <row r="15" spans="1:8" x14ac:dyDescent="0.25">
      <c r="A15" s="2"/>
      <c r="B15" s="2" t="s">
        <v>149</v>
      </c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Messprotokoll</vt:lpstr>
      <vt:lpstr>Messwerte</vt:lpstr>
      <vt:lpstr>Stammdaten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Jiménez Canales</dc:creator>
  <cp:lastModifiedBy>Sergio Jiménez Canales</cp:lastModifiedBy>
  <dcterms:modified xsi:type="dcterms:W3CDTF">2026-06-17T08:15:04Z</dcterms:modified>
</cp:coreProperties>
</file>