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F0DE9746-6429-44C2-85DB-CD283FA783C2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Messprotokoll" sheetId="1" r:id="rId1"/>
    <sheet name="Stammda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O57" i="1" s="1"/>
  <c r="L57" i="1"/>
  <c r="M57" i="1" s="1"/>
  <c r="N56" i="1"/>
  <c r="O56" i="1" s="1"/>
  <c r="L56" i="1"/>
  <c r="M56" i="1" s="1"/>
  <c r="N55" i="1"/>
  <c r="O55" i="1" s="1"/>
  <c r="L55" i="1"/>
  <c r="M55" i="1" s="1"/>
  <c r="N54" i="1"/>
  <c r="O54" i="1" s="1"/>
  <c r="L54" i="1"/>
  <c r="M54" i="1" s="1"/>
  <c r="N53" i="1"/>
  <c r="O53" i="1" s="1"/>
  <c r="M53" i="1"/>
  <c r="L53" i="1"/>
  <c r="N52" i="1"/>
  <c r="O52" i="1" s="1"/>
  <c r="L52" i="1"/>
  <c r="M52" i="1" s="1"/>
  <c r="N51" i="1"/>
  <c r="O51" i="1" s="1"/>
  <c r="L51" i="1"/>
  <c r="M51" i="1" s="1"/>
  <c r="N50" i="1"/>
  <c r="O50" i="1" s="1"/>
  <c r="L50" i="1"/>
  <c r="M50" i="1" s="1"/>
  <c r="N49" i="1"/>
  <c r="O49" i="1" s="1"/>
  <c r="L49" i="1"/>
  <c r="M49" i="1" s="1"/>
  <c r="N48" i="1"/>
  <c r="O48" i="1" s="1"/>
  <c r="M48" i="1"/>
  <c r="L48" i="1"/>
  <c r="N47" i="1"/>
  <c r="O47" i="1" s="1"/>
  <c r="L47" i="1"/>
  <c r="M47" i="1" s="1"/>
  <c r="N46" i="1"/>
  <c r="O46" i="1" s="1"/>
  <c r="L46" i="1"/>
  <c r="M46" i="1" s="1"/>
  <c r="N45" i="1"/>
  <c r="O45" i="1" s="1"/>
  <c r="L45" i="1"/>
  <c r="M45" i="1" s="1"/>
  <c r="N44" i="1"/>
  <c r="O44" i="1" s="1"/>
  <c r="L44" i="1"/>
  <c r="M44" i="1" s="1"/>
  <c r="N43" i="1"/>
  <c r="O43" i="1" s="1"/>
  <c r="M43" i="1"/>
  <c r="L43" i="1"/>
  <c r="N42" i="1"/>
  <c r="O42" i="1" s="1"/>
  <c r="L42" i="1"/>
  <c r="M42" i="1" s="1"/>
  <c r="N41" i="1"/>
  <c r="O41" i="1" s="1"/>
  <c r="L41" i="1"/>
  <c r="M41" i="1" s="1"/>
  <c r="N40" i="1"/>
  <c r="O40" i="1" s="1"/>
  <c r="L40" i="1"/>
  <c r="M40" i="1" s="1"/>
  <c r="N39" i="1"/>
  <c r="O39" i="1" s="1"/>
  <c r="L39" i="1"/>
  <c r="M39" i="1" s="1"/>
  <c r="N38" i="1"/>
  <c r="O38" i="1" s="1"/>
  <c r="M38" i="1"/>
  <c r="L38" i="1"/>
  <c r="N37" i="1"/>
  <c r="O37" i="1" s="1"/>
  <c r="L37" i="1"/>
  <c r="M37" i="1" s="1"/>
  <c r="N36" i="1"/>
  <c r="O36" i="1" s="1"/>
  <c r="L36" i="1"/>
  <c r="M36" i="1" s="1"/>
  <c r="N35" i="1"/>
  <c r="O35" i="1" s="1"/>
  <c r="L35" i="1"/>
  <c r="M35" i="1" s="1"/>
  <c r="N34" i="1"/>
  <c r="O34" i="1" s="1"/>
  <c r="L34" i="1"/>
  <c r="M34" i="1" s="1"/>
  <c r="N33" i="1"/>
  <c r="O33" i="1" s="1"/>
  <c r="M33" i="1"/>
  <c r="L33" i="1"/>
  <c r="N32" i="1"/>
  <c r="O32" i="1" s="1"/>
  <c r="L32" i="1"/>
  <c r="M32" i="1" s="1"/>
  <c r="N31" i="1"/>
  <c r="O31" i="1" s="1"/>
  <c r="L31" i="1"/>
  <c r="M31" i="1" s="1"/>
  <c r="N30" i="1"/>
  <c r="O30" i="1" s="1"/>
  <c r="L30" i="1"/>
  <c r="M30" i="1" s="1"/>
  <c r="N29" i="1"/>
  <c r="O29" i="1" s="1"/>
  <c r="L29" i="1"/>
  <c r="M29" i="1" s="1"/>
  <c r="N28" i="1"/>
  <c r="O28" i="1" s="1"/>
  <c r="M28" i="1"/>
  <c r="L28" i="1"/>
  <c r="L27" i="1"/>
  <c r="N27" i="1" s="1"/>
  <c r="O27" i="1" s="1"/>
  <c r="N26" i="1"/>
  <c r="O26" i="1" s="1"/>
  <c r="L26" i="1"/>
  <c r="M26" i="1" s="1"/>
  <c r="L25" i="1"/>
  <c r="N25" i="1" s="1"/>
  <c r="O25" i="1" s="1"/>
  <c r="L24" i="1"/>
  <c r="N24" i="1" s="1"/>
  <c r="O24" i="1" s="1"/>
  <c r="N23" i="1"/>
  <c r="O23" i="1" s="1"/>
  <c r="M23" i="1"/>
  <c r="L23" i="1"/>
  <c r="L22" i="1"/>
  <c r="M22" i="1" s="1"/>
  <c r="L21" i="1"/>
  <c r="N21" i="1" s="1"/>
  <c r="O21" i="1" s="1"/>
  <c r="L20" i="1"/>
  <c r="N20" i="1" s="1"/>
  <c r="O20" i="1" s="1"/>
  <c r="L19" i="1"/>
  <c r="N19" i="1" s="1"/>
  <c r="O19" i="1" s="1"/>
  <c r="N18" i="1"/>
  <c r="M18" i="1"/>
  <c r="L18" i="1"/>
  <c r="A14" i="1"/>
  <c r="O18" i="1" l="1"/>
  <c r="M19" i="1"/>
  <c r="M24" i="1"/>
  <c r="M20" i="1"/>
  <c r="M25" i="1"/>
  <c r="M21" i="1"/>
  <c r="M27" i="1"/>
  <c r="N22" i="1"/>
  <c r="O22" i="1" s="1"/>
  <c r="P7" i="1"/>
  <c r="C14" i="1"/>
  <c r="E14" i="1"/>
  <c r="B60" i="1" l="1"/>
  <c r="M14" i="1"/>
  <c r="I14" i="1"/>
  <c r="G14" i="1"/>
  <c r="K14" i="1" s="1"/>
</calcChain>
</file>

<file path=xl/sharedStrings.xml><?xml version="1.0" encoding="utf-8"?>
<sst xmlns="http://schemas.openxmlformats.org/spreadsheetml/2006/main" count="249" uniqueCount="174">
  <si>
    <t>MESSPROTOKOLL VORLAGE 2026</t>
  </si>
  <si>
    <t>Universelle Excel-Vorlage für Messwerte, Toleranzen, Abweichungen, Statusbewertung und Freigabe</t>
  </si>
  <si>
    <t>Protokoll-Nr.</t>
  </si>
  <si>
    <t>MP-2026-001</t>
  </si>
  <si>
    <t>Version</t>
  </si>
  <si>
    <t>1.0</t>
  </si>
  <si>
    <t>Datum</t>
  </si>
  <si>
    <t>17.06.2026</t>
  </si>
  <si>
    <t>Kunde / Auftraggeber</t>
  </si>
  <si>
    <t>Musterkunde GmbH</t>
  </si>
  <si>
    <t>Projekt / Objekt</t>
  </si>
  <si>
    <t>Allgemeine Qualitätsmessung 2026</t>
  </si>
  <si>
    <t>Standort</t>
  </si>
  <si>
    <t>Werk 1 / Prüfraum</t>
  </si>
  <si>
    <t>Verantwortlich</t>
  </si>
  <si>
    <t>Lena Beispiel</t>
  </si>
  <si>
    <t>Prüfer/in</t>
  </si>
  <si>
    <t>Max Mustermann</t>
  </si>
  <si>
    <t>Abteilung</t>
  </si>
  <si>
    <t>Qualitätssicherung</t>
  </si>
  <si>
    <t>Messverfahren</t>
  </si>
  <si>
    <t>Stichprobenmessung</t>
  </si>
  <si>
    <t>Anforderung / Referenz</t>
  </si>
  <si>
    <t>Interne Spezifikation 2026</t>
  </si>
  <si>
    <t>Protokollstatus</t>
  </si>
  <si>
    <t>Umgebungstemperatur</t>
  </si>
  <si>
    <t>°C</t>
  </si>
  <si>
    <t>Luftfeuchte</t>
  </si>
  <si>
    <t>% rF</t>
  </si>
  <si>
    <t>Messbeginn</t>
  </si>
  <si>
    <t>09:30</t>
  </si>
  <si>
    <t>Messgerät</t>
  </si>
  <si>
    <t>Digital-Messgerät XYZ-100</t>
  </si>
  <si>
    <t>Serien-Nr.</t>
  </si>
  <si>
    <t>SN-2026-045</t>
  </si>
  <si>
    <t>Kalibrierung gültig bis</t>
  </si>
  <si>
    <t>31.12.2026</t>
  </si>
  <si>
    <t>Bemerkungen</t>
  </si>
  <si>
    <t>Beispieldaten dienen nur zur Erklärung. Werte, Toleranzen und Prüfer bitte für den eigenen Einsatz anpassen.</t>
  </si>
  <si>
    <t>Automatische Auswertung</t>
  </si>
  <si>
    <t>Messpunkte</t>
  </si>
  <si>
    <t>Bestanden</t>
  </si>
  <si>
    <t>Warnung</t>
  </si>
  <si>
    <t>Nicht bestanden</t>
  </si>
  <si>
    <t>Offen</t>
  </si>
  <si>
    <t>Bearbeitungsgrad</t>
  </si>
  <si>
    <t>Gesamtstatus</t>
  </si>
  <si>
    <t>Messwerttabelle mit automatischer Toleranzprüfung</t>
  </si>
  <si>
    <t>Nr.</t>
  </si>
  <si>
    <t>Messpunkt-ID</t>
  </si>
  <si>
    <t>Bereich / Objekt</t>
  </si>
  <si>
    <t>Messgröße</t>
  </si>
  <si>
    <t>Einheit</t>
  </si>
  <si>
    <t>Sollwert</t>
  </si>
  <si>
    <t>Untere Grenze</t>
  </si>
  <si>
    <t>Obere Grenze</t>
  </si>
  <si>
    <t>Messwert 1</t>
  </si>
  <si>
    <t>Messwert 2</t>
  </si>
  <si>
    <t>Messwert 3</t>
  </si>
  <si>
    <t>Mittelwert</t>
  </si>
  <si>
    <t>Abweichung</t>
  </si>
  <si>
    <t>Status</t>
  </si>
  <si>
    <t>Bewertung</t>
  </si>
  <si>
    <t>Messmittel</t>
  </si>
  <si>
    <t>Messdatum</t>
  </si>
  <si>
    <t>Maßnahme / Bemerkung</t>
  </si>
  <si>
    <t>Foto-/Dateireferenz</t>
  </si>
  <si>
    <t>MP-001</t>
  </si>
  <si>
    <t>Bauteil A</t>
  </si>
  <si>
    <t>Länge</t>
  </si>
  <si>
    <t>mm</t>
  </si>
  <si>
    <t>Keine Maßnahme erforderlich.</t>
  </si>
  <si>
    <t>foto_mp001.jpg</t>
  </si>
  <si>
    <t>MP-002</t>
  </si>
  <si>
    <t>Lagerzone</t>
  </si>
  <si>
    <t>Temperatur</t>
  </si>
  <si>
    <t>Thermometer T-200</t>
  </si>
  <si>
    <t>Kühlung prüfen und Folgemessung anlegen.</t>
  </si>
  <si>
    <t>foto_mp002.jpg</t>
  </si>
  <si>
    <t>MP-003</t>
  </si>
  <si>
    <t>Prüfraum</t>
  </si>
  <si>
    <t>Feuchtigkeit</t>
  </si>
  <si>
    <t>Hygrometer H-50</t>
  </si>
  <si>
    <t>Grenznaher Wert, Beobachtung empfohlen.</t>
  </si>
  <si>
    <t>MP-004</t>
  </si>
  <si>
    <t>Anlage 2</t>
  </si>
  <si>
    <t>Druck</t>
  </si>
  <si>
    <t>bar</t>
  </si>
  <si>
    <t>Manometer M-60</t>
  </si>
  <si>
    <t>Druckregelung bei nächster Wartung prüfen.</t>
  </si>
  <si>
    <t>MP-005</t>
  </si>
  <si>
    <t>Schaltschrank</t>
  </si>
  <si>
    <t>Spannung</t>
  </si>
  <si>
    <t>V</t>
  </si>
  <si>
    <t>Multimeter MM-300</t>
  </si>
  <si>
    <t>Messung unauffällig.</t>
  </si>
  <si>
    <t>MP-006</t>
  </si>
  <si>
    <t>Kreislauf 1</t>
  </si>
  <si>
    <t>Durchfluss</t>
  </si>
  <si>
    <t>l/min</t>
  </si>
  <si>
    <t>Durchflussmesser DF-12</t>
  </si>
  <si>
    <t>Filter und Ventilstellung prüfen.</t>
  </si>
  <si>
    <t>foto_mp006.jpg</t>
  </si>
  <si>
    <t>MP-007</t>
  </si>
  <si>
    <t>Mustergewicht</t>
  </si>
  <si>
    <t>Gewicht</t>
  </si>
  <si>
    <t>g</t>
  </si>
  <si>
    <t>Waage W-100</t>
  </si>
  <si>
    <t>Noch nicht gemessen.</t>
  </si>
  <si>
    <t>MP-008</t>
  </si>
  <si>
    <t>Oberfläche</t>
  </si>
  <si>
    <t>Schichtdicke</t>
  </si>
  <si>
    <t>µm</t>
  </si>
  <si>
    <t>Schichtdickenmessgerät SD-25</t>
  </si>
  <si>
    <t>MP-009</t>
  </si>
  <si>
    <t>Probe 3</t>
  </si>
  <si>
    <t>pH-Wert</t>
  </si>
  <si>
    <t>pH</t>
  </si>
  <si>
    <t>pH-Meter PH-7</t>
  </si>
  <si>
    <t>Grenznah, Probe erneut beobachten.</t>
  </si>
  <si>
    <t>MP-010</t>
  </si>
  <si>
    <t>Verschraubung</t>
  </si>
  <si>
    <t>Drehmoment</t>
  </si>
  <si>
    <t>Nm</t>
  </si>
  <si>
    <t>Drehmomentschlüssel DS-80</t>
  </si>
  <si>
    <t>Freigabe und Unterschriften</t>
  </si>
  <si>
    <t>Ergebnis / Entscheidung</t>
  </si>
  <si>
    <t>Unterschrift</t>
  </si>
  <si>
    <t>Nächste Prüfung / Folgetermin</t>
  </si>
  <si>
    <t>17.09.2026</t>
  </si>
  <si>
    <t>Freigegeben durch</t>
  </si>
  <si>
    <t>Archiv / Datei</t>
  </si>
  <si>
    <t>Messprotokoll_MP-2026-001.xlsx</t>
  </si>
  <si>
    <t>Hinweis</t>
  </si>
  <si>
    <t>Diese Vorlage ist generisch und muss vor produktiver Nutzung fachlich angepasst werden.</t>
  </si>
  <si>
    <t>Messgrößen</t>
  </si>
  <si>
    <t>Einheiten</t>
  </si>
  <si>
    <t>Anwendungsbereich</t>
  </si>
  <si>
    <t>Kurzhinweis</t>
  </si>
  <si>
    <t>Qualitätsprüfung</t>
  </si>
  <si>
    <t>Dropdown-Listen hier anpassen.</t>
  </si>
  <si>
    <t>Breite</t>
  </si>
  <si>
    <t>cm</t>
  </si>
  <si>
    <t>100%-Prüfung</t>
  </si>
  <si>
    <t>Produktion</t>
  </si>
  <si>
    <t>Neue Werte unterhalb ergänzen.</t>
  </si>
  <si>
    <t>Höhe</t>
  </si>
  <si>
    <t>m</t>
  </si>
  <si>
    <t>Jonas Prüfer</t>
  </si>
  <si>
    <t>Erstmessung</t>
  </si>
  <si>
    <t>Labor</t>
  </si>
  <si>
    <t>Messprotokoll verwendet diese Listen als Vorschlag.</t>
  </si>
  <si>
    <t>Mara Kontrolle</t>
  </si>
  <si>
    <t>Wiederholungsmessung</t>
  </si>
  <si>
    <t>Wartung</t>
  </si>
  <si>
    <t>Abnahmemessung</t>
  </si>
  <si>
    <t>Abnahme</t>
  </si>
  <si>
    <t>Kalibrierkontrolle</t>
  </si>
  <si>
    <t>Inbetriebnahme</t>
  </si>
  <si>
    <t>Vergleichsmessung</t>
  </si>
  <si>
    <t>Service</t>
  </si>
  <si>
    <t>Strom</t>
  </si>
  <si>
    <t>A</t>
  </si>
  <si>
    <t>Anleitung</t>
  </si>
  <si>
    <t>1</t>
  </si>
  <si>
    <t>Im Blatt Messprotokoll die Kopfdaten anpassen.</t>
  </si>
  <si>
    <t>2</t>
  </si>
  <si>
    <t>Messpunkte, Sollwert, Untergrenze und Obergrenze eintragen.</t>
  </si>
  <si>
    <t>3</t>
  </si>
  <si>
    <t>Messwert 1 bis 3 eintragen; Mittelwert, Abweichung, Status und Bewertung werden automatisch berechnet.</t>
  </si>
  <si>
    <t>4</t>
  </si>
  <si>
    <t>Bei Bedarf zusätzliche Messgrößen, Einheiten, Messmittel oder Prüfer in dieser Stammdaten-Liste ergänzen.</t>
  </si>
  <si>
    <t>5</t>
  </si>
  <si>
    <t>Das Blatt Messprotokoll ist als kompakter Ausdruck gedacht; die Stammdaten dienen nur zur Pflege der Dropdowns.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</si>
</sst>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rlito"/>
    </font>
    <font>
      <sz val="10"/>
      <name val="Calibri"/>
    </font>
    <font>
      <b/>
      <sz val="18"/>
      <color rgb="FFFFFFFF"/>
      <name val="Calibri"/>
    </font>
    <font>
      <i/>
      <sz val="10"/>
      <color rgb="FF1F4E78"/>
      <name val="Calibri"/>
    </font>
    <font>
      <b/>
      <sz val="12"/>
      <color rgb="FFFFFFFF"/>
      <name val="Calibri"/>
    </font>
    <font>
      <b/>
      <sz val="10"/>
      <color rgb="FF1F4E78"/>
      <name val="Calibri"/>
    </font>
    <font>
      <b/>
      <sz val="10"/>
      <color rgb="FFFFFFFF"/>
      <name val="Calibri"/>
    </font>
    <font>
      <b/>
      <sz val="12"/>
      <name val="Calibri"/>
    </font>
    <font>
      <b/>
      <sz val="10"/>
      <name val="Calibri"/>
    </font>
    <font>
      <sz val="11"/>
      <name val="Carlito"/>
    </font>
  </fonts>
  <fills count="13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F3F8FC"/>
      </patternFill>
    </fill>
    <fill>
      <patternFill patternType="solid">
        <fgColor rgb="FF5B9BD5"/>
      </patternFill>
    </fill>
    <fill>
      <patternFill patternType="solid">
        <fgColor rgb="FFFFFFFF"/>
      </patternFill>
    </fill>
    <fill>
      <patternFill patternType="solid">
        <fgColor rgb="FFEAF4EA"/>
      </patternFill>
    </fill>
    <fill>
      <patternFill patternType="solid">
        <fgColor rgb="FFE2F0D9"/>
      </patternFill>
    </fill>
    <fill>
      <patternFill patternType="solid">
        <fgColor rgb="FFFFF2CC"/>
      </patternFill>
    </fill>
    <fill>
      <patternFill patternType="solid">
        <fgColor rgb="FFF4CCCC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1" fillId="0" borderId="0" xfId="1" applyFont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1" fillId="5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 wrapText="1"/>
    </xf>
    <xf numFmtId="0" fontId="1" fillId="7" borderId="0" xfId="1" applyFont="1" applyFill="1" applyAlignment="1">
      <alignment vertical="top" wrapText="1"/>
    </xf>
    <xf numFmtId="0" fontId="1" fillId="8" borderId="0" xfId="1" applyFont="1" applyFill="1" applyAlignment="1">
      <alignment vertical="top" wrapText="1"/>
    </xf>
    <xf numFmtId="0" fontId="8" fillId="8" borderId="0" xfId="1" applyFont="1" applyFill="1" applyAlignment="1">
      <alignment vertical="top" wrapText="1"/>
    </xf>
    <xf numFmtId="0" fontId="5" fillId="5" borderId="0" xfId="1" applyFont="1" applyFill="1" applyAlignment="1">
      <alignment vertical="center" wrapText="1"/>
    </xf>
    <xf numFmtId="2" fontId="1" fillId="7" borderId="0" xfId="1" applyNumberFormat="1" applyFont="1" applyFill="1" applyAlignment="1">
      <alignment vertical="top" wrapText="1"/>
    </xf>
    <xf numFmtId="2" fontId="1" fillId="8" borderId="0" xfId="1" applyNumberFormat="1" applyFont="1" applyFill="1" applyAlignment="1">
      <alignment vertical="top" wrapText="1"/>
    </xf>
    <xf numFmtId="1" fontId="1" fillId="7" borderId="0" xfId="1" applyNumberFormat="1" applyFont="1" applyFill="1" applyAlignment="1">
      <alignment vertical="top" wrapText="1"/>
    </xf>
    <xf numFmtId="0" fontId="8" fillId="4" borderId="0" xfId="1" applyFont="1" applyFill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6" fillId="6" borderId="0" xfId="1" applyFont="1" applyFill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horizontal="center" vertical="center" wrapText="1"/>
    </xf>
    <xf numFmtId="0" fontId="7" fillId="10" borderId="0" xfId="1" applyFont="1" applyFill="1" applyAlignment="1">
      <alignment horizontal="center" vertical="center" wrapText="1"/>
    </xf>
    <xf numFmtId="0" fontId="7" fillId="11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9" fontId="7" fillId="5" borderId="0" xfId="1" applyNumberFormat="1" applyFont="1" applyFill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0" fontId="5" fillId="4" borderId="0" xfId="1" applyFont="1" applyFill="1" applyAlignment="1">
      <alignment vertical="center" wrapText="1"/>
    </xf>
    <xf numFmtId="0" fontId="5" fillId="5" borderId="0" xfId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12" borderId="0" xfId="1" applyFont="1" applyFill="1" applyAlignment="1">
      <alignment horizontal="left" vertical="center" wrapText="1"/>
    </xf>
    <xf numFmtId="0" fontId="1" fillId="12" borderId="0" xfId="1" applyFont="1" applyFill="1" applyAlignment="1">
      <alignment horizontal="left" vertical="center" wrapText="1"/>
    </xf>
    <xf numFmtId="0" fontId="4" fillId="12" borderId="0" xfId="1" applyFont="1" applyFill="1" applyAlignment="1">
      <alignment horizontal="left" vertical="center" wrapText="1"/>
    </xf>
    <xf numFmtId="0" fontId="6" fillId="12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Standard" xfId="0" builtinId="0"/>
  </cellStyles>
  <dxfs count="5">
    <dxf>
      <fill>
        <patternFill patternType="solid">
          <fgColor indexed="64"/>
          <bgColor theme="4" tint="-0.499984740745262"/>
        </patternFill>
      </fill>
    </dxf>
    <dxf>
      <font>
        <b/>
        <color rgb="FF666666"/>
      </font>
      <fill>
        <patternFill patternType="solid">
          <bgColor rgb="FFE7E6E6"/>
        </patternFill>
      </fill>
    </dxf>
    <dxf>
      <font>
        <b/>
        <color rgb="FF9C0006"/>
      </font>
      <fill>
        <patternFill patternType="solid">
          <bgColor rgb="FFF4CCCC"/>
        </patternFill>
      </fill>
    </dxf>
    <dxf>
      <font>
        <b/>
        <color rgb="FF9C6500"/>
      </font>
      <fill>
        <patternFill patternType="solid">
          <bgColor rgb="FFFFF2CC"/>
        </patternFill>
      </fill>
    </dxf>
    <dxf>
      <font>
        <b/>
        <color rgb="FF006100"/>
      </font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esswerteTabelle" displayName="MesswerteTabelle" ref="A17:T57" headerRowDxfId="0">
  <tableColumns count="20">
    <tableColumn id="1" xr3:uid="{00000000-0010-0000-0000-000001000000}" name="Nr."/>
    <tableColumn id="2" xr3:uid="{00000000-0010-0000-0000-000002000000}" name="Messpunkt-ID"/>
    <tableColumn id="3" xr3:uid="{00000000-0010-0000-0000-000003000000}" name="Bereich / Objekt"/>
    <tableColumn id="4" xr3:uid="{00000000-0010-0000-0000-000004000000}" name="Messgröße"/>
    <tableColumn id="5" xr3:uid="{00000000-0010-0000-0000-000005000000}" name="Einheit"/>
    <tableColumn id="6" xr3:uid="{00000000-0010-0000-0000-000006000000}" name="Sollwert"/>
    <tableColumn id="7" xr3:uid="{00000000-0010-0000-0000-000007000000}" name="Untere Grenze"/>
    <tableColumn id="8" xr3:uid="{00000000-0010-0000-0000-000008000000}" name="Obere Grenze"/>
    <tableColumn id="9" xr3:uid="{00000000-0010-0000-0000-000009000000}" name="Messwert 1"/>
    <tableColumn id="10" xr3:uid="{00000000-0010-0000-0000-00000A000000}" name="Messwert 2"/>
    <tableColumn id="11" xr3:uid="{00000000-0010-0000-0000-00000B000000}" name="Messwert 3"/>
    <tableColumn id="12" xr3:uid="{00000000-0010-0000-0000-00000C000000}" name="Mittelwert"/>
    <tableColumn id="13" xr3:uid="{00000000-0010-0000-0000-00000D000000}" name="Abweichung"/>
    <tableColumn id="14" xr3:uid="{00000000-0010-0000-0000-00000E000000}" name="Status"/>
    <tableColumn id="15" xr3:uid="{00000000-0010-0000-0000-00000F000000}" name="Bewertung"/>
    <tableColumn id="16" xr3:uid="{00000000-0010-0000-0000-000010000000}" name="Messmittel"/>
    <tableColumn id="17" xr3:uid="{00000000-0010-0000-0000-000011000000}" name="Prüfer/in"/>
    <tableColumn id="18" xr3:uid="{00000000-0010-0000-0000-000012000000}" name="Messdatum"/>
    <tableColumn id="19" xr3:uid="{00000000-0010-0000-0000-000013000000}" name="Maßnahme / Bemerkung"/>
    <tableColumn id="20" xr3:uid="{00000000-0010-0000-0000-000014000000}" name="Foto-/Dateireferen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2"/>
  <sheetViews>
    <sheetView tabSelected="1" workbookViewId="0">
      <selection activeCell="K20" sqref="K20"/>
    </sheetView>
  </sheetViews>
  <sheetFormatPr baseColWidth="10" defaultColWidth="9" defaultRowHeight="15" x14ac:dyDescent="0.25"/>
  <cols>
    <col min="1" max="1" width="6" customWidth="1"/>
    <col min="2" max="2" width="13" customWidth="1"/>
    <col min="3" max="3" width="18" customWidth="1"/>
    <col min="4" max="4" width="16" customWidth="1"/>
    <col min="5" max="5" width="9" customWidth="1"/>
    <col min="6" max="6" width="11" customWidth="1"/>
    <col min="7" max="8" width="13" customWidth="1"/>
    <col min="9" max="11" width="11" customWidth="1"/>
    <col min="12" max="13" width="12" customWidth="1"/>
    <col min="14" max="14" width="16" customWidth="1"/>
    <col min="15" max="16" width="20" customWidth="1"/>
    <col min="17" max="17" width="16" customWidth="1"/>
    <col min="18" max="18" width="12" customWidth="1"/>
    <col min="19" max="19" width="32" customWidth="1"/>
    <col min="20" max="20" width="22" customWidth="1"/>
  </cols>
  <sheetData>
    <row r="1" spans="1:20" ht="32.1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4" customHeight="1" x14ac:dyDescent="0.25">
      <c r="A2" s="14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24" t="s">
        <v>2</v>
      </c>
      <c r="B4" s="24"/>
      <c r="C4" s="23" t="s">
        <v>3</v>
      </c>
      <c r="D4" s="25"/>
      <c r="E4" s="23"/>
      <c r="F4" s="23"/>
      <c r="G4" s="24" t="s">
        <v>4</v>
      </c>
      <c r="H4" s="24"/>
      <c r="I4" s="23" t="s">
        <v>5</v>
      </c>
      <c r="J4" s="23"/>
      <c r="K4" s="23"/>
      <c r="L4" s="23"/>
      <c r="M4" s="23"/>
      <c r="N4" s="24" t="s">
        <v>6</v>
      </c>
      <c r="O4" s="24"/>
      <c r="P4" s="23" t="s">
        <v>7</v>
      </c>
      <c r="Q4" s="23"/>
      <c r="R4" s="23"/>
      <c r="S4" s="23"/>
      <c r="T4" s="23"/>
    </row>
    <row r="5" spans="1:20" x14ac:dyDescent="0.25">
      <c r="A5" s="24" t="s">
        <v>8</v>
      </c>
      <c r="B5" s="24"/>
      <c r="C5" s="23" t="s">
        <v>9</v>
      </c>
      <c r="D5" s="25"/>
      <c r="E5" s="23"/>
      <c r="F5" s="23"/>
      <c r="G5" s="24" t="s">
        <v>10</v>
      </c>
      <c r="H5" s="24"/>
      <c r="I5" s="23" t="s">
        <v>11</v>
      </c>
      <c r="J5" s="23"/>
      <c r="K5" s="23"/>
      <c r="L5" s="23"/>
      <c r="M5" s="23"/>
      <c r="N5" s="24" t="s">
        <v>12</v>
      </c>
      <c r="O5" s="24"/>
      <c r="P5" s="23" t="s">
        <v>13</v>
      </c>
      <c r="Q5" s="23"/>
      <c r="R5" s="23"/>
      <c r="S5" s="23"/>
      <c r="T5" s="23"/>
    </row>
    <row r="6" spans="1:20" x14ac:dyDescent="0.25">
      <c r="A6" s="24" t="s">
        <v>14</v>
      </c>
      <c r="B6" s="24"/>
      <c r="C6" s="23" t="s">
        <v>15</v>
      </c>
      <c r="D6" s="25"/>
      <c r="E6" s="23"/>
      <c r="F6" s="23"/>
      <c r="G6" s="24" t="s">
        <v>16</v>
      </c>
      <c r="H6" s="24"/>
      <c r="I6" s="23" t="s">
        <v>17</v>
      </c>
      <c r="J6" s="23"/>
      <c r="K6" s="23"/>
      <c r="L6" s="23"/>
      <c r="M6" s="23"/>
      <c r="N6" s="24" t="s">
        <v>18</v>
      </c>
      <c r="O6" s="24"/>
      <c r="P6" s="23" t="s">
        <v>19</v>
      </c>
      <c r="Q6" s="23"/>
      <c r="R6" s="23"/>
      <c r="S6" s="23"/>
      <c r="T6" s="23"/>
    </row>
    <row r="7" spans="1:20" x14ac:dyDescent="0.25">
      <c r="A7" s="24" t="s">
        <v>20</v>
      </c>
      <c r="B7" s="24"/>
      <c r="C7" s="23" t="s">
        <v>21</v>
      </c>
      <c r="D7" s="25"/>
      <c r="E7" s="23"/>
      <c r="F7" s="23"/>
      <c r="G7" s="24" t="s">
        <v>22</v>
      </c>
      <c r="H7" s="24"/>
      <c r="I7" s="23" t="s">
        <v>23</v>
      </c>
      <c r="J7" s="23"/>
      <c r="K7" s="23"/>
      <c r="L7" s="23"/>
      <c r="M7" s="23"/>
      <c r="N7" s="24" t="s">
        <v>24</v>
      </c>
      <c r="O7" s="24"/>
      <c r="P7" s="23" t="str">
        <f>IF(COUNTA(B18:B57)=0,"Offen",IF(COUNTIF(N18:N57,"Nicht bestanden")&gt;0,"Nicht bestanden",IF(COUNTIF(N18:N57,"Warnung")&gt;0,"Mit Abweichungen",IF(COUNTIF(N18:N57,"Offen")&gt;0,"Offen","Freigegeben"))))</f>
        <v>Nicht bestanden</v>
      </c>
      <c r="Q7" s="23"/>
      <c r="R7" s="23"/>
      <c r="S7" s="23"/>
      <c r="T7" s="23"/>
    </row>
    <row r="8" spans="1:20" x14ac:dyDescent="0.25">
      <c r="A8" s="24" t="s">
        <v>25</v>
      </c>
      <c r="B8" s="24"/>
      <c r="C8" s="23">
        <v>22</v>
      </c>
      <c r="D8" s="25" t="s">
        <v>26</v>
      </c>
      <c r="E8" s="23"/>
      <c r="F8" s="23"/>
      <c r="G8" s="24" t="s">
        <v>27</v>
      </c>
      <c r="H8" s="24"/>
      <c r="I8" s="23">
        <v>45</v>
      </c>
      <c r="J8" s="23" t="s">
        <v>28</v>
      </c>
      <c r="K8" s="23"/>
      <c r="L8" s="23"/>
      <c r="M8" s="23"/>
      <c r="N8" s="24" t="s">
        <v>29</v>
      </c>
      <c r="O8" s="24"/>
      <c r="P8" s="23" t="s">
        <v>30</v>
      </c>
      <c r="Q8" s="23"/>
      <c r="R8" s="23"/>
      <c r="S8" s="23"/>
      <c r="T8" s="23"/>
    </row>
    <row r="9" spans="1:20" x14ac:dyDescent="0.25">
      <c r="A9" s="24" t="s">
        <v>31</v>
      </c>
      <c r="B9" s="24"/>
      <c r="C9" s="23" t="s">
        <v>32</v>
      </c>
      <c r="D9" s="25"/>
      <c r="E9" s="23"/>
      <c r="F9" s="23"/>
      <c r="G9" s="24" t="s">
        <v>33</v>
      </c>
      <c r="H9" s="24"/>
      <c r="I9" s="23" t="s">
        <v>34</v>
      </c>
      <c r="J9" s="23"/>
      <c r="K9" s="23"/>
      <c r="L9" s="23"/>
      <c r="M9" s="23"/>
      <c r="N9" s="24" t="s">
        <v>35</v>
      </c>
      <c r="O9" s="24"/>
      <c r="P9" s="23" t="s">
        <v>36</v>
      </c>
      <c r="Q9" s="23"/>
      <c r="R9" s="23"/>
      <c r="S9" s="23"/>
      <c r="T9" s="23"/>
    </row>
    <row r="10" spans="1:20" x14ac:dyDescent="0.25">
      <c r="A10" s="24" t="s">
        <v>37</v>
      </c>
      <c r="B10" s="24"/>
      <c r="C10" s="23" t="s">
        <v>38</v>
      </c>
      <c r="D10" s="23"/>
      <c r="E10" s="23"/>
      <c r="F10" s="2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4" customHeight="1" x14ac:dyDescent="0.25">
      <c r="A12" s="29" t="s">
        <v>39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 x14ac:dyDescent="0.25">
      <c r="A13" s="16" t="s">
        <v>40</v>
      </c>
      <c r="B13" s="16"/>
      <c r="C13" s="16" t="s">
        <v>41</v>
      </c>
      <c r="D13" s="16"/>
      <c r="E13" s="16" t="s">
        <v>42</v>
      </c>
      <c r="F13" s="16"/>
      <c r="G13" s="16" t="s">
        <v>43</v>
      </c>
      <c r="H13" s="16"/>
      <c r="I13" s="16" t="s">
        <v>44</v>
      </c>
      <c r="J13" s="16"/>
      <c r="K13" s="16" t="s">
        <v>45</v>
      </c>
      <c r="L13" s="16"/>
      <c r="M13" s="16" t="s">
        <v>46</v>
      </c>
      <c r="N13" s="16"/>
      <c r="O13" s="16"/>
      <c r="P13" s="16"/>
      <c r="Q13" s="16"/>
      <c r="R13" s="16"/>
      <c r="S13" s="16"/>
      <c r="T13" s="16"/>
    </row>
    <row r="14" spans="1:20" ht="15.75" x14ac:dyDescent="0.25">
      <c r="A14" s="17">
        <f>COUNTA(B18:B57)</f>
        <v>10</v>
      </c>
      <c r="B14" s="17"/>
      <c r="C14" s="18">
        <f>COUNTIF(N18:N57,"Bestanden")</f>
        <v>5</v>
      </c>
      <c r="D14" s="18"/>
      <c r="E14" s="19">
        <f>COUNTIF(N18:N57,"Warnung")</f>
        <v>2</v>
      </c>
      <c r="F14" s="19"/>
      <c r="G14" s="20">
        <f>COUNTIF(N18:N57,"Nicht bestanden")</f>
        <v>2</v>
      </c>
      <c r="H14" s="20"/>
      <c r="I14" s="21">
        <f>COUNTIF(N18:N57,"Offen")</f>
        <v>1</v>
      </c>
      <c r="J14" s="21"/>
      <c r="K14" s="22">
        <f>IF(A14=0,0,(C14+E14+G14)/A14)</f>
        <v>0.9</v>
      </c>
      <c r="L14" s="22"/>
      <c r="M14" s="17" t="str">
        <f>P7</f>
        <v>Nicht bestanden</v>
      </c>
      <c r="N14" s="17"/>
      <c r="O14" s="17"/>
      <c r="P14" s="17"/>
      <c r="Q14" s="17"/>
      <c r="R14" s="17"/>
      <c r="S14" s="17"/>
      <c r="T14" s="17"/>
    </row>
    <row r="15" spans="1:2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4" customHeight="1" x14ac:dyDescent="0.25">
      <c r="A16" s="29" t="s">
        <v>47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 ht="42" customHeight="1" x14ac:dyDescent="0.25">
      <c r="A17" s="30" t="s">
        <v>48</v>
      </c>
      <c r="B17" s="30" t="s">
        <v>49</v>
      </c>
      <c r="C17" s="30" t="s">
        <v>50</v>
      </c>
      <c r="D17" s="30" t="s">
        <v>51</v>
      </c>
      <c r="E17" s="30" t="s">
        <v>52</v>
      </c>
      <c r="F17" s="30" t="s">
        <v>53</v>
      </c>
      <c r="G17" s="30" t="s">
        <v>54</v>
      </c>
      <c r="H17" s="30" t="s">
        <v>55</v>
      </c>
      <c r="I17" s="30" t="s">
        <v>56</v>
      </c>
      <c r="J17" s="30" t="s">
        <v>57</v>
      </c>
      <c r="K17" s="30" t="s">
        <v>58</v>
      </c>
      <c r="L17" s="30" t="s">
        <v>59</v>
      </c>
      <c r="M17" s="30" t="s">
        <v>60</v>
      </c>
      <c r="N17" s="30" t="s">
        <v>61</v>
      </c>
      <c r="O17" s="30" t="s">
        <v>62</v>
      </c>
      <c r="P17" s="30" t="s">
        <v>63</v>
      </c>
      <c r="Q17" s="30" t="s">
        <v>16</v>
      </c>
      <c r="R17" s="30" t="s">
        <v>64</v>
      </c>
      <c r="S17" s="30" t="s">
        <v>65</v>
      </c>
      <c r="T17" s="30" t="s">
        <v>66</v>
      </c>
    </row>
    <row r="18" spans="1:20" ht="32.1" customHeight="1" x14ac:dyDescent="0.25">
      <c r="A18" s="11">
        <v>1</v>
      </c>
      <c r="B18" s="5" t="s">
        <v>67</v>
      </c>
      <c r="C18" s="5" t="s">
        <v>68</v>
      </c>
      <c r="D18" s="5" t="s">
        <v>69</v>
      </c>
      <c r="E18" s="5" t="s">
        <v>70</v>
      </c>
      <c r="F18" s="9">
        <v>50</v>
      </c>
      <c r="G18" s="9">
        <v>49.8</v>
      </c>
      <c r="H18" s="9">
        <v>50.2</v>
      </c>
      <c r="I18" s="9">
        <v>50.02</v>
      </c>
      <c r="J18" s="9">
        <v>50.01</v>
      </c>
      <c r="K18" s="9">
        <v>50</v>
      </c>
      <c r="L18" s="10">
        <f t="shared" ref="L18:L57" si="0">IF(COUNT(I18:K18)=0,"",AVERAGE(I18:K18))</f>
        <v>50.01</v>
      </c>
      <c r="M18" s="10">
        <f t="shared" ref="M18:M57" si="1">IF(L18="","",L18-F18)</f>
        <v>9.9999999999980105E-3</v>
      </c>
      <c r="N18" s="7" t="str">
        <f t="shared" ref="N18:N57" si="2">IF(COUNTA(B18:K18)=0,"",IF(L18="","Offen",IF(OR(L18&lt;G18,L18&gt;H18),"Nicht bestanden",IF(OR(L18&lt;=G18+(H18-G18)*0.1,L18&gt;=H18-(H18-G18)*0.1),"Warnung","Bestanden"))))</f>
        <v>Bestanden</v>
      </c>
      <c r="O18" s="6" t="str">
        <f t="shared" ref="O18:O57" si="3">IF(N18="Bestanden","i.O.",IF(N18="Warnung","Grenznah prüfen",IF(N18="Nicht bestanden","Korrektur erforderlich",IF(N18="Offen","Ausstehend",""))))</f>
        <v>i.O.</v>
      </c>
      <c r="P18" s="5" t="s">
        <v>32</v>
      </c>
      <c r="Q18" s="5" t="s">
        <v>17</v>
      </c>
      <c r="R18" s="5" t="s">
        <v>7</v>
      </c>
      <c r="S18" s="5" t="s">
        <v>71</v>
      </c>
      <c r="T18" s="5" t="s">
        <v>72</v>
      </c>
    </row>
    <row r="19" spans="1:20" ht="32.1" customHeight="1" x14ac:dyDescent="0.25">
      <c r="A19" s="11">
        <v>2</v>
      </c>
      <c r="B19" s="5" t="s">
        <v>73</v>
      </c>
      <c r="C19" s="5" t="s">
        <v>74</v>
      </c>
      <c r="D19" s="5" t="s">
        <v>75</v>
      </c>
      <c r="E19" s="5" t="s">
        <v>26</v>
      </c>
      <c r="F19" s="9">
        <v>20</v>
      </c>
      <c r="G19" s="9">
        <v>18</v>
      </c>
      <c r="H19" s="9">
        <v>22</v>
      </c>
      <c r="I19" s="9">
        <v>22.1</v>
      </c>
      <c r="J19" s="9">
        <v>22.3</v>
      </c>
      <c r="K19" s="9">
        <v>22.4</v>
      </c>
      <c r="L19" s="10">
        <f t="shared" si="0"/>
        <v>22.266666666666669</v>
      </c>
      <c r="M19" s="10">
        <f t="shared" si="1"/>
        <v>2.2666666666666693</v>
      </c>
      <c r="N19" s="7" t="str">
        <f t="shared" si="2"/>
        <v>Nicht bestanden</v>
      </c>
      <c r="O19" s="6" t="str">
        <f t="shared" si="3"/>
        <v>Korrektur erforderlich</v>
      </c>
      <c r="P19" s="5" t="s">
        <v>76</v>
      </c>
      <c r="Q19" s="5" t="s">
        <v>17</v>
      </c>
      <c r="R19" s="5" t="s">
        <v>7</v>
      </c>
      <c r="S19" s="5" t="s">
        <v>77</v>
      </c>
      <c r="T19" s="5" t="s">
        <v>78</v>
      </c>
    </row>
    <row r="20" spans="1:20" ht="32.1" customHeight="1" x14ac:dyDescent="0.25">
      <c r="A20" s="11">
        <v>3</v>
      </c>
      <c r="B20" s="5" t="s">
        <v>79</v>
      </c>
      <c r="C20" s="5" t="s">
        <v>80</v>
      </c>
      <c r="D20" s="5" t="s">
        <v>81</v>
      </c>
      <c r="E20" s="5" t="s">
        <v>28</v>
      </c>
      <c r="F20" s="9">
        <v>45</v>
      </c>
      <c r="G20" s="9">
        <v>40</v>
      </c>
      <c r="H20" s="9">
        <v>50</v>
      </c>
      <c r="I20" s="9">
        <v>48.8</v>
      </c>
      <c r="J20" s="9">
        <v>49.1</v>
      </c>
      <c r="K20" s="9">
        <v>48.9</v>
      </c>
      <c r="L20" s="10">
        <f t="shared" si="0"/>
        <v>48.933333333333337</v>
      </c>
      <c r="M20" s="10">
        <f t="shared" si="1"/>
        <v>3.9333333333333371</v>
      </c>
      <c r="N20" s="7" t="str">
        <f t="shared" si="2"/>
        <v>Bestanden</v>
      </c>
      <c r="O20" s="6" t="str">
        <f t="shared" si="3"/>
        <v>i.O.</v>
      </c>
      <c r="P20" s="5" t="s">
        <v>82</v>
      </c>
      <c r="Q20" s="5" t="s">
        <v>15</v>
      </c>
      <c r="R20" s="5" t="s">
        <v>7</v>
      </c>
      <c r="S20" s="5" t="s">
        <v>83</v>
      </c>
      <c r="T20" s="5"/>
    </row>
    <row r="21" spans="1:20" ht="32.1" customHeight="1" x14ac:dyDescent="0.25">
      <c r="A21" s="11">
        <v>4</v>
      </c>
      <c r="B21" s="5" t="s">
        <v>84</v>
      </c>
      <c r="C21" s="5" t="s">
        <v>85</v>
      </c>
      <c r="D21" s="5" t="s">
        <v>86</v>
      </c>
      <c r="E21" s="5" t="s">
        <v>87</v>
      </c>
      <c r="F21" s="9">
        <v>6</v>
      </c>
      <c r="G21" s="9">
        <v>5.7</v>
      </c>
      <c r="H21" s="9">
        <v>6.3</v>
      </c>
      <c r="I21" s="9">
        <v>5.72</v>
      </c>
      <c r="J21" s="9">
        <v>5.74</v>
      </c>
      <c r="K21" s="9">
        <v>5.71</v>
      </c>
      <c r="L21" s="10">
        <f t="shared" si="0"/>
        <v>5.7233333333333336</v>
      </c>
      <c r="M21" s="10">
        <f t="shared" si="1"/>
        <v>-0.27666666666666639</v>
      </c>
      <c r="N21" s="7" t="str">
        <f t="shared" si="2"/>
        <v>Warnung</v>
      </c>
      <c r="O21" s="6" t="str">
        <f t="shared" si="3"/>
        <v>Grenznah prüfen</v>
      </c>
      <c r="P21" s="5" t="s">
        <v>88</v>
      </c>
      <c r="Q21" s="5" t="s">
        <v>15</v>
      </c>
      <c r="R21" s="5" t="s">
        <v>7</v>
      </c>
      <c r="S21" s="5" t="s">
        <v>89</v>
      </c>
      <c r="T21" s="5"/>
    </row>
    <row r="22" spans="1:20" ht="32.1" customHeight="1" x14ac:dyDescent="0.25">
      <c r="A22" s="11">
        <v>5</v>
      </c>
      <c r="B22" s="5" t="s">
        <v>90</v>
      </c>
      <c r="C22" s="5" t="s">
        <v>91</v>
      </c>
      <c r="D22" s="5" t="s">
        <v>92</v>
      </c>
      <c r="E22" s="5" t="s">
        <v>93</v>
      </c>
      <c r="F22" s="9">
        <v>230</v>
      </c>
      <c r="G22" s="9">
        <v>218</v>
      </c>
      <c r="H22" s="9">
        <v>242</v>
      </c>
      <c r="I22" s="9">
        <v>230.8</v>
      </c>
      <c r="J22" s="9">
        <v>231.1</v>
      </c>
      <c r="K22" s="9">
        <v>230.6</v>
      </c>
      <c r="L22" s="10">
        <f t="shared" si="0"/>
        <v>230.83333333333334</v>
      </c>
      <c r="M22" s="10">
        <f t="shared" si="1"/>
        <v>0.83333333333334281</v>
      </c>
      <c r="N22" s="7" t="str">
        <f t="shared" si="2"/>
        <v>Bestanden</v>
      </c>
      <c r="O22" s="6" t="str">
        <f t="shared" si="3"/>
        <v>i.O.</v>
      </c>
      <c r="P22" s="5" t="s">
        <v>94</v>
      </c>
      <c r="Q22" s="5" t="s">
        <v>17</v>
      </c>
      <c r="R22" s="5" t="s">
        <v>7</v>
      </c>
      <c r="S22" s="5" t="s">
        <v>95</v>
      </c>
      <c r="T22" s="5"/>
    </row>
    <row r="23" spans="1:20" ht="32.1" customHeight="1" x14ac:dyDescent="0.25">
      <c r="A23" s="11">
        <v>6</v>
      </c>
      <c r="B23" s="5" t="s">
        <v>96</v>
      </c>
      <c r="C23" s="5" t="s">
        <v>97</v>
      </c>
      <c r="D23" s="5" t="s">
        <v>98</v>
      </c>
      <c r="E23" s="5" t="s">
        <v>99</v>
      </c>
      <c r="F23" s="9">
        <v>12</v>
      </c>
      <c r="G23" s="9">
        <v>11</v>
      </c>
      <c r="H23" s="9">
        <v>13</v>
      </c>
      <c r="I23" s="9">
        <v>10.7</v>
      </c>
      <c r="J23" s="9">
        <v>10.9</v>
      </c>
      <c r="K23" s="9">
        <v>10.8</v>
      </c>
      <c r="L23" s="10">
        <f t="shared" si="0"/>
        <v>10.800000000000002</v>
      </c>
      <c r="M23" s="10">
        <f t="shared" si="1"/>
        <v>-1.1999999999999975</v>
      </c>
      <c r="N23" s="7" t="str">
        <f t="shared" si="2"/>
        <v>Nicht bestanden</v>
      </c>
      <c r="O23" s="6" t="str">
        <f t="shared" si="3"/>
        <v>Korrektur erforderlich</v>
      </c>
      <c r="P23" s="5" t="s">
        <v>100</v>
      </c>
      <c r="Q23" s="5" t="s">
        <v>15</v>
      </c>
      <c r="R23" s="5" t="s">
        <v>7</v>
      </c>
      <c r="S23" s="5" t="s">
        <v>101</v>
      </c>
      <c r="T23" s="5" t="s">
        <v>102</v>
      </c>
    </row>
    <row r="24" spans="1:20" ht="32.1" customHeight="1" x14ac:dyDescent="0.25">
      <c r="A24" s="11">
        <v>7</v>
      </c>
      <c r="B24" s="5" t="s">
        <v>103</v>
      </c>
      <c r="C24" s="5" t="s">
        <v>104</v>
      </c>
      <c r="D24" s="5" t="s">
        <v>105</v>
      </c>
      <c r="E24" s="5" t="s">
        <v>106</v>
      </c>
      <c r="F24" s="9">
        <v>100</v>
      </c>
      <c r="G24" s="9">
        <v>99.5</v>
      </c>
      <c r="H24" s="9">
        <v>100.5</v>
      </c>
      <c r="I24" s="9"/>
      <c r="J24" s="9"/>
      <c r="K24" s="9"/>
      <c r="L24" s="10" t="str">
        <f t="shared" si="0"/>
        <v/>
      </c>
      <c r="M24" s="10" t="str">
        <f t="shared" si="1"/>
        <v/>
      </c>
      <c r="N24" s="7" t="str">
        <f t="shared" si="2"/>
        <v>Offen</v>
      </c>
      <c r="O24" s="6" t="str">
        <f t="shared" si="3"/>
        <v>Ausstehend</v>
      </c>
      <c r="P24" s="5" t="s">
        <v>107</v>
      </c>
      <c r="Q24" s="5" t="s">
        <v>17</v>
      </c>
      <c r="R24" s="5" t="s">
        <v>7</v>
      </c>
      <c r="S24" s="5" t="s">
        <v>108</v>
      </c>
      <c r="T24" s="5"/>
    </row>
    <row r="25" spans="1:20" ht="32.1" customHeight="1" x14ac:dyDescent="0.25">
      <c r="A25" s="11">
        <v>8</v>
      </c>
      <c r="B25" s="5" t="s">
        <v>109</v>
      </c>
      <c r="C25" s="5" t="s">
        <v>110</v>
      </c>
      <c r="D25" s="5" t="s">
        <v>111</v>
      </c>
      <c r="E25" s="5" t="s">
        <v>112</v>
      </c>
      <c r="F25" s="9">
        <v>25</v>
      </c>
      <c r="G25" s="9">
        <v>22</v>
      </c>
      <c r="H25" s="9">
        <v>28</v>
      </c>
      <c r="I25" s="9">
        <v>25.1</v>
      </c>
      <c r="J25" s="9">
        <v>25.6</v>
      </c>
      <c r="K25" s="9">
        <v>25.4</v>
      </c>
      <c r="L25" s="10">
        <f t="shared" si="0"/>
        <v>25.366666666666664</v>
      </c>
      <c r="M25" s="10">
        <f t="shared" si="1"/>
        <v>0.36666666666666359</v>
      </c>
      <c r="N25" s="7" t="str">
        <f t="shared" si="2"/>
        <v>Bestanden</v>
      </c>
      <c r="O25" s="6" t="str">
        <f t="shared" si="3"/>
        <v>i.O.</v>
      </c>
      <c r="P25" s="5" t="s">
        <v>113</v>
      </c>
      <c r="Q25" s="5" t="s">
        <v>15</v>
      </c>
      <c r="R25" s="5" t="s">
        <v>7</v>
      </c>
      <c r="S25" s="5" t="s">
        <v>95</v>
      </c>
      <c r="T25" s="5"/>
    </row>
    <row r="26" spans="1:20" ht="32.1" customHeight="1" x14ac:dyDescent="0.25">
      <c r="A26" s="11">
        <v>9</v>
      </c>
      <c r="B26" s="5" t="s">
        <v>114</v>
      </c>
      <c r="C26" s="5" t="s">
        <v>115</v>
      </c>
      <c r="D26" s="5" t="s">
        <v>116</v>
      </c>
      <c r="E26" s="5" t="s">
        <v>117</v>
      </c>
      <c r="F26" s="9">
        <v>7</v>
      </c>
      <c r="G26" s="9">
        <v>6.8</v>
      </c>
      <c r="H26" s="9">
        <v>7.2</v>
      </c>
      <c r="I26" s="9">
        <v>7.15</v>
      </c>
      <c r="J26" s="9">
        <v>7.18</v>
      </c>
      <c r="K26" s="9">
        <v>7.2</v>
      </c>
      <c r="L26" s="10">
        <f t="shared" si="0"/>
        <v>7.1766666666666667</v>
      </c>
      <c r="M26" s="10">
        <f t="shared" si="1"/>
        <v>0.17666666666666675</v>
      </c>
      <c r="N26" s="7" t="str">
        <f t="shared" si="2"/>
        <v>Warnung</v>
      </c>
      <c r="O26" s="6" t="str">
        <f t="shared" si="3"/>
        <v>Grenznah prüfen</v>
      </c>
      <c r="P26" s="5" t="s">
        <v>118</v>
      </c>
      <c r="Q26" s="5" t="s">
        <v>17</v>
      </c>
      <c r="R26" s="5" t="s">
        <v>7</v>
      </c>
      <c r="S26" s="5" t="s">
        <v>119</v>
      </c>
      <c r="T26" s="5"/>
    </row>
    <row r="27" spans="1:20" ht="32.1" customHeight="1" x14ac:dyDescent="0.25">
      <c r="A27" s="11">
        <v>10</v>
      </c>
      <c r="B27" s="5" t="s">
        <v>120</v>
      </c>
      <c r="C27" s="5" t="s">
        <v>121</v>
      </c>
      <c r="D27" s="5" t="s">
        <v>122</v>
      </c>
      <c r="E27" s="5" t="s">
        <v>123</v>
      </c>
      <c r="F27" s="9">
        <v>8</v>
      </c>
      <c r="G27" s="9">
        <v>7.5</v>
      </c>
      <c r="H27" s="9">
        <v>8.5</v>
      </c>
      <c r="I27" s="9">
        <v>8.1</v>
      </c>
      <c r="J27" s="9">
        <v>8</v>
      </c>
      <c r="K27" s="9">
        <v>8.1999999999999993</v>
      </c>
      <c r="L27" s="10">
        <f t="shared" si="0"/>
        <v>8.1</v>
      </c>
      <c r="M27" s="10">
        <f t="shared" si="1"/>
        <v>9.9999999999999645E-2</v>
      </c>
      <c r="N27" s="7" t="str">
        <f t="shared" si="2"/>
        <v>Bestanden</v>
      </c>
      <c r="O27" s="6" t="str">
        <f t="shared" si="3"/>
        <v>i.O.</v>
      </c>
      <c r="P27" s="5" t="s">
        <v>124</v>
      </c>
      <c r="Q27" s="5" t="s">
        <v>15</v>
      </c>
      <c r="R27" s="5" t="s">
        <v>7</v>
      </c>
      <c r="S27" s="5" t="s">
        <v>95</v>
      </c>
      <c r="T27" s="5"/>
    </row>
    <row r="28" spans="1:20" ht="32.1" customHeight="1" x14ac:dyDescent="0.25">
      <c r="A28" s="11"/>
      <c r="B28" s="5"/>
      <c r="C28" s="5"/>
      <c r="D28" s="5"/>
      <c r="E28" s="5"/>
      <c r="F28" s="9"/>
      <c r="G28" s="9"/>
      <c r="H28" s="9"/>
      <c r="I28" s="9"/>
      <c r="J28" s="9"/>
      <c r="K28" s="9"/>
      <c r="L28" s="10" t="str">
        <f t="shared" si="0"/>
        <v/>
      </c>
      <c r="M28" s="10" t="str">
        <f t="shared" si="1"/>
        <v/>
      </c>
      <c r="N28" s="7" t="str">
        <f t="shared" si="2"/>
        <v/>
      </c>
      <c r="O28" s="6" t="str">
        <f t="shared" si="3"/>
        <v/>
      </c>
      <c r="P28" s="5"/>
      <c r="Q28" s="5"/>
      <c r="R28" s="5"/>
      <c r="S28" s="5"/>
      <c r="T28" s="5"/>
    </row>
    <row r="29" spans="1:20" ht="32.1" customHeight="1" x14ac:dyDescent="0.25">
      <c r="A29" s="11"/>
      <c r="B29" s="5"/>
      <c r="C29" s="5"/>
      <c r="D29" s="5"/>
      <c r="E29" s="5"/>
      <c r="F29" s="9"/>
      <c r="G29" s="9"/>
      <c r="H29" s="9"/>
      <c r="I29" s="9"/>
      <c r="J29" s="9"/>
      <c r="K29" s="9"/>
      <c r="L29" s="10" t="str">
        <f t="shared" si="0"/>
        <v/>
      </c>
      <c r="M29" s="10" t="str">
        <f t="shared" si="1"/>
        <v/>
      </c>
      <c r="N29" s="7" t="str">
        <f t="shared" si="2"/>
        <v/>
      </c>
      <c r="O29" s="6" t="str">
        <f t="shared" si="3"/>
        <v/>
      </c>
      <c r="P29" s="5"/>
      <c r="Q29" s="5"/>
      <c r="R29" s="5"/>
      <c r="S29" s="5"/>
      <c r="T29" s="5"/>
    </row>
    <row r="30" spans="1:20" ht="32.1" customHeight="1" x14ac:dyDescent="0.25">
      <c r="A30" s="11"/>
      <c r="B30" s="5"/>
      <c r="C30" s="5"/>
      <c r="D30" s="5"/>
      <c r="E30" s="5"/>
      <c r="F30" s="9"/>
      <c r="G30" s="9"/>
      <c r="H30" s="9"/>
      <c r="I30" s="9"/>
      <c r="J30" s="9"/>
      <c r="K30" s="9"/>
      <c r="L30" s="10" t="str">
        <f t="shared" si="0"/>
        <v/>
      </c>
      <c r="M30" s="10" t="str">
        <f t="shared" si="1"/>
        <v/>
      </c>
      <c r="N30" s="7" t="str">
        <f t="shared" si="2"/>
        <v/>
      </c>
      <c r="O30" s="6" t="str">
        <f t="shared" si="3"/>
        <v/>
      </c>
      <c r="P30" s="5"/>
      <c r="Q30" s="5"/>
      <c r="R30" s="5"/>
      <c r="S30" s="5"/>
      <c r="T30" s="5"/>
    </row>
    <row r="31" spans="1:20" ht="32.1" customHeight="1" x14ac:dyDescent="0.25">
      <c r="A31" s="11"/>
      <c r="B31" s="5"/>
      <c r="C31" s="5"/>
      <c r="D31" s="5"/>
      <c r="E31" s="5"/>
      <c r="F31" s="9"/>
      <c r="G31" s="9"/>
      <c r="H31" s="9"/>
      <c r="I31" s="9"/>
      <c r="J31" s="9"/>
      <c r="K31" s="9"/>
      <c r="L31" s="10" t="str">
        <f t="shared" si="0"/>
        <v/>
      </c>
      <c r="M31" s="10" t="str">
        <f t="shared" si="1"/>
        <v/>
      </c>
      <c r="N31" s="7" t="str">
        <f t="shared" si="2"/>
        <v/>
      </c>
      <c r="O31" s="6" t="str">
        <f t="shared" si="3"/>
        <v/>
      </c>
      <c r="P31" s="5"/>
      <c r="Q31" s="5"/>
      <c r="R31" s="5"/>
      <c r="S31" s="5"/>
      <c r="T31" s="5"/>
    </row>
    <row r="32" spans="1:20" ht="32.1" customHeight="1" x14ac:dyDescent="0.25">
      <c r="A32" s="11"/>
      <c r="B32" s="5"/>
      <c r="C32" s="5"/>
      <c r="D32" s="5"/>
      <c r="E32" s="5"/>
      <c r="F32" s="9"/>
      <c r="G32" s="9"/>
      <c r="H32" s="9"/>
      <c r="I32" s="9"/>
      <c r="J32" s="9"/>
      <c r="K32" s="9"/>
      <c r="L32" s="10" t="str">
        <f t="shared" si="0"/>
        <v/>
      </c>
      <c r="M32" s="10" t="str">
        <f t="shared" si="1"/>
        <v/>
      </c>
      <c r="N32" s="7" t="str">
        <f t="shared" si="2"/>
        <v/>
      </c>
      <c r="O32" s="6" t="str">
        <f t="shared" si="3"/>
        <v/>
      </c>
      <c r="P32" s="5"/>
      <c r="Q32" s="5"/>
      <c r="R32" s="5"/>
      <c r="S32" s="5"/>
      <c r="T32" s="5"/>
    </row>
    <row r="33" spans="1:20" ht="32.1" customHeight="1" x14ac:dyDescent="0.25">
      <c r="A33" s="11"/>
      <c r="B33" s="5"/>
      <c r="C33" s="5"/>
      <c r="D33" s="5"/>
      <c r="E33" s="5"/>
      <c r="F33" s="9"/>
      <c r="G33" s="9"/>
      <c r="H33" s="9"/>
      <c r="I33" s="9"/>
      <c r="J33" s="9"/>
      <c r="K33" s="9"/>
      <c r="L33" s="10" t="str">
        <f t="shared" si="0"/>
        <v/>
      </c>
      <c r="M33" s="10" t="str">
        <f t="shared" si="1"/>
        <v/>
      </c>
      <c r="N33" s="7" t="str">
        <f t="shared" si="2"/>
        <v/>
      </c>
      <c r="O33" s="6" t="str">
        <f t="shared" si="3"/>
        <v/>
      </c>
      <c r="P33" s="5"/>
      <c r="Q33" s="5"/>
      <c r="R33" s="5"/>
      <c r="S33" s="5"/>
      <c r="T33" s="5"/>
    </row>
    <row r="34" spans="1:20" ht="32.1" customHeight="1" x14ac:dyDescent="0.25">
      <c r="A34" s="11"/>
      <c r="B34" s="5"/>
      <c r="C34" s="5"/>
      <c r="D34" s="5"/>
      <c r="E34" s="5"/>
      <c r="F34" s="9"/>
      <c r="G34" s="9"/>
      <c r="H34" s="9"/>
      <c r="I34" s="9"/>
      <c r="J34" s="9"/>
      <c r="K34" s="9"/>
      <c r="L34" s="10" t="str">
        <f t="shared" si="0"/>
        <v/>
      </c>
      <c r="M34" s="10" t="str">
        <f t="shared" si="1"/>
        <v/>
      </c>
      <c r="N34" s="7" t="str">
        <f t="shared" si="2"/>
        <v/>
      </c>
      <c r="O34" s="6" t="str">
        <f t="shared" si="3"/>
        <v/>
      </c>
      <c r="P34" s="5"/>
      <c r="Q34" s="5"/>
      <c r="R34" s="5"/>
      <c r="S34" s="5"/>
      <c r="T34" s="5"/>
    </row>
    <row r="35" spans="1:20" ht="32.1" customHeight="1" x14ac:dyDescent="0.25">
      <c r="A35" s="11"/>
      <c r="B35" s="5"/>
      <c r="C35" s="5"/>
      <c r="D35" s="5"/>
      <c r="E35" s="5"/>
      <c r="F35" s="9"/>
      <c r="G35" s="9"/>
      <c r="H35" s="9"/>
      <c r="I35" s="9"/>
      <c r="J35" s="9"/>
      <c r="K35" s="9"/>
      <c r="L35" s="10" t="str">
        <f t="shared" si="0"/>
        <v/>
      </c>
      <c r="M35" s="10" t="str">
        <f t="shared" si="1"/>
        <v/>
      </c>
      <c r="N35" s="7" t="str">
        <f t="shared" si="2"/>
        <v/>
      </c>
      <c r="O35" s="6" t="str">
        <f t="shared" si="3"/>
        <v/>
      </c>
      <c r="P35" s="5"/>
      <c r="Q35" s="5"/>
      <c r="R35" s="5"/>
      <c r="S35" s="5"/>
      <c r="T35" s="5"/>
    </row>
    <row r="36" spans="1:20" ht="32.1" customHeight="1" x14ac:dyDescent="0.25">
      <c r="A36" s="11"/>
      <c r="B36" s="5"/>
      <c r="C36" s="5"/>
      <c r="D36" s="5"/>
      <c r="E36" s="5"/>
      <c r="F36" s="9"/>
      <c r="G36" s="9"/>
      <c r="H36" s="9"/>
      <c r="I36" s="9"/>
      <c r="J36" s="9"/>
      <c r="K36" s="9"/>
      <c r="L36" s="10" t="str">
        <f t="shared" si="0"/>
        <v/>
      </c>
      <c r="M36" s="10" t="str">
        <f t="shared" si="1"/>
        <v/>
      </c>
      <c r="N36" s="7" t="str">
        <f t="shared" si="2"/>
        <v/>
      </c>
      <c r="O36" s="6" t="str">
        <f t="shared" si="3"/>
        <v/>
      </c>
      <c r="P36" s="5"/>
      <c r="Q36" s="5"/>
      <c r="R36" s="5"/>
      <c r="S36" s="5"/>
      <c r="T36" s="5"/>
    </row>
    <row r="37" spans="1:20" ht="32.1" customHeight="1" x14ac:dyDescent="0.25">
      <c r="A37" s="11"/>
      <c r="B37" s="5"/>
      <c r="C37" s="5"/>
      <c r="D37" s="5"/>
      <c r="E37" s="5"/>
      <c r="F37" s="9"/>
      <c r="G37" s="9"/>
      <c r="H37" s="9"/>
      <c r="I37" s="9"/>
      <c r="J37" s="9"/>
      <c r="K37" s="9"/>
      <c r="L37" s="10" t="str">
        <f t="shared" si="0"/>
        <v/>
      </c>
      <c r="M37" s="10" t="str">
        <f t="shared" si="1"/>
        <v/>
      </c>
      <c r="N37" s="7" t="str">
        <f t="shared" si="2"/>
        <v/>
      </c>
      <c r="O37" s="6" t="str">
        <f t="shared" si="3"/>
        <v/>
      </c>
      <c r="P37" s="5"/>
      <c r="Q37" s="5"/>
      <c r="R37" s="5"/>
      <c r="S37" s="5"/>
      <c r="T37" s="5"/>
    </row>
    <row r="38" spans="1:20" ht="32.1" customHeight="1" x14ac:dyDescent="0.25">
      <c r="A38" s="11"/>
      <c r="B38" s="5"/>
      <c r="C38" s="5"/>
      <c r="D38" s="5"/>
      <c r="E38" s="5"/>
      <c r="F38" s="9"/>
      <c r="G38" s="9"/>
      <c r="H38" s="9"/>
      <c r="I38" s="9"/>
      <c r="J38" s="9"/>
      <c r="K38" s="9"/>
      <c r="L38" s="10" t="str">
        <f t="shared" si="0"/>
        <v/>
      </c>
      <c r="M38" s="10" t="str">
        <f t="shared" si="1"/>
        <v/>
      </c>
      <c r="N38" s="7" t="str">
        <f t="shared" si="2"/>
        <v/>
      </c>
      <c r="O38" s="6" t="str">
        <f t="shared" si="3"/>
        <v/>
      </c>
      <c r="P38" s="5"/>
      <c r="Q38" s="5"/>
      <c r="R38" s="5"/>
      <c r="S38" s="5"/>
      <c r="T38" s="5"/>
    </row>
    <row r="39" spans="1:20" ht="32.1" customHeight="1" x14ac:dyDescent="0.25">
      <c r="A39" s="11"/>
      <c r="B39" s="5"/>
      <c r="C39" s="5"/>
      <c r="D39" s="5"/>
      <c r="E39" s="5"/>
      <c r="F39" s="9"/>
      <c r="G39" s="9"/>
      <c r="H39" s="9"/>
      <c r="I39" s="9"/>
      <c r="J39" s="9"/>
      <c r="K39" s="9"/>
      <c r="L39" s="10" t="str">
        <f t="shared" si="0"/>
        <v/>
      </c>
      <c r="M39" s="10" t="str">
        <f t="shared" si="1"/>
        <v/>
      </c>
      <c r="N39" s="7" t="str">
        <f t="shared" si="2"/>
        <v/>
      </c>
      <c r="O39" s="6" t="str">
        <f t="shared" si="3"/>
        <v/>
      </c>
      <c r="P39" s="5"/>
      <c r="Q39" s="5"/>
      <c r="R39" s="5"/>
      <c r="S39" s="5"/>
      <c r="T39" s="5"/>
    </row>
    <row r="40" spans="1:20" ht="32.1" customHeight="1" x14ac:dyDescent="0.25">
      <c r="A40" s="11"/>
      <c r="B40" s="5"/>
      <c r="C40" s="5"/>
      <c r="D40" s="5"/>
      <c r="E40" s="5"/>
      <c r="F40" s="9"/>
      <c r="G40" s="9"/>
      <c r="H40" s="9"/>
      <c r="I40" s="9"/>
      <c r="J40" s="9"/>
      <c r="K40" s="9"/>
      <c r="L40" s="10" t="str">
        <f t="shared" si="0"/>
        <v/>
      </c>
      <c r="M40" s="10" t="str">
        <f t="shared" si="1"/>
        <v/>
      </c>
      <c r="N40" s="7" t="str">
        <f t="shared" si="2"/>
        <v/>
      </c>
      <c r="O40" s="6" t="str">
        <f t="shared" si="3"/>
        <v/>
      </c>
      <c r="P40" s="5"/>
      <c r="Q40" s="5"/>
      <c r="R40" s="5"/>
      <c r="S40" s="5"/>
      <c r="T40" s="5"/>
    </row>
    <row r="41" spans="1:20" ht="32.1" customHeight="1" x14ac:dyDescent="0.25">
      <c r="A41" s="11"/>
      <c r="B41" s="5"/>
      <c r="C41" s="5"/>
      <c r="D41" s="5"/>
      <c r="E41" s="5"/>
      <c r="F41" s="9"/>
      <c r="G41" s="9"/>
      <c r="H41" s="9"/>
      <c r="I41" s="9"/>
      <c r="J41" s="9"/>
      <c r="K41" s="9"/>
      <c r="L41" s="10" t="str">
        <f t="shared" si="0"/>
        <v/>
      </c>
      <c r="M41" s="10" t="str">
        <f t="shared" si="1"/>
        <v/>
      </c>
      <c r="N41" s="7" t="str">
        <f t="shared" si="2"/>
        <v/>
      </c>
      <c r="O41" s="6" t="str">
        <f t="shared" si="3"/>
        <v/>
      </c>
      <c r="P41" s="5"/>
      <c r="Q41" s="5"/>
      <c r="R41" s="5"/>
      <c r="S41" s="5"/>
      <c r="T41" s="5"/>
    </row>
    <row r="42" spans="1:20" ht="32.1" customHeight="1" x14ac:dyDescent="0.25">
      <c r="A42" s="11"/>
      <c r="B42" s="5"/>
      <c r="C42" s="5"/>
      <c r="D42" s="5"/>
      <c r="E42" s="5"/>
      <c r="F42" s="9"/>
      <c r="G42" s="9"/>
      <c r="H42" s="9"/>
      <c r="I42" s="9"/>
      <c r="J42" s="9"/>
      <c r="K42" s="9"/>
      <c r="L42" s="10" t="str">
        <f t="shared" si="0"/>
        <v/>
      </c>
      <c r="M42" s="10" t="str">
        <f t="shared" si="1"/>
        <v/>
      </c>
      <c r="N42" s="7" t="str">
        <f t="shared" si="2"/>
        <v/>
      </c>
      <c r="O42" s="6" t="str">
        <f t="shared" si="3"/>
        <v/>
      </c>
      <c r="P42" s="5"/>
      <c r="Q42" s="5"/>
      <c r="R42" s="5"/>
      <c r="S42" s="5"/>
      <c r="T42" s="5"/>
    </row>
    <row r="43" spans="1:20" ht="32.1" customHeight="1" x14ac:dyDescent="0.25">
      <c r="A43" s="11"/>
      <c r="B43" s="5"/>
      <c r="C43" s="5"/>
      <c r="D43" s="5"/>
      <c r="E43" s="5"/>
      <c r="F43" s="9"/>
      <c r="G43" s="9"/>
      <c r="H43" s="9"/>
      <c r="I43" s="9"/>
      <c r="J43" s="9"/>
      <c r="K43" s="9"/>
      <c r="L43" s="10" t="str">
        <f t="shared" si="0"/>
        <v/>
      </c>
      <c r="M43" s="10" t="str">
        <f t="shared" si="1"/>
        <v/>
      </c>
      <c r="N43" s="7" t="str">
        <f t="shared" si="2"/>
        <v/>
      </c>
      <c r="O43" s="6" t="str">
        <f t="shared" si="3"/>
        <v/>
      </c>
      <c r="P43" s="5"/>
      <c r="Q43" s="5"/>
      <c r="R43" s="5"/>
      <c r="S43" s="5"/>
      <c r="T43" s="5"/>
    </row>
    <row r="44" spans="1:20" ht="32.1" customHeight="1" x14ac:dyDescent="0.25">
      <c r="A44" s="11"/>
      <c r="B44" s="5"/>
      <c r="C44" s="5"/>
      <c r="D44" s="5"/>
      <c r="E44" s="5"/>
      <c r="F44" s="9"/>
      <c r="G44" s="9"/>
      <c r="H44" s="9"/>
      <c r="I44" s="9"/>
      <c r="J44" s="9"/>
      <c r="K44" s="9"/>
      <c r="L44" s="10" t="str">
        <f t="shared" si="0"/>
        <v/>
      </c>
      <c r="M44" s="10" t="str">
        <f t="shared" si="1"/>
        <v/>
      </c>
      <c r="N44" s="7" t="str">
        <f t="shared" si="2"/>
        <v/>
      </c>
      <c r="O44" s="6" t="str">
        <f t="shared" si="3"/>
        <v/>
      </c>
      <c r="P44" s="5"/>
      <c r="Q44" s="5"/>
      <c r="R44" s="5"/>
      <c r="S44" s="5"/>
      <c r="T44" s="5"/>
    </row>
    <row r="45" spans="1:20" ht="32.1" customHeight="1" x14ac:dyDescent="0.25">
      <c r="A45" s="11"/>
      <c r="B45" s="5"/>
      <c r="C45" s="5"/>
      <c r="D45" s="5"/>
      <c r="E45" s="5"/>
      <c r="F45" s="9"/>
      <c r="G45" s="9"/>
      <c r="H45" s="9"/>
      <c r="I45" s="9"/>
      <c r="J45" s="9"/>
      <c r="K45" s="9"/>
      <c r="L45" s="10" t="str">
        <f t="shared" si="0"/>
        <v/>
      </c>
      <c r="M45" s="10" t="str">
        <f t="shared" si="1"/>
        <v/>
      </c>
      <c r="N45" s="7" t="str">
        <f t="shared" si="2"/>
        <v/>
      </c>
      <c r="O45" s="6" t="str">
        <f t="shared" si="3"/>
        <v/>
      </c>
      <c r="P45" s="5"/>
      <c r="Q45" s="5"/>
      <c r="R45" s="5"/>
      <c r="S45" s="5"/>
      <c r="T45" s="5"/>
    </row>
    <row r="46" spans="1:20" ht="32.1" customHeight="1" x14ac:dyDescent="0.25">
      <c r="A46" s="11"/>
      <c r="B46" s="5"/>
      <c r="C46" s="5"/>
      <c r="D46" s="5"/>
      <c r="E46" s="5"/>
      <c r="F46" s="9"/>
      <c r="G46" s="9"/>
      <c r="H46" s="9"/>
      <c r="I46" s="9"/>
      <c r="J46" s="9"/>
      <c r="K46" s="9"/>
      <c r="L46" s="10" t="str">
        <f t="shared" si="0"/>
        <v/>
      </c>
      <c r="M46" s="10" t="str">
        <f t="shared" si="1"/>
        <v/>
      </c>
      <c r="N46" s="7" t="str">
        <f t="shared" si="2"/>
        <v/>
      </c>
      <c r="O46" s="6" t="str">
        <f t="shared" si="3"/>
        <v/>
      </c>
      <c r="P46" s="5"/>
      <c r="Q46" s="5"/>
      <c r="R46" s="5"/>
      <c r="S46" s="5"/>
      <c r="T46" s="5"/>
    </row>
    <row r="47" spans="1:20" ht="32.1" customHeight="1" x14ac:dyDescent="0.25">
      <c r="A47" s="11"/>
      <c r="B47" s="5"/>
      <c r="C47" s="5"/>
      <c r="D47" s="5"/>
      <c r="E47" s="5"/>
      <c r="F47" s="9"/>
      <c r="G47" s="9"/>
      <c r="H47" s="9"/>
      <c r="I47" s="9"/>
      <c r="J47" s="9"/>
      <c r="K47" s="9"/>
      <c r="L47" s="10" t="str">
        <f t="shared" si="0"/>
        <v/>
      </c>
      <c r="M47" s="10" t="str">
        <f t="shared" si="1"/>
        <v/>
      </c>
      <c r="N47" s="7" t="str">
        <f t="shared" si="2"/>
        <v/>
      </c>
      <c r="O47" s="6" t="str">
        <f t="shared" si="3"/>
        <v/>
      </c>
      <c r="P47" s="5"/>
      <c r="Q47" s="5"/>
      <c r="R47" s="5"/>
      <c r="S47" s="5"/>
      <c r="T47" s="5"/>
    </row>
    <row r="48" spans="1:20" ht="32.1" customHeight="1" x14ac:dyDescent="0.25">
      <c r="A48" s="11"/>
      <c r="B48" s="5"/>
      <c r="C48" s="5"/>
      <c r="D48" s="5"/>
      <c r="E48" s="5"/>
      <c r="F48" s="9"/>
      <c r="G48" s="9"/>
      <c r="H48" s="9"/>
      <c r="I48" s="9"/>
      <c r="J48" s="9"/>
      <c r="K48" s="9"/>
      <c r="L48" s="10" t="str">
        <f t="shared" si="0"/>
        <v/>
      </c>
      <c r="M48" s="10" t="str">
        <f t="shared" si="1"/>
        <v/>
      </c>
      <c r="N48" s="7" t="str">
        <f t="shared" si="2"/>
        <v/>
      </c>
      <c r="O48" s="6" t="str">
        <f t="shared" si="3"/>
        <v/>
      </c>
      <c r="P48" s="5"/>
      <c r="Q48" s="5"/>
      <c r="R48" s="5"/>
      <c r="S48" s="5"/>
      <c r="T48" s="5"/>
    </row>
    <row r="49" spans="1:20" ht="32.1" customHeight="1" x14ac:dyDescent="0.25">
      <c r="A49" s="11"/>
      <c r="B49" s="5"/>
      <c r="C49" s="5"/>
      <c r="D49" s="5"/>
      <c r="E49" s="5"/>
      <c r="F49" s="9"/>
      <c r="G49" s="9"/>
      <c r="H49" s="9"/>
      <c r="I49" s="9"/>
      <c r="J49" s="9"/>
      <c r="K49" s="9"/>
      <c r="L49" s="10" t="str">
        <f t="shared" si="0"/>
        <v/>
      </c>
      <c r="M49" s="10" t="str">
        <f t="shared" si="1"/>
        <v/>
      </c>
      <c r="N49" s="7" t="str">
        <f t="shared" si="2"/>
        <v/>
      </c>
      <c r="O49" s="6" t="str">
        <f t="shared" si="3"/>
        <v/>
      </c>
      <c r="P49" s="5"/>
      <c r="Q49" s="5"/>
      <c r="R49" s="5"/>
      <c r="S49" s="5"/>
      <c r="T49" s="5"/>
    </row>
    <row r="50" spans="1:20" ht="32.1" customHeight="1" x14ac:dyDescent="0.25">
      <c r="A50" s="11"/>
      <c r="B50" s="5"/>
      <c r="C50" s="5"/>
      <c r="D50" s="5"/>
      <c r="E50" s="5"/>
      <c r="F50" s="9"/>
      <c r="G50" s="9"/>
      <c r="H50" s="9"/>
      <c r="I50" s="9"/>
      <c r="J50" s="9"/>
      <c r="K50" s="9"/>
      <c r="L50" s="10" t="str">
        <f t="shared" si="0"/>
        <v/>
      </c>
      <c r="M50" s="10" t="str">
        <f t="shared" si="1"/>
        <v/>
      </c>
      <c r="N50" s="7" t="str">
        <f t="shared" si="2"/>
        <v/>
      </c>
      <c r="O50" s="6" t="str">
        <f t="shared" si="3"/>
        <v/>
      </c>
      <c r="P50" s="5"/>
      <c r="Q50" s="5"/>
      <c r="R50" s="5"/>
      <c r="S50" s="5"/>
      <c r="T50" s="5"/>
    </row>
    <row r="51" spans="1:20" ht="32.1" customHeight="1" x14ac:dyDescent="0.25">
      <c r="A51" s="11"/>
      <c r="B51" s="5"/>
      <c r="C51" s="5"/>
      <c r="D51" s="5"/>
      <c r="E51" s="5"/>
      <c r="F51" s="9"/>
      <c r="G51" s="9"/>
      <c r="H51" s="9"/>
      <c r="I51" s="9"/>
      <c r="J51" s="9"/>
      <c r="K51" s="9"/>
      <c r="L51" s="10" t="str">
        <f t="shared" si="0"/>
        <v/>
      </c>
      <c r="M51" s="10" t="str">
        <f t="shared" si="1"/>
        <v/>
      </c>
      <c r="N51" s="7" t="str">
        <f t="shared" si="2"/>
        <v/>
      </c>
      <c r="O51" s="6" t="str">
        <f t="shared" si="3"/>
        <v/>
      </c>
      <c r="P51" s="5"/>
      <c r="Q51" s="5"/>
      <c r="R51" s="5"/>
      <c r="S51" s="5"/>
      <c r="T51" s="5"/>
    </row>
    <row r="52" spans="1:20" ht="32.1" customHeight="1" x14ac:dyDescent="0.25">
      <c r="A52" s="11"/>
      <c r="B52" s="5"/>
      <c r="C52" s="5"/>
      <c r="D52" s="5"/>
      <c r="E52" s="5"/>
      <c r="F52" s="9"/>
      <c r="G52" s="9"/>
      <c r="H52" s="9"/>
      <c r="I52" s="9"/>
      <c r="J52" s="9"/>
      <c r="K52" s="9"/>
      <c r="L52" s="10" t="str">
        <f t="shared" si="0"/>
        <v/>
      </c>
      <c r="M52" s="10" t="str">
        <f t="shared" si="1"/>
        <v/>
      </c>
      <c r="N52" s="7" t="str">
        <f t="shared" si="2"/>
        <v/>
      </c>
      <c r="O52" s="6" t="str">
        <f t="shared" si="3"/>
        <v/>
      </c>
      <c r="P52" s="5"/>
      <c r="Q52" s="5"/>
      <c r="R52" s="5"/>
      <c r="S52" s="5"/>
      <c r="T52" s="5"/>
    </row>
    <row r="53" spans="1:20" ht="32.1" customHeight="1" x14ac:dyDescent="0.25">
      <c r="A53" s="11"/>
      <c r="B53" s="5"/>
      <c r="C53" s="5"/>
      <c r="D53" s="5"/>
      <c r="E53" s="5"/>
      <c r="F53" s="9"/>
      <c r="G53" s="9"/>
      <c r="H53" s="9"/>
      <c r="I53" s="9"/>
      <c r="J53" s="9"/>
      <c r="K53" s="9"/>
      <c r="L53" s="10" t="str">
        <f t="shared" si="0"/>
        <v/>
      </c>
      <c r="M53" s="10" t="str">
        <f t="shared" si="1"/>
        <v/>
      </c>
      <c r="N53" s="7" t="str">
        <f t="shared" si="2"/>
        <v/>
      </c>
      <c r="O53" s="6" t="str">
        <f t="shared" si="3"/>
        <v/>
      </c>
      <c r="P53" s="5"/>
      <c r="Q53" s="5"/>
      <c r="R53" s="5"/>
      <c r="S53" s="5"/>
      <c r="T53" s="5"/>
    </row>
    <row r="54" spans="1:20" ht="32.1" customHeight="1" x14ac:dyDescent="0.25">
      <c r="A54" s="11"/>
      <c r="B54" s="5"/>
      <c r="C54" s="5"/>
      <c r="D54" s="5"/>
      <c r="E54" s="5"/>
      <c r="F54" s="9"/>
      <c r="G54" s="9"/>
      <c r="H54" s="9"/>
      <c r="I54" s="9"/>
      <c r="J54" s="9"/>
      <c r="K54" s="9"/>
      <c r="L54" s="10" t="str">
        <f t="shared" si="0"/>
        <v/>
      </c>
      <c r="M54" s="10" t="str">
        <f t="shared" si="1"/>
        <v/>
      </c>
      <c r="N54" s="7" t="str">
        <f t="shared" si="2"/>
        <v/>
      </c>
      <c r="O54" s="6" t="str">
        <f t="shared" si="3"/>
        <v/>
      </c>
      <c r="P54" s="5"/>
      <c r="Q54" s="5"/>
      <c r="R54" s="5"/>
      <c r="S54" s="5"/>
      <c r="T54" s="5"/>
    </row>
    <row r="55" spans="1:20" ht="32.1" customHeight="1" x14ac:dyDescent="0.25">
      <c r="A55" s="11"/>
      <c r="B55" s="5"/>
      <c r="C55" s="5"/>
      <c r="D55" s="5"/>
      <c r="E55" s="5"/>
      <c r="F55" s="9"/>
      <c r="G55" s="9"/>
      <c r="H55" s="9"/>
      <c r="I55" s="9"/>
      <c r="J55" s="9"/>
      <c r="K55" s="9"/>
      <c r="L55" s="10" t="str">
        <f t="shared" si="0"/>
        <v/>
      </c>
      <c r="M55" s="10" t="str">
        <f t="shared" si="1"/>
        <v/>
      </c>
      <c r="N55" s="7" t="str">
        <f t="shared" si="2"/>
        <v/>
      </c>
      <c r="O55" s="6" t="str">
        <f t="shared" si="3"/>
        <v/>
      </c>
      <c r="P55" s="5"/>
      <c r="Q55" s="5"/>
      <c r="R55" s="5"/>
      <c r="S55" s="5"/>
      <c r="T55" s="5"/>
    </row>
    <row r="56" spans="1:20" ht="32.1" customHeight="1" x14ac:dyDescent="0.25">
      <c r="A56" s="11"/>
      <c r="B56" s="5"/>
      <c r="C56" s="5"/>
      <c r="D56" s="5"/>
      <c r="E56" s="5"/>
      <c r="F56" s="9"/>
      <c r="G56" s="9"/>
      <c r="H56" s="9"/>
      <c r="I56" s="9"/>
      <c r="J56" s="9"/>
      <c r="K56" s="9"/>
      <c r="L56" s="10" t="str">
        <f t="shared" si="0"/>
        <v/>
      </c>
      <c r="M56" s="10" t="str">
        <f t="shared" si="1"/>
        <v/>
      </c>
      <c r="N56" s="7" t="str">
        <f t="shared" si="2"/>
        <v/>
      </c>
      <c r="O56" s="6" t="str">
        <f t="shared" si="3"/>
        <v/>
      </c>
      <c r="P56" s="5"/>
      <c r="Q56" s="5"/>
      <c r="R56" s="5"/>
      <c r="S56" s="5"/>
      <c r="T56" s="5"/>
    </row>
    <row r="57" spans="1:20" ht="32.1" customHeight="1" x14ac:dyDescent="0.25">
      <c r="A57" s="11"/>
      <c r="B57" s="5"/>
      <c r="C57" s="5"/>
      <c r="D57" s="5"/>
      <c r="E57" s="5"/>
      <c r="F57" s="9"/>
      <c r="G57" s="9"/>
      <c r="H57" s="9"/>
      <c r="I57" s="9"/>
      <c r="J57" s="9"/>
      <c r="K57" s="9"/>
      <c r="L57" s="10" t="str">
        <f t="shared" si="0"/>
        <v/>
      </c>
      <c r="M57" s="10" t="str">
        <f t="shared" si="1"/>
        <v/>
      </c>
      <c r="N57" s="7" t="str">
        <f t="shared" si="2"/>
        <v/>
      </c>
      <c r="O57" s="6" t="str">
        <f t="shared" si="3"/>
        <v/>
      </c>
      <c r="P57" s="5"/>
      <c r="Q57" s="5"/>
      <c r="R57" s="5"/>
      <c r="S57" s="5"/>
      <c r="T57" s="5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24" customHeight="1" x14ac:dyDescent="0.25">
      <c r="A59" s="15" t="s">
        <v>125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ht="32.1" customHeight="1" x14ac:dyDescent="0.25">
      <c r="A60" s="2" t="s">
        <v>126</v>
      </c>
      <c r="B60" s="23" t="str">
        <f>IF(P7="Freigegeben","Messung freigegeben",IF(P7="Mit Abweichungen","Freigabe mit Maßnahmen prüfen",IF(P7="Nicht bestanden","Nicht freigegeben","Noch offen")))</f>
        <v>Nicht freigegeben</v>
      </c>
      <c r="C60" s="23"/>
      <c r="D60" s="23"/>
      <c r="E60" s="8" t="s">
        <v>16</v>
      </c>
      <c r="F60" s="23" t="s">
        <v>17</v>
      </c>
      <c r="G60" s="23"/>
      <c r="H60" s="23"/>
      <c r="I60" s="8" t="s">
        <v>6</v>
      </c>
      <c r="J60" s="23" t="s">
        <v>7</v>
      </c>
      <c r="K60" s="23"/>
      <c r="L60" s="23"/>
      <c r="M60" s="8" t="s">
        <v>127</v>
      </c>
      <c r="N60" s="23"/>
      <c r="O60" s="23"/>
      <c r="P60" s="23"/>
      <c r="Q60" s="23"/>
      <c r="R60" s="23"/>
      <c r="S60" s="23"/>
      <c r="T60" s="23"/>
    </row>
    <row r="61" spans="1:20" ht="32.1" customHeight="1" x14ac:dyDescent="0.25">
      <c r="A61" s="2" t="s">
        <v>128</v>
      </c>
      <c r="B61" s="23" t="s">
        <v>129</v>
      </c>
      <c r="C61" s="23"/>
      <c r="D61" s="23"/>
      <c r="E61" s="8" t="s">
        <v>130</v>
      </c>
      <c r="F61" s="23" t="s">
        <v>15</v>
      </c>
      <c r="G61" s="23"/>
      <c r="H61" s="23"/>
      <c r="I61" s="8" t="s">
        <v>6</v>
      </c>
      <c r="J61" s="23" t="s">
        <v>7</v>
      </c>
      <c r="K61" s="23"/>
      <c r="L61" s="23"/>
      <c r="M61" s="8" t="s">
        <v>127</v>
      </c>
      <c r="N61" s="23"/>
      <c r="O61" s="23"/>
      <c r="P61" s="23"/>
      <c r="Q61" s="23"/>
      <c r="R61" s="23"/>
      <c r="S61" s="23"/>
      <c r="T61" s="23"/>
    </row>
    <row r="62" spans="1:20" ht="32.1" customHeight="1" x14ac:dyDescent="0.25">
      <c r="A62" s="2" t="s">
        <v>131</v>
      </c>
      <c r="B62" s="23" t="s">
        <v>132</v>
      </c>
      <c r="C62" s="23"/>
      <c r="D62" s="23"/>
      <c r="E62" s="8" t="s">
        <v>133</v>
      </c>
      <c r="F62" s="23" t="s">
        <v>134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</sheetData>
  <mergeCells count="67">
    <mergeCell ref="P9:T9"/>
    <mergeCell ref="A10:B10"/>
    <mergeCell ref="C10:T10"/>
    <mergeCell ref="A9:B9"/>
    <mergeCell ref="C9:F9"/>
    <mergeCell ref="G9:H9"/>
    <mergeCell ref="I9:M9"/>
    <mergeCell ref="N9:O9"/>
    <mergeCell ref="P7:T7"/>
    <mergeCell ref="A8:B8"/>
    <mergeCell ref="C8:F8"/>
    <mergeCell ref="G8:H8"/>
    <mergeCell ref="I8:M8"/>
    <mergeCell ref="N8:O8"/>
    <mergeCell ref="P8:T8"/>
    <mergeCell ref="A7:B7"/>
    <mergeCell ref="C7:F7"/>
    <mergeCell ref="G7:H7"/>
    <mergeCell ref="I7:M7"/>
    <mergeCell ref="N7:O7"/>
    <mergeCell ref="P5:T5"/>
    <mergeCell ref="A6:B6"/>
    <mergeCell ref="C6:F6"/>
    <mergeCell ref="G6:H6"/>
    <mergeCell ref="I6:M6"/>
    <mergeCell ref="N6:O6"/>
    <mergeCell ref="P6:T6"/>
    <mergeCell ref="A5:B5"/>
    <mergeCell ref="C5:F5"/>
    <mergeCell ref="G5:H5"/>
    <mergeCell ref="I5:M5"/>
    <mergeCell ref="N5:O5"/>
    <mergeCell ref="B61:D61"/>
    <mergeCell ref="F61:H61"/>
    <mergeCell ref="J61:L61"/>
    <mergeCell ref="N61:T61"/>
    <mergeCell ref="B62:D62"/>
    <mergeCell ref="F62:T62"/>
    <mergeCell ref="K14:L14"/>
    <mergeCell ref="M14:T14"/>
    <mergeCell ref="A16:T16"/>
    <mergeCell ref="A59:T59"/>
    <mergeCell ref="B60:D60"/>
    <mergeCell ref="F60:H60"/>
    <mergeCell ref="J60:L60"/>
    <mergeCell ref="N60:T60"/>
    <mergeCell ref="A14:B14"/>
    <mergeCell ref="C14:D14"/>
    <mergeCell ref="E14:F14"/>
    <mergeCell ref="G14:H14"/>
    <mergeCell ref="I14:J14"/>
    <mergeCell ref="A1:T1"/>
    <mergeCell ref="A2:T2"/>
    <mergeCell ref="A12:T12"/>
    <mergeCell ref="A13:B13"/>
    <mergeCell ref="C13:D13"/>
    <mergeCell ref="E13:F13"/>
    <mergeCell ref="G13:H13"/>
    <mergeCell ref="I13:J13"/>
    <mergeCell ref="K13:L13"/>
    <mergeCell ref="M13:T13"/>
    <mergeCell ref="A4:B4"/>
    <mergeCell ref="C4:F4"/>
    <mergeCell ref="G4:H4"/>
    <mergeCell ref="I4:M4"/>
    <mergeCell ref="N4:O4"/>
    <mergeCell ref="P4:T4"/>
  </mergeCells>
  <conditionalFormatting sqref="M18:M57">
    <cfRule type="dataBar" priority="5">
      <dataBar>
        <cfvo type="min"/>
        <cfvo type="max"/>
        <color rgb="FF5B9BD5"/>
      </dataBar>
    </cfRule>
    <cfRule type="dataBar" priority="6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{DF0DB249-633F-5856-A026-77F2CF601CDD}</x14:id>
        </ext>
      </extLst>
    </cfRule>
  </conditionalFormatting>
  <conditionalFormatting sqref="N18:N57">
    <cfRule type="expression" dxfId="4" priority="1">
      <formula>$N18="Bestanden"</formula>
    </cfRule>
    <cfRule type="expression" dxfId="3" priority="2">
      <formula>$N18="Warnung"</formula>
    </cfRule>
    <cfRule type="expression" dxfId="2" priority="3">
      <formula>$N18="Nicht bestanden"</formula>
    </cfRule>
    <cfRule type="expression" dxfId="1" priority="4">
      <formula>$N18="Offen"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F0DB249-633F-5856-A026-77F2CF601CDD}">
            <x14:dataBar>
              <x14:cfvo type="min"/>
              <x14:cfvo type="max"/>
              <x14:negativeFillColor auto="1"/>
              <x14:axisColor auto="1"/>
            </x14:dataBar>
          </x14:cfRule>
          <xm:sqref>M18:M57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000-000000000000}">
          <x14:formula1>
            <xm:f>Stammdaten!$A$2:$A$100</xm:f>
          </x14:formula1>
          <xm:sqref>D18:D57</xm:sqref>
        </x14:dataValidation>
        <x14:dataValidation type="list" xr:uid="{00000000-0002-0000-0000-000001000000}">
          <x14:formula1>
            <xm:f>Stammdaten!$B$2:$B$100</xm:f>
          </x14:formula1>
          <xm:sqref>E18:E57</xm:sqref>
        </x14:dataValidation>
        <x14:dataValidation type="list" xr:uid="{00000000-0002-0000-0000-000002000000}">
          <x14:formula1>
            <xm:f>Stammdaten!$D$2:$D$100</xm:f>
          </x14:formula1>
          <xm:sqref>P18:P57</xm:sqref>
        </x14:dataValidation>
        <x14:dataValidation type="list" xr:uid="{00000000-0002-0000-0000-000003000000}">
          <x14:formula1>
            <xm:f>Stammdaten!$E$2:$E$100</xm:f>
          </x14:formula1>
          <xm:sqref>Q18:Q57</xm:sqref>
        </x14:dataValidation>
        <x14:dataValidation type="list" xr:uid="{00000000-0002-0000-0000-000004000000}">
          <x14:formula1>
            <xm:f>Stammdaten!$F$2:$F$100</xm:f>
          </x14:formula1>
          <xm:sqref>B7:C7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/>
  </sheetViews>
  <sheetFormatPr baseColWidth="10" defaultColWidth="9" defaultRowHeight="15" x14ac:dyDescent="0.25"/>
  <cols>
    <col min="1" max="7" width="22" customWidth="1"/>
    <col min="8" max="8" width="32" customWidth="1"/>
  </cols>
  <sheetData>
    <row r="1" spans="1:8" x14ac:dyDescent="0.25">
      <c r="A1" s="4" t="s">
        <v>135</v>
      </c>
      <c r="B1" s="4" t="s">
        <v>136</v>
      </c>
      <c r="C1" s="4" t="s">
        <v>61</v>
      </c>
      <c r="D1" s="4" t="s">
        <v>63</v>
      </c>
      <c r="E1" s="4" t="s">
        <v>16</v>
      </c>
      <c r="F1" s="4" t="s">
        <v>20</v>
      </c>
      <c r="G1" s="4" t="s">
        <v>137</v>
      </c>
      <c r="H1" s="4" t="s">
        <v>138</v>
      </c>
    </row>
    <row r="2" spans="1:8" x14ac:dyDescent="0.25">
      <c r="A2" s="3" t="s">
        <v>69</v>
      </c>
      <c r="B2" s="3" t="s">
        <v>70</v>
      </c>
      <c r="C2" s="3" t="s">
        <v>41</v>
      </c>
      <c r="D2" s="3" t="s">
        <v>32</v>
      </c>
      <c r="E2" s="3" t="s">
        <v>17</v>
      </c>
      <c r="F2" s="3" t="s">
        <v>21</v>
      </c>
      <c r="G2" s="3" t="s">
        <v>139</v>
      </c>
      <c r="H2" s="3" t="s">
        <v>140</v>
      </c>
    </row>
    <row r="3" spans="1:8" x14ac:dyDescent="0.25">
      <c r="A3" s="3" t="s">
        <v>141</v>
      </c>
      <c r="B3" s="3" t="s">
        <v>142</v>
      </c>
      <c r="C3" s="3" t="s">
        <v>42</v>
      </c>
      <c r="D3" s="3" t="s">
        <v>76</v>
      </c>
      <c r="E3" s="3" t="s">
        <v>15</v>
      </c>
      <c r="F3" s="3" t="s">
        <v>143</v>
      </c>
      <c r="G3" s="3" t="s">
        <v>144</v>
      </c>
      <c r="H3" s="3" t="s">
        <v>145</v>
      </c>
    </row>
    <row r="4" spans="1:8" ht="25.5" x14ac:dyDescent="0.25">
      <c r="A4" s="3" t="s">
        <v>146</v>
      </c>
      <c r="B4" s="3" t="s">
        <v>147</v>
      </c>
      <c r="C4" s="3" t="s">
        <v>43</v>
      </c>
      <c r="D4" s="3" t="s">
        <v>82</v>
      </c>
      <c r="E4" s="3" t="s">
        <v>148</v>
      </c>
      <c r="F4" s="3" t="s">
        <v>149</v>
      </c>
      <c r="G4" s="3" t="s">
        <v>150</v>
      </c>
      <c r="H4" s="3" t="s">
        <v>151</v>
      </c>
    </row>
    <row r="5" spans="1:8" x14ac:dyDescent="0.25">
      <c r="A5" s="3" t="s">
        <v>75</v>
      </c>
      <c r="B5" s="3" t="s">
        <v>26</v>
      </c>
      <c r="C5" s="3" t="s">
        <v>44</v>
      </c>
      <c r="D5" s="3" t="s">
        <v>88</v>
      </c>
      <c r="E5" s="3" t="s">
        <v>152</v>
      </c>
      <c r="F5" s="3" t="s">
        <v>153</v>
      </c>
      <c r="G5" s="3" t="s">
        <v>154</v>
      </c>
      <c r="H5" s="3"/>
    </row>
    <row r="6" spans="1:8" x14ac:dyDescent="0.25">
      <c r="A6" s="3" t="s">
        <v>81</v>
      </c>
      <c r="B6" s="3" t="s">
        <v>28</v>
      </c>
      <c r="C6" s="3"/>
      <c r="D6" s="3" t="s">
        <v>94</v>
      </c>
      <c r="E6" s="3"/>
      <c r="F6" s="3" t="s">
        <v>155</v>
      </c>
      <c r="G6" s="3" t="s">
        <v>156</v>
      </c>
      <c r="H6" s="3"/>
    </row>
    <row r="7" spans="1:8" x14ac:dyDescent="0.25">
      <c r="A7" s="3" t="s">
        <v>86</v>
      </c>
      <c r="B7" s="3" t="s">
        <v>87</v>
      </c>
      <c r="C7" s="3"/>
      <c r="D7" s="3" t="s">
        <v>100</v>
      </c>
      <c r="E7" s="3"/>
      <c r="F7" s="3" t="s">
        <v>157</v>
      </c>
      <c r="G7" s="3" t="s">
        <v>158</v>
      </c>
      <c r="H7" s="3"/>
    </row>
    <row r="8" spans="1:8" x14ac:dyDescent="0.25">
      <c r="A8" s="3" t="s">
        <v>92</v>
      </c>
      <c r="B8" s="3" t="s">
        <v>93</v>
      </c>
      <c r="C8" s="3"/>
      <c r="D8" s="3" t="s">
        <v>107</v>
      </c>
      <c r="E8" s="3"/>
      <c r="F8" s="3" t="s">
        <v>159</v>
      </c>
      <c r="G8" s="3" t="s">
        <v>160</v>
      </c>
      <c r="H8" s="3"/>
    </row>
    <row r="9" spans="1:8" x14ac:dyDescent="0.25">
      <c r="A9" s="3" t="s">
        <v>161</v>
      </c>
      <c r="B9" s="3" t="s">
        <v>162</v>
      </c>
      <c r="C9" s="3"/>
      <c r="D9" s="3" t="s">
        <v>113</v>
      </c>
      <c r="E9" s="3"/>
      <c r="F9" s="3"/>
      <c r="G9" s="3"/>
      <c r="H9" s="3"/>
    </row>
    <row r="10" spans="1:8" x14ac:dyDescent="0.25">
      <c r="A10" s="3" t="s">
        <v>98</v>
      </c>
      <c r="B10" s="3" t="s">
        <v>99</v>
      </c>
      <c r="C10" s="3"/>
      <c r="D10" s="3" t="s">
        <v>118</v>
      </c>
      <c r="E10" s="3"/>
      <c r="F10" s="3"/>
      <c r="G10" s="3"/>
      <c r="H10" s="3"/>
    </row>
    <row r="11" spans="1:8" x14ac:dyDescent="0.25">
      <c r="A11" s="3" t="s">
        <v>105</v>
      </c>
      <c r="B11" s="3" t="s">
        <v>106</v>
      </c>
      <c r="C11" s="3"/>
      <c r="D11" s="3" t="s">
        <v>124</v>
      </c>
      <c r="E11" s="3"/>
      <c r="F11" s="3"/>
      <c r="G11" s="3"/>
      <c r="H11" s="3"/>
    </row>
    <row r="12" spans="1:8" x14ac:dyDescent="0.25">
      <c r="A12" s="3" t="s">
        <v>111</v>
      </c>
      <c r="B12" s="3" t="s">
        <v>112</v>
      </c>
      <c r="C12" s="3"/>
      <c r="D12" s="3"/>
      <c r="E12" s="3"/>
      <c r="F12" s="3"/>
      <c r="G12" s="3"/>
      <c r="H12" s="3"/>
    </row>
    <row r="13" spans="1:8" x14ac:dyDescent="0.25">
      <c r="A13" s="3" t="s">
        <v>116</v>
      </c>
      <c r="B13" s="3" t="s">
        <v>117</v>
      </c>
      <c r="C13" s="3"/>
      <c r="D13" s="3"/>
      <c r="E13" s="3"/>
      <c r="F13" s="3"/>
      <c r="G13" s="3"/>
      <c r="H13" s="3"/>
    </row>
    <row r="14" spans="1:8" x14ac:dyDescent="0.25">
      <c r="A14" s="3" t="s">
        <v>122</v>
      </c>
      <c r="B14" s="3" t="s">
        <v>123</v>
      </c>
      <c r="C14" s="3"/>
      <c r="D14" s="3"/>
      <c r="E14" s="3"/>
      <c r="F14" s="3"/>
      <c r="G14" s="3"/>
      <c r="H14" s="3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26" t="s">
        <v>163</v>
      </c>
      <c r="B16" s="26"/>
      <c r="C16" s="26"/>
      <c r="D16" s="26"/>
      <c r="E16" s="26"/>
      <c r="F16" s="26"/>
      <c r="G16" s="26"/>
      <c r="H16" s="26"/>
    </row>
    <row r="17" spans="1:8" ht="27.95" customHeight="1" x14ac:dyDescent="0.25">
      <c r="A17" s="12" t="s">
        <v>164</v>
      </c>
      <c r="B17" s="3" t="s">
        <v>165</v>
      </c>
      <c r="C17" s="1"/>
      <c r="D17" s="1"/>
      <c r="E17" s="1"/>
      <c r="F17" s="1"/>
      <c r="G17" s="1"/>
      <c r="H17" s="1"/>
    </row>
    <row r="18" spans="1:8" ht="27.95" customHeight="1" x14ac:dyDescent="0.25">
      <c r="A18" s="12" t="s">
        <v>166</v>
      </c>
      <c r="B18" s="3" t="s">
        <v>167</v>
      </c>
      <c r="C18" s="1"/>
      <c r="D18" s="1"/>
      <c r="E18" s="1"/>
      <c r="F18" s="1"/>
      <c r="G18" s="1"/>
      <c r="H18" s="1"/>
    </row>
    <row r="19" spans="1:8" ht="27.95" customHeight="1" x14ac:dyDescent="0.25">
      <c r="A19" s="12" t="s">
        <v>168</v>
      </c>
      <c r="B19" s="3" t="s">
        <v>169</v>
      </c>
      <c r="C19" s="1"/>
      <c r="D19" s="1"/>
      <c r="E19" s="1"/>
      <c r="F19" s="1"/>
      <c r="G19" s="1"/>
      <c r="H19" s="1"/>
    </row>
    <row r="20" spans="1:8" ht="27.95" customHeight="1" x14ac:dyDescent="0.25">
      <c r="A20" s="12" t="s">
        <v>170</v>
      </c>
      <c r="B20" s="3" t="s">
        <v>171</v>
      </c>
      <c r="C20" s="1"/>
      <c r="D20" s="1"/>
      <c r="E20" s="1"/>
      <c r="F20" s="1"/>
      <c r="G20" s="1"/>
      <c r="H20" s="1"/>
    </row>
    <row r="21" spans="1:8" ht="27.95" customHeight="1" x14ac:dyDescent="0.25">
      <c r="A21" s="12" t="s">
        <v>172</v>
      </c>
      <c r="B21" s="3" t="s">
        <v>173</v>
      </c>
      <c r="C21" s="1"/>
      <c r="D21" s="1"/>
      <c r="E21" s="1"/>
      <c r="F21" s="1"/>
      <c r="G21" s="1"/>
      <c r="H21" s="1"/>
    </row>
  </sheetData>
  <mergeCells count="1">
    <mergeCell ref="A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Messprotokoll</vt:lpstr>
      <vt:lpstr>Stammdaten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2026-06-17T08:15:23Z</dcterms:modified>
</cp:coreProperties>
</file>