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Übersicht" sheetId="1" state="visible" r:id="rId3"/>
    <sheet name="Stammdaten" sheetId="2" state="visible" r:id="rId4"/>
    <sheet name="Kostenerfassung" sheetId="3" state="visible" r:id="rId5"/>
    <sheet name="Kategorien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<sst xmlns="http://schemas.openxmlformats.org/spreadsheetml/2006/main" count="257" uniqueCount="146">
  <si>
    <t xml:space="preserve">KOSTENAUFSTELLUNG  ·  ÜBERSICHT</t>
  </si>
  <si>
    <t xml:space="preserve">Geschäftsjahr 2026   ·   Muster GmbH   ·   Stand: laufend   ·   Alle Werte automatisch aus »Kostenerfassung« und »Kategorien«</t>
  </si>
  <si>
    <t xml:space="preserve">GESAMTBUDGET (netto)</t>
  </si>
  <si>
    <t xml:space="preserve">IST-KOSTEN (netto)</t>
  </si>
  <si>
    <t xml:space="preserve">RESTBUDGET (netto)</t>
  </si>
  <si>
    <t xml:space="preserve">AUSSCHÖPFUNG</t>
  </si>
  <si>
    <t xml:space="preserve">NETTOKOSTEN GESAMT</t>
  </si>
  <si>
    <t xml:space="preserve">MwSt. GESAMT</t>
  </si>
  <si>
    <t xml:space="preserve">BRUTTOKOSTEN GESAMT</t>
  </si>
  <si>
    <t xml:space="preserve">ANZAHL POSITIONEN</t>
  </si>
  <si>
    <t xml:space="preserve">KOSTEN NACH KATEGORIE</t>
  </si>
  <si>
    <t xml:space="preserve">KOSTEN NACH KOSTENSTELLE</t>
  </si>
  <si>
    <t xml:space="preserve">Kategorie</t>
  </si>
  <si>
    <t xml:space="preserve">Ist-Kosten (€)</t>
  </si>
  <si>
    <t xml:space="preserve">Ausschöpfung</t>
  </si>
  <si>
    <t xml:space="preserve">Status</t>
  </si>
  <si>
    <t xml:space="preserve">Kostenstelle</t>
  </si>
  <si>
    <t xml:space="preserve">Anteil</t>
  </si>
  <si>
    <t xml:space="preserve">KST-100 Verwaltung</t>
  </si>
  <si>
    <t xml:space="preserve">KST-200 Vertrieb</t>
  </si>
  <si>
    <t xml:space="preserve">KST-300 Produktion</t>
  </si>
  <si>
    <t xml:space="preserve">KST-400 IT</t>
  </si>
  <si>
    <t xml:space="preserve">KST-500 Marketing</t>
  </si>
  <si>
    <t xml:space="preserve">GESAMT</t>
  </si>
  <si>
    <t xml:space="preserve">POSITIONEN NACH STATUS</t>
  </si>
  <si>
    <t xml:space="preserve">Anzahl</t>
  </si>
  <si>
    <t xml:space="preserve">Geplant</t>
  </si>
  <si>
    <t xml:space="preserve">Bestellt</t>
  </si>
  <si>
    <t xml:space="preserve">Bezahlt</t>
  </si>
  <si>
    <t xml:space="preserve">SO NUTZEN SIE DIESE VORLAGE</t>
  </si>
  <si>
    <t xml:space="preserve">Offen</t>
  </si>
  <si>
    <t xml:space="preserve">1.  In »Stammdaten« Kategorien, Kostenstellen, Einheiten und Status an Ihr Unternehmen anpassen.</t>
  </si>
  <si>
    <t xml:space="preserve">2.  In »Kategorien« das Budget je Kategorie eintragen (cremefarbene Spalte).</t>
  </si>
  <si>
    <t xml:space="preserve">3.  In »Kostenerfassung« jede Ausgabe erfassen – Netto, MwSt. und Brutto rechnen sich automatisch.</t>
  </si>
  <si>
    <t xml:space="preserve">4.  Diese Übersicht aktualisiert alle Kennzahlen, Diagramme entstehen bei Bedarf über »Einfügen«.</t>
  </si>
  <si>
    <t xml:space="preserve">5.  Farblegende: ▮ cremefarben = Eingabe   ·   grün = Verknüpfung   ·   schwarz = Formel.</t>
  </si>
  <si>
    <t xml:space="preserve">STAMMDATEN</t>
  </si>
  <si>
    <t xml:space="preserve">Zentrale Listen für die Dropdown-Auswahl. Hier Kategorien, Einheiten, Kostenstellen usw. pflegen – die Auswahlfelder aktualisieren sich automatisch.</t>
  </si>
  <si>
    <t xml:space="preserve">Kategorien</t>
  </si>
  <si>
    <t xml:space="preserve">Einheiten</t>
  </si>
  <si>
    <t xml:space="preserve">MwSt.-Satz</t>
  </si>
  <si>
    <t xml:space="preserve">Erläuterung</t>
  </si>
  <si>
    <t xml:space="preserve">Kostenstellen</t>
  </si>
  <si>
    <t xml:space="preserve">Personalkosten</t>
  </si>
  <si>
    <t xml:space="preserve">Stück</t>
  </si>
  <si>
    <t xml:space="preserve">19 % – Regelsteuersatz</t>
  </si>
  <si>
    <t xml:space="preserve">Materialkosten</t>
  </si>
  <si>
    <t xml:space="preserve">Stunden</t>
  </si>
  <si>
    <t xml:space="preserve">7 % – ermäßigt</t>
  </si>
  <si>
    <t xml:space="preserve">Miete &amp; Nebenkosten</t>
  </si>
  <si>
    <t xml:space="preserve">Tag</t>
  </si>
  <si>
    <t xml:space="preserve">0 % – steuerfrei</t>
  </si>
  <si>
    <t xml:space="preserve">IT &amp; Software</t>
  </si>
  <si>
    <t xml:space="preserve">Monat</t>
  </si>
  <si>
    <t xml:space="preserve">Marketing &amp; Werbung</t>
  </si>
  <si>
    <t xml:space="preserve">kg</t>
  </si>
  <si>
    <t xml:space="preserve">Reisekosten</t>
  </si>
  <si>
    <t xml:space="preserve">Liter</t>
  </si>
  <si>
    <t xml:space="preserve">Fremdleistungen</t>
  </si>
  <si>
    <t xml:space="preserve">m²</t>
  </si>
  <si>
    <t xml:space="preserve">Versicherungen &amp; Beiträge</t>
  </si>
  <si>
    <t xml:space="preserve">Pauschal</t>
  </si>
  <si>
    <t xml:space="preserve">Bürobedarf</t>
  </si>
  <si>
    <t xml:space="preserve">Lizenz</t>
  </si>
  <si>
    <t xml:space="preserve">Sonstiges</t>
  </si>
  <si>
    <t xml:space="preserve">Paket</t>
  </si>
  <si>
    <t xml:space="preserve">Fahrt</t>
  </si>
  <si>
    <t xml:space="preserve">Nacht</t>
  </si>
  <si>
    <t xml:space="preserve">KOSTENAUFSTELLUNG  ·  KOSTENERFASSUNG</t>
  </si>
  <si>
    <t xml:space="preserve">Legende:   ▮ cremefarbene Felder = Eingabe    ·    weiße Felder = automatische Formel    ·    Netto = Menge × Einzelpreis   |   Brutto = Netto × (1 + MwSt.-Satz)</t>
  </si>
  <si>
    <t xml:space="preserve">Geschäftsjahr:</t>
  </si>
  <si>
    <t xml:space="preserve">2026</t>
  </si>
  <si>
    <t xml:space="preserve">Verantwortlich:</t>
  </si>
  <si>
    <t xml:space="preserve">M. Berger</t>
  </si>
  <si>
    <t xml:space="preserve">Abteilung / Bereich:</t>
  </si>
  <si>
    <t xml:space="preserve">Gesamtunternehmen</t>
  </si>
  <si>
    <t xml:space="preserve">Währung:</t>
  </si>
  <si>
    <t xml:space="preserve">EUR (€)</t>
  </si>
  <si>
    <t xml:space="preserve">Pos.</t>
  </si>
  <si>
    <t xml:space="preserve">Datum</t>
  </si>
  <si>
    <t xml:space="preserve">Belegnr.</t>
  </si>
  <si>
    <t xml:space="preserve">Beschreibung</t>
  </si>
  <si>
    <t xml:space="preserve">Menge</t>
  </si>
  <si>
    <t xml:space="preserve">Einheit</t>
  </si>
  <si>
    <t xml:space="preserve">Einzelpreis
netto (€)</t>
  </si>
  <si>
    <t xml:space="preserve">MwSt.-
Satz</t>
  </si>
  <si>
    <t xml:space="preserve">Nettobetrag
(€)</t>
  </si>
  <si>
    <t xml:space="preserve">MwSt.-Betrag
(€)</t>
  </si>
  <si>
    <t xml:space="preserve">Bruttobetrag
(€)</t>
  </si>
  <si>
    <t xml:space="preserve">Bemerkung</t>
  </si>
  <si>
    <t xml:space="preserve">RE-2026-001</t>
  </si>
  <si>
    <t xml:space="preserve">Büromiete Januar</t>
  </si>
  <si>
    <t xml:space="preserve">Dauerauftrag</t>
  </si>
  <si>
    <t xml:space="preserve">RE-2026-002</t>
  </si>
  <si>
    <t xml:space="preserve">Lizenz Projektmanagement-Tool</t>
  </si>
  <si>
    <t xml:space="preserve">Jahresabo</t>
  </si>
  <si>
    <t xml:space="preserve">RE-2026-003</t>
  </si>
  <si>
    <t xml:space="preserve">Druckerpapier &amp; Toner</t>
  </si>
  <si>
    <t xml:space="preserve">RE-2026-004</t>
  </si>
  <si>
    <t xml:space="preserve">Freelancer Grafikdesign</t>
  </si>
  <si>
    <t xml:space="preserve">Kampagne Q1</t>
  </si>
  <si>
    <t xml:space="preserve">RE-2026-005</t>
  </si>
  <si>
    <t xml:space="preserve">Online-Werbekampagne</t>
  </si>
  <si>
    <t xml:space="preserve">RE-2026-006</t>
  </si>
  <si>
    <t xml:space="preserve">Bahnfahrt Kundentermin</t>
  </si>
  <si>
    <t xml:space="preserve">hin &amp; zurück</t>
  </si>
  <si>
    <t xml:space="preserve">RE-2026-007</t>
  </si>
  <si>
    <t xml:space="preserve">Verpackungsmaterial</t>
  </si>
  <si>
    <t xml:space="preserve">RE-2026-008</t>
  </si>
  <si>
    <t xml:space="preserve">Steuerberatung Jahresabschluss</t>
  </si>
  <si>
    <t xml:space="preserve">RE-2026-009</t>
  </si>
  <si>
    <t xml:space="preserve">Betriebshaftpflicht Q1</t>
  </si>
  <si>
    <t xml:space="preserve">quartalsweise</t>
  </si>
  <si>
    <t xml:space="preserve">RE-2026-010</t>
  </si>
  <si>
    <t xml:space="preserve">Cloud-Speicher Abo</t>
  </si>
  <si>
    <t xml:space="preserve">RE-2026-011</t>
  </si>
  <si>
    <t xml:space="preserve">Rohmaterial Charge A</t>
  </si>
  <si>
    <t xml:space="preserve">RE-2026-012</t>
  </si>
  <si>
    <t xml:space="preserve">Messestand Grafik</t>
  </si>
  <si>
    <t xml:space="preserve">Frühjahrsmesse</t>
  </si>
  <si>
    <t xml:space="preserve">RE-2026-013</t>
  </si>
  <si>
    <t xml:space="preserve">Hotelübernachtung Messe</t>
  </si>
  <si>
    <t xml:space="preserve">RE-2026-014</t>
  </si>
  <si>
    <t xml:space="preserve">Aushilfe Lager</t>
  </si>
  <si>
    <t xml:space="preserve">RE-2026-015</t>
  </si>
  <si>
    <t xml:space="preserve">Ergonomie-Zubehör</t>
  </si>
  <si>
    <t xml:space="preserve">RE-2026-016</t>
  </si>
  <si>
    <t xml:space="preserve">Reinigungsdienst März</t>
  </si>
  <si>
    <t xml:space="preserve">monatlich</t>
  </si>
  <si>
    <t xml:space="preserve">RE-2026-017</t>
  </si>
  <si>
    <t xml:space="preserve">Hardware-Austausch Laptop</t>
  </si>
  <si>
    <t xml:space="preserve">RE-2026-018</t>
  </si>
  <si>
    <t xml:space="preserve">Kleinteile &amp; Zubehör</t>
  </si>
  <si>
    <t xml:space="preserve">RE-2026-019</t>
  </si>
  <si>
    <t xml:space="preserve">Social-Media-Betreuung</t>
  </si>
  <si>
    <t xml:space="preserve">monatliche Betreuung</t>
  </si>
  <si>
    <t xml:space="preserve">RE-2026-020</t>
  </si>
  <si>
    <t xml:space="preserve">Diverse Kleinausgaben</t>
  </si>
  <si>
    <t xml:space="preserve">Summe aller erfassten Positionen →</t>
  </si>
  <si>
    <t xml:space="preserve">KATEGORIEN  ·  BUDGET &amp; SOLL-IST-VERGLEICH</t>
  </si>
  <si>
    <t xml:space="preserve">Budget je Kategorie eintragen (cremefarbene Spalte). Ist-Kosten, Restbudget und Ausschöpfung werden automatisch aus der Kostenerfassung berechnet.</t>
  </si>
  <si>
    <t xml:space="preserve">Budget netto (€)</t>
  </si>
  <si>
    <t xml:space="preserve">Ist-Kosten netto (€)</t>
  </si>
  <si>
    <t xml:space="preserve">Restbudget (€)</t>
  </si>
  <si>
    <t xml:space="preserve">Ausschöpfung (%)</t>
  </si>
  <si>
    <t xml:space="preserve">Anteil an Ist (%)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</si>
</sst>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&quot; €&quot;"/>
    <numFmt numFmtId="166" formatCode="0.0%"/>
    <numFmt numFmtId="167" formatCode="0"/>
    <numFmt numFmtId="168" formatCode="0%"/>
    <numFmt numFmtId="169" formatCode="General"/>
    <numFmt numFmtId="170" formatCode="dd\.mm\.yyyy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Calibri"/>
      <family val="0"/>
      <charset val="1"/>
    </font>
    <font>
      <i val="true"/>
      <sz val="9"/>
      <color rgb="FF6B7C7B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b val="true"/>
      <sz val="20"/>
      <color rgb="FFFFFFFF"/>
      <name val="Calibri"/>
      <family val="0"/>
      <charset val="1"/>
    </font>
    <font>
      <b val="true"/>
      <sz val="9"/>
      <color rgb="FF14706C"/>
      <name val="Calibri"/>
      <family val="0"/>
      <charset val="1"/>
    </font>
    <font>
      <b val="true"/>
      <sz val="13"/>
      <color rgb="FF17403E"/>
      <name val="Calibri"/>
      <family val="0"/>
      <charset val="1"/>
    </font>
    <font>
      <b val="true"/>
      <sz val="12"/>
      <color rgb="FFFFFFFF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sz val="10"/>
      <color rgb="FF17403E"/>
      <name val="Calibri"/>
      <family val="0"/>
      <charset val="1"/>
    </font>
    <font>
      <b val="true"/>
      <sz val="10"/>
      <color rgb="FF17403E"/>
      <name val="Calibri"/>
      <family val="0"/>
      <charset val="1"/>
    </font>
    <font>
      <sz val="10"/>
      <color rgb="FF2E7D46"/>
      <name val="Calibri"/>
      <family val="0"/>
      <charset val="1"/>
    </font>
    <font>
      <sz val="9"/>
      <color rgb="FF17403E"/>
      <name val="Calibri"/>
      <family val="0"/>
      <charset val="1"/>
    </font>
    <font>
      <b val="true"/>
      <sz val="16"/>
      <color rgb="FFFFFFFF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sz val="10"/>
      <color rgb="FF6B7C7B"/>
      <name val="Calibri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0E4D4A"/>
        <bgColor rgb="FF17403E"/>
      </patternFill>
    </fill>
    <fill>
      <patternFill patternType="solid">
        <fgColor rgb="FF14706C"/>
        <bgColor rgb="FF008080"/>
      </patternFill>
    </fill>
    <fill>
      <patternFill patternType="solid">
        <fgColor rgb="FFD98E32"/>
        <bgColor rgb="FFB7791B"/>
      </patternFill>
    </fill>
    <fill>
      <patternFill patternType="solid">
        <fgColor rgb="FFFBEFD9"/>
        <bgColor rgb="FFFBECCB"/>
      </patternFill>
    </fill>
    <fill>
      <patternFill patternType="solid">
        <fgColor rgb="FFEAF3F2"/>
        <bgColor rgb="FFF5FAF9"/>
      </patternFill>
    </fill>
    <fill>
      <patternFill patternType="solid">
        <fgColor rgb="FFFFFFFF"/>
        <bgColor rgb="FFF5FAF9"/>
      </patternFill>
    </fill>
    <fill>
      <patternFill patternType="solid">
        <fgColor rgb="FFF5FAF9"/>
        <bgColor rgb="FFFFFFFF"/>
      </patternFill>
    </fill>
    <fill>
      <patternFill patternType="solid">
        <fgColor rgb="FFFBF4E6"/>
        <bgColor rgb="FFFBEFD9"/>
      </patternFill>
    </fill>
    <fill>
      <patternFill patternType="solid">
        <fgColor rgb="FFF3EAD3"/>
        <bgColor rgb="FFFBECCB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C6D6D5"/>
      </left>
      <right style="thin">
        <color rgb="FFC6D6D5"/>
      </right>
      <top style="thin">
        <color rgb="FFC6D6D5"/>
      </top>
      <bottom style="thin">
        <color rgb="FFC6D6D5"/>
      </bottom>
      <diagonal/>
    </border>
    <border diagonalUp="false" diagonalDown="false">
      <left style="thin">
        <color rgb="FFC6D6D5"/>
      </left>
      <right/>
      <top style="thin">
        <color rgb="FFC6D6D5"/>
      </top>
      <bottom style="thin">
        <color rgb="FFC6D6D5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2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2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2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2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8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2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2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2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2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18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2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2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3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7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Calibri"/>
        <charset val="1"/>
        <family val="0"/>
        <b val="1"/>
        <color rgb="FFB23A2E"/>
      </font>
      <fill>
        <patternFill>
          <bgColor rgb="FFF5D6D2"/>
        </patternFill>
      </fill>
    </dxf>
    <dxf>
      <font>
        <name val="Calibri"/>
        <charset val="1"/>
        <family val="0"/>
        <b val="1"/>
        <color rgb="FFB7791B"/>
      </font>
      <fill>
        <patternFill>
          <bgColor rgb="FFFBECCB"/>
        </patternFill>
      </fill>
    </dxf>
    <dxf>
      <font>
        <name val="Calibri"/>
        <charset val="1"/>
        <family val="0"/>
        <b val="1"/>
        <color rgb="FF2E7D46"/>
      </font>
      <fill>
        <patternFill>
          <bgColor rgb="FFD5EBD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7791B"/>
      <rgbColor rgb="FF800080"/>
      <rgbColor rgb="FF14706C"/>
      <rgbColor rgb="FFF3EAD3"/>
      <rgbColor rgb="FF6B7C7B"/>
      <rgbColor rgb="FF9999FF"/>
      <rgbColor rgb="FF993366"/>
      <rgbColor rgb="FFFBF4E6"/>
      <rgbColor rgb="FFEAF3F2"/>
      <rgbColor rgb="FF660066"/>
      <rgbColor rgb="FFFF8080"/>
      <rgbColor rgb="FF0066CC"/>
      <rgbColor rgb="FFC6D6D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AF9"/>
      <rgbColor rgb="FFD5EBDC"/>
      <rgbColor rgb="FFFBECCB"/>
      <rgbColor rgb="FFFBEFD9"/>
      <rgbColor rgb="FFFF99CC"/>
      <rgbColor rgb="FFCC99FF"/>
      <rgbColor rgb="FFF5D6D2"/>
      <rgbColor rgb="FF3366FF"/>
      <rgbColor rgb="FF33CCCC"/>
      <rgbColor rgb="FF99CC00"/>
      <rgbColor rgb="FFFFCC00"/>
      <rgbColor rgb="FFD98E32"/>
      <rgbColor rgb="FFFF6600"/>
      <rgbColor rgb="FF666699"/>
      <rgbColor rgb="FF969696"/>
      <rgbColor rgb="FF0E4D4A"/>
      <rgbColor rgb="FF2E7D46"/>
      <rgbColor rgb="FF003300"/>
      <rgbColor rgb="FF333300"/>
      <rgbColor rgb="FFB23A2E"/>
      <rgbColor rgb="FF993366"/>
      <rgbColor rgb="FF333399"/>
      <rgbColor rgb="FF17403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6"/>
    <col collapsed="false" customWidth="true" hidden="false" outlineLevel="0" max="4" min="3" style="0" width="14"/>
    <col collapsed="false" customWidth="true" hidden="false" outlineLevel="0" max="5" min="5" style="0" width="3"/>
    <col collapsed="false" customWidth="true" hidden="false" outlineLevel="0" max="6" min="6" style="0" width="22"/>
    <col collapsed="false" customWidth="true" hidden="false" outlineLevel="0" max="7" min="7" style="0" width="14"/>
    <col collapsed="false" customWidth="true" hidden="false" outlineLevel="0" max="8" min="8" style="0" width="12"/>
  </cols>
  <sheetData>
    <row r="1" customFormat="false" ht="39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4" customFormat="false" ht="18" hidden="false" customHeight="true" outlineLevel="0" collapsed="false">
      <c r="A4" s="3" t="s">
        <v>2</v>
      </c>
      <c r="B4" s="3"/>
      <c r="C4" s="3" t="s">
        <v>3</v>
      </c>
      <c r="D4" s="3"/>
      <c r="E4" s="3" t="s">
        <v>4</v>
      </c>
      <c r="F4" s="3"/>
      <c r="G4" s="4" t="s">
        <v>5</v>
      </c>
      <c r="H4" s="4"/>
    </row>
    <row r="5" customFormat="false" ht="25.5" hidden="false" customHeight="true" outlineLevel="0" collapsed="false">
      <c r="A5" s="5" t="n">
        <f aca="false">Kategorien!B15</f>
        <v>18100</v>
      </c>
      <c r="B5" s="5"/>
      <c r="C5" s="5" t="n">
        <f aca="false">Kategorien!C15</f>
        <v>16136.5</v>
      </c>
      <c r="D5" s="5"/>
      <c r="E5" s="5" t="n">
        <f aca="false">Kategorien!D15</f>
        <v>1963.5</v>
      </c>
      <c r="F5" s="5"/>
      <c r="G5" s="6" t="n">
        <f aca="false">Kategorien!E15</f>
        <v>0.891519337016575</v>
      </c>
      <c r="H5" s="6"/>
    </row>
    <row r="6" customFormat="false" ht="13.5" hidden="false" customHeight="true" outlineLevel="0" collapsed="false">
      <c r="A6" s="5"/>
      <c r="B6" s="5"/>
      <c r="C6" s="5"/>
      <c r="D6" s="5"/>
      <c r="E6" s="5"/>
      <c r="F6" s="5"/>
      <c r="G6" s="6"/>
      <c r="H6" s="6"/>
    </row>
    <row r="8" customFormat="false" ht="15.75" hidden="false" customHeight="true" outlineLevel="0" collapsed="false">
      <c r="A8" s="7" t="s">
        <v>6</v>
      </c>
      <c r="B8" s="7"/>
      <c r="C8" s="7" t="s">
        <v>7</v>
      </c>
      <c r="D8" s="7"/>
      <c r="E8" s="7" t="s">
        <v>8</v>
      </c>
      <c r="F8" s="7"/>
      <c r="G8" s="7" t="s">
        <v>9</v>
      </c>
      <c r="H8" s="7"/>
    </row>
    <row r="9" customFormat="false" ht="21.75" hidden="false" customHeight="true" outlineLevel="0" collapsed="false">
      <c r="A9" s="8" t="n">
        <f aca="false">Kostenerfassung!K65</f>
        <v>16136.5</v>
      </c>
      <c r="B9" s="8"/>
      <c r="C9" s="8" t="n">
        <f aca="false">Kostenerfassung!L65</f>
        <v>2456.795</v>
      </c>
      <c r="D9" s="8"/>
      <c r="E9" s="8" t="n">
        <f aca="false">Kostenerfassung!M65</f>
        <v>18593.295</v>
      </c>
      <c r="F9" s="8"/>
      <c r="G9" s="9" t="n">
        <f aca="false">COUNTA(Kostenerfassung!C5:C64)</f>
        <v>20</v>
      </c>
      <c r="H9" s="9"/>
    </row>
    <row r="12" customFormat="false" ht="21.75" hidden="false" customHeight="true" outlineLevel="0" collapsed="false">
      <c r="A12" s="10" t="s">
        <v>10</v>
      </c>
      <c r="B12" s="10"/>
      <c r="C12" s="10"/>
      <c r="D12" s="10"/>
      <c r="F12" s="10" t="s">
        <v>11</v>
      </c>
      <c r="G12" s="10"/>
      <c r="H12" s="10"/>
    </row>
    <row r="13" customFormat="false" ht="15" hidden="false" customHeight="false" outlineLevel="0" collapsed="false">
      <c r="A13" s="11" t="s">
        <v>12</v>
      </c>
      <c r="B13" s="11" t="s">
        <v>13</v>
      </c>
      <c r="C13" s="11" t="s">
        <v>14</v>
      </c>
      <c r="D13" s="11" t="s">
        <v>15</v>
      </c>
      <c r="F13" s="11" t="s">
        <v>16</v>
      </c>
      <c r="G13" s="11" t="s">
        <v>13</v>
      </c>
      <c r="H13" s="11" t="s">
        <v>17</v>
      </c>
    </row>
    <row r="14" customFormat="false" ht="15.75" hidden="false" customHeight="true" outlineLevel="0" collapsed="false">
      <c r="A14" s="12" t="str">
        <f aca="false">Kategorien!A5</f>
        <v>Personalkosten</v>
      </c>
      <c r="B14" s="13" t="n">
        <f aca="false">Kategorien!C5</f>
        <v>2100</v>
      </c>
      <c r="C14" s="14" t="n">
        <f aca="false">Kategorien!E5</f>
        <v>0.84</v>
      </c>
      <c r="D14" s="15" t="str">
        <f aca="false">Kategorien!F5</f>
        <v>Kritisch</v>
      </c>
      <c r="F14" s="12" t="s">
        <v>18</v>
      </c>
      <c r="G14" s="16" t="n">
        <f aca="false">SUMIF(Kostenerfassung!$F$5:$F$64,$F14,Kostenerfassung!$K$5:$K$64)</f>
        <v>4959</v>
      </c>
      <c r="H14" s="14" t="n">
        <f aca="false">IF($G$19=0,"",G14/$G$19)</f>
        <v>0.307315712824962</v>
      </c>
    </row>
    <row r="15" customFormat="false" ht="15.75" hidden="false" customHeight="true" outlineLevel="0" collapsed="false">
      <c r="A15" s="17" t="str">
        <f aca="false">Kategorien!A6</f>
        <v>Materialkosten</v>
      </c>
      <c r="B15" s="18" t="n">
        <f aca="false">Kategorien!C6</f>
        <v>1525</v>
      </c>
      <c r="C15" s="19" t="n">
        <f aca="false">Kategorien!E6</f>
        <v>0.847222222222222</v>
      </c>
      <c r="D15" s="20" t="str">
        <f aca="false">Kategorien!F6</f>
        <v>Kritisch</v>
      </c>
      <c r="F15" s="17" t="s">
        <v>19</v>
      </c>
      <c r="G15" s="21" t="n">
        <f aca="false">SUMIF(Kostenerfassung!$F$5:$F$64,$F15,Kostenerfassung!$K$5:$K$64)</f>
        <v>178</v>
      </c>
      <c r="H15" s="19" t="n">
        <f aca="false">IF($G$19=0,"",G15/$G$19)</f>
        <v>0.0110308926966814</v>
      </c>
    </row>
    <row r="16" customFormat="false" ht="15.75" hidden="false" customHeight="true" outlineLevel="0" collapsed="false">
      <c r="A16" s="12" t="str">
        <f aca="false">Kategorien!A7</f>
        <v>Miete &amp; Nebenkosten</v>
      </c>
      <c r="B16" s="13" t="n">
        <f aca="false">Kategorien!C7</f>
        <v>2450</v>
      </c>
      <c r="C16" s="14" t="n">
        <f aca="false">Kategorien!E7</f>
        <v>1.02083333333333</v>
      </c>
      <c r="D16" s="15" t="str">
        <f aca="false">Kategorien!F7</f>
        <v>Überschritten</v>
      </c>
      <c r="F16" s="12" t="s">
        <v>20</v>
      </c>
      <c r="G16" s="16" t="n">
        <f aca="false">SUMIF(Kostenerfassung!$F$5:$F$64,$F16,Kostenerfassung!$K$5:$K$64)</f>
        <v>2455</v>
      </c>
      <c r="H16" s="14" t="n">
        <f aca="false">IF($G$19=0,"",G16/$G$19)</f>
        <v>0.152139559384005</v>
      </c>
    </row>
    <row r="17" customFormat="false" ht="15.75" hidden="false" customHeight="true" outlineLevel="0" collapsed="false">
      <c r="A17" s="17" t="str">
        <f aca="false">Kategorien!A8</f>
        <v>IT &amp; Software</v>
      </c>
      <c r="B17" s="18" t="n">
        <f aca="false">Kategorien!C8</f>
        <v>2790.5</v>
      </c>
      <c r="C17" s="19" t="n">
        <f aca="false">Kategorien!E8</f>
        <v>0.930166666666667</v>
      </c>
      <c r="D17" s="20" t="str">
        <f aca="false">Kategorien!F8</f>
        <v>Kritisch</v>
      </c>
      <c r="F17" s="17" t="s">
        <v>21</v>
      </c>
      <c r="G17" s="21" t="n">
        <f aca="false">SUMIF(Kostenerfassung!$F$5:$F$64,$F17,Kostenerfassung!$K$5:$K$64)</f>
        <v>2790.5</v>
      </c>
      <c r="H17" s="19" t="n">
        <f aca="false">IF($G$19=0,"",G17/$G$19)</f>
        <v>0.172930932978031</v>
      </c>
    </row>
    <row r="18" customFormat="false" ht="15.75" hidden="false" customHeight="true" outlineLevel="0" collapsed="false">
      <c r="A18" s="12" t="str">
        <f aca="false">Kategorien!A9</f>
        <v>Marketing &amp; Werbung</v>
      </c>
      <c r="B18" s="13" t="n">
        <f aca="false">Kategorien!C9</f>
        <v>4230</v>
      </c>
      <c r="C18" s="14" t="n">
        <f aca="false">Kategorien!E9</f>
        <v>1.0575</v>
      </c>
      <c r="D18" s="15" t="str">
        <f aca="false">Kategorien!F9</f>
        <v>Überschritten</v>
      </c>
      <c r="F18" s="12" t="s">
        <v>22</v>
      </c>
      <c r="G18" s="16" t="n">
        <f aca="false">SUMIF(Kostenerfassung!$F$5:$F$64,$F18,Kostenerfassung!$K$5:$K$64)</f>
        <v>5754</v>
      </c>
      <c r="H18" s="14" t="n">
        <f aca="false">IF($G$19=0,"",G18/$G$19)</f>
        <v>0.35658290211632</v>
      </c>
    </row>
    <row r="19" customFormat="false" ht="15.75" hidden="false" customHeight="true" outlineLevel="0" collapsed="false">
      <c r="A19" s="17" t="str">
        <f aca="false">Kategorien!A10</f>
        <v>Reisekosten</v>
      </c>
      <c r="B19" s="18" t="n">
        <f aca="false">Kategorien!C10</f>
        <v>532</v>
      </c>
      <c r="C19" s="19" t="n">
        <f aca="false">Kategorien!E10</f>
        <v>0.591111111111111</v>
      </c>
      <c r="D19" s="20" t="str">
        <f aca="false">Kategorien!F10</f>
        <v>Im Budget</v>
      </c>
      <c r="F19" s="22" t="s">
        <v>23</v>
      </c>
      <c r="G19" s="23" t="n">
        <f aca="false">SUM(G14:G18)</f>
        <v>16136.5</v>
      </c>
      <c r="H19" s="24" t="n">
        <v>1</v>
      </c>
    </row>
    <row r="20" customFormat="false" ht="15.75" hidden="false" customHeight="true" outlineLevel="0" collapsed="false">
      <c r="A20" s="12" t="str">
        <f aca="false">Kategorien!A11</f>
        <v>Fremdleistungen</v>
      </c>
      <c r="B20" s="13" t="n">
        <f aca="false">Kategorien!C11</f>
        <v>1200</v>
      </c>
      <c r="C20" s="14" t="n">
        <f aca="false">Kategorien!E11</f>
        <v>0.8</v>
      </c>
      <c r="D20" s="15" t="str">
        <f aca="false">Kategorien!F11</f>
        <v>Kritisch</v>
      </c>
    </row>
    <row r="21" customFormat="false" ht="15.75" hidden="false" customHeight="true" outlineLevel="0" collapsed="false">
      <c r="A21" s="17" t="str">
        <f aca="false">Kategorien!A12</f>
        <v>Versicherungen &amp; Beiträge</v>
      </c>
      <c r="B21" s="18" t="n">
        <f aca="false">Kategorien!C12</f>
        <v>420</v>
      </c>
      <c r="C21" s="19" t="n">
        <f aca="false">Kategorien!E12</f>
        <v>0.525</v>
      </c>
      <c r="D21" s="20" t="str">
        <f aca="false">Kategorien!F12</f>
        <v>Im Budget</v>
      </c>
      <c r="F21" s="10" t="s">
        <v>24</v>
      </c>
      <c r="G21" s="10"/>
      <c r="H21" s="10"/>
    </row>
    <row r="22" customFormat="false" ht="15.75" hidden="false" customHeight="true" outlineLevel="0" collapsed="false">
      <c r="A22" s="12" t="str">
        <f aca="false">Kategorien!A13</f>
        <v>Bürobedarf</v>
      </c>
      <c r="B22" s="13" t="n">
        <f aca="false">Kategorien!C13</f>
        <v>744</v>
      </c>
      <c r="C22" s="14" t="n">
        <f aca="false">Kategorien!E13</f>
        <v>1.06285714285714</v>
      </c>
      <c r="D22" s="15" t="str">
        <f aca="false">Kategorien!F13</f>
        <v>Überschritten</v>
      </c>
      <c r="F22" s="11" t="s">
        <v>15</v>
      </c>
      <c r="G22" s="11" t="s">
        <v>25</v>
      </c>
      <c r="H22" s="11" t="s">
        <v>17</v>
      </c>
    </row>
    <row r="23" customFormat="false" ht="15.75" hidden="false" customHeight="true" outlineLevel="0" collapsed="false">
      <c r="A23" s="17" t="str">
        <f aca="false">Kategorien!A14</f>
        <v>Sonstiges</v>
      </c>
      <c r="B23" s="18" t="n">
        <f aca="false">Kategorien!C14</f>
        <v>145</v>
      </c>
      <c r="C23" s="19" t="n">
        <f aca="false">Kategorien!E14</f>
        <v>0.29</v>
      </c>
      <c r="D23" s="20" t="str">
        <f aca="false">Kategorien!F14</f>
        <v>Im Budget</v>
      </c>
      <c r="F23" s="12" t="s">
        <v>26</v>
      </c>
      <c r="G23" s="25" t="n">
        <f aca="false">COUNTIF(Kostenerfassung!$N$5:$N$64,$F23)</f>
        <v>2</v>
      </c>
      <c r="H23" s="14" t="n">
        <f aca="false">IF(COUNTA(Kostenerfassung!$C$5:$C$64)=0,"",G23/COUNTA(Kostenerfassung!$C$5:$C$64))</f>
        <v>0.1</v>
      </c>
    </row>
    <row r="24" customFormat="false" ht="15.75" hidden="false" customHeight="true" outlineLevel="0" collapsed="false">
      <c r="A24" s="22" t="s">
        <v>23</v>
      </c>
      <c r="B24" s="23" t="n">
        <f aca="false">Kategorien!C15</f>
        <v>16136.5</v>
      </c>
      <c r="C24" s="24" t="n">
        <f aca="false">Kategorien!E15</f>
        <v>0.891519337016575</v>
      </c>
      <c r="D24" s="26"/>
      <c r="F24" s="17" t="s">
        <v>27</v>
      </c>
      <c r="G24" s="27" t="n">
        <f aca="false">COUNTIF(Kostenerfassung!$N$5:$N$64,$F24)</f>
        <v>4</v>
      </c>
      <c r="H24" s="19" t="n">
        <f aca="false">IF(COUNTA(Kostenerfassung!$C$5:$C$64)=0,"",G24/COUNTA(Kostenerfassung!$C$5:$C$64))</f>
        <v>0.2</v>
      </c>
    </row>
    <row r="25" customFormat="false" ht="15.75" hidden="false" customHeight="true" outlineLevel="0" collapsed="false">
      <c r="F25" s="12" t="s">
        <v>28</v>
      </c>
      <c r="G25" s="25" t="n">
        <f aca="false">COUNTIF(Kostenerfassung!$N$5:$N$64,$F25)</f>
        <v>13</v>
      </c>
      <c r="H25" s="14" t="n">
        <f aca="false">IF(COUNTA(Kostenerfassung!$C$5:$C$64)=0,"",G25/COUNTA(Kostenerfassung!$C$5:$C$64))</f>
        <v>0.65</v>
      </c>
    </row>
    <row r="26" customFormat="false" ht="21.75" hidden="false" customHeight="true" outlineLevel="0" collapsed="false">
      <c r="A26" s="28" t="s">
        <v>29</v>
      </c>
      <c r="B26" s="28"/>
      <c r="C26" s="28"/>
      <c r="D26" s="28"/>
      <c r="F26" s="17" t="s">
        <v>30</v>
      </c>
      <c r="G26" s="27" t="n">
        <f aca="false">COUNTIF(Kostenerfassung!$N$5:$N$64,$F26)</f>
        <v>1</v>
      </c>
      <c r="H26" s="19" t="n">
        <f aca="false">IF(COUNTA(Kostenerfassung!$C$5:$C$64)=0,"",G26/COUNTA(Kostenerfassung!$C$5:$C$64))</f>
        <v>0.05</v>
      </c>
    </row>
    <row r="27" customFormat="false" ht="19.5" hidden="false" customHeight="true" outlineLevel="0" collapsed="false">
      <c r="A27" s="29" t="s">
        <v>31</v>
      </c>
      <c r="B27" s="29"/>
      <c r="C27" s="29"/>
      <c r="D27" s="29"/>
    </row>
    <row r="28" customFormat="false" ht="19.5" hidden="false" customHeight="true" outlineLevel="0" collapsed="false">
      <c r="A28" s="30" t="s">
        <v>32</v>
      </c>
      <c r="B28" s="30"/>
      <c r="C28" s="30"/>
      <c r="D28" s="30"/>
    </row>
    <row r="29" customFormat="false" ht="19.5" hidden="false" customHeight="true" outlineLevel="0" collapsed="false">
      <c r="A29" s="29" t="s">
        <v>33</v>
      </c>
      <c r="B29" s="29"/>
      <c r="C29" s="29"/>
      <c r="D29" s="29"/>
    </row>
    <row r="30" customFormat="false" ht="19.5" hidden="false" customHeight="true" outlineLevel="0" collapsed="false">
      <c r="A30" s="30" t="s">
        <v>34</v>
      </c>
      <c r="B30" s="30"/>
      <c r="C30" s="30"/>
      <c r="D30" s="30"/>
    </row>
    <row r="31" customFormat="false" ht="19.5" hidden="false" customHeight="true" outlineLevel="0" collapsed="false">
      <c r="A31" s="29" t="s">
        <v>35</v>
      </c>
      <c r="B31" s="29"/>
      <c r="C31" s="29"/>
      <c r="D31" s="29"/>
    </row>
  </sheetData>
  <mergeCells count="27">
    <mergeCell ref="A1:H1"/>
    <mergeCell ref="A2:H2"/>
    <mergeCell ref="A4:B4"/>
    <mergeCell ref="C4:D4"/>
    <mergeCell ref="E4:F4"/>
    <mergeCell ref="G4:H4"/>
    <mergeCell ref="A5:B6"/>
    <mergeCell ref="C5:D6"/>
    <mergeCell ref="E5:F6"/>
    <mergeCell ref="G5:H6"/>
    <mergeCell ref="A8:B8"/>
    <mergeCell ref="C8:D8"/>
    <mergeCell ref="E8:F8"/>
    <mergeCell ref="G8:H8"/>
    <mergeCell ref="A9:B9"/>
    <mergeCell ref="C9:D9"/>
    <mergeCell ref="E9:F9"/>
    <mergeCell ref="G9:H9"/>
    <mergeCell ref="A12:D12"/>
    <mergeCell ref="F12:H12"/>
    <mergeCell ref="F21:H21"/>
    <mergeCell ref="A26:D26"/>
    <mergeCell ref="A27:D27"/>
    <mergeCell ref="A28:D28"/>
    <mergeCell ref="A29:D29"/>
    <mergeCell ref="A30:D30"/>
    <mergeCell ref="A31:D31"/>
  </mergeCells>
  <conditionalFormatting sqref="D14:D23">
    <cfRule type="cellIs" priority="2" operator="equal" aboveAverage="0" equalAverage="0" bottom="0" percent="0" rank="0" text="" dxfId="0">
      <formula>"Überschritten"</formula>
    </cfRule>
    <cfRule type="cellIs" priority="3" operator="equal" aboveAverage="0" equalAverage="0" bottom="0" percent="0" rank="0" text="" dxfId="1">
      <formula>"Kritisch"</formula>
    </cfRule>
    <cfRule type="cellIs" priority="4" operator="equal" aboveAverage="0" equalAverage="0" bottom="0" percent="0" rank="0" text="" dxfId="2">
      <formula>"Im Budget"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4"/>
    <col collapsed="false" customWidth="true" hidden="false" outlineLevel="0" max="2" min="2" style="0" width="2"/>
    <col collapsed="false" customWidth="true" hidden="false" outlineLevel="0" max="3" min="3" style="0" width="14"/>
    <col collapsed="false" customWidth="true" hidden="false" outlineLevel="0" max="4" min="4" style="0" width="2"/>
    <col collapsed="false" customWidth="true" hidden="false" outlineLevel="0" max="5" min="5" style="0" width="12"/>
    <col collapsed="false" customWidth="true" hidden="false" outlineLevel="0" max="6" min="6" style="0" width="24"/>
    <col collapsed="false" customWidth="true" hidden="false" outlineLevel="0" max="7" min="7" style="0" width="2"/>
    <col collapsed="false" customWidth="true" hidden="false" outlineLevel="0" max="8" min="8" style="0" width="14"/>
    <col collapsed="false" customWidth="true" hidden="false" outlineLevel="0" max="9" min="9" style="0" width="2"/>
    <col collapsed="false" customWidth="true" hidden="false" outlineLevel="0" max="10" min="10" style="0" width="22"/>
  </cols>
  <sheetData>
    <row r="1" customFormat="false" ht="30" hidden="false" customHeight="true" outlineLevel="0" collapsed="false">
      <c r="A1" s="31" t="s">
        <v>36</v>
      </c>
      <c r="B1" s="31"/>
      <c r="C1" s="31"/>
      <c r="D1" s="31"/>
      <c r="E1" s="31"/>
      <c r="F1" s="31"/>
      <c r="G1" s="31"/>
      <c r="H1" s="31"/>
      <c r="I1" s="31"/>
      <c r="J1" s="31"/>
    </row>
    <row r="2" customFormat="false" ht="18" hidden="false" customHeight="true" outlineLevel="0" collapsed="false">
      <c r="A2" s="2" t="s">
        <v>37</v>
      </c>
      <c r="B2" s="2"/>
      <c r="C2" s="2"/>
      <c r="D2" s="2"/>
      <c r="E2" s="2"/>
      <c r="F2" s="2"/>
      <c r="G2" s="2"/>
      <c r="H2" s="2"/>
      <c r="I2" s="2"/>
      <c r="J2" s="2"/>
    </row>
    <row r="4" customFormat="false" ht="15" hidden="false" customHeight="false" outlineLevel="0" collapsed="false">
      <c r="A4" s="32" t="s">
        <v>38</v>
      </c>
      <c r="C4" s="32" t="s">
        <v>39</v>
      </c>
      <c r="E4" s="32" t="s">
        <v>40</v>
      </c>
      <c r="F4" s="32" t="s">
        <v>41</v>
      </c>
      <c r="H4" s="32" t="s">
        <v>15</v>
      </c>
      <c r="J4" s="32" t="s">
        <v>42</v>
      </c>
    </row>
    <row r="5" customFormat="false" ht="15" hidden="false" customHeight="false" outlineLevel="0" collapsed="false">
      <c r="A5" s="33" t="s">
        <v>43</v>
      </c>
      <c r="C5" s="33" t="s">
        <v>44</v>
      </c>
      <c r="E5" s="34" t="n">
        <v>0.19</v>
      </c>
      <c r="F5" s="35" t="s">
        <v>45</v>
      </c>
      <c r="H5" s="33" t="s">
        <v>26</v>
      </c>
      <c r="J5" s="33" t="s">
        <v>18</v>
      </c>
    </row>
    <row r="6" customFormat="false" ht="15" hidden="false" customHeight="false" outlineLevel="0" collapsed="false">
      <c r="A6" s="33" t="s">
        <v>46</v>
      </c>
      <c r="C6" s="33" t="s">
        <v>47</v>
      </c>
      <c r="E6" s="34" t="n">
        <v>0.07</v>
      </c>
      <c r="F6" s="35" t="s">
        <v>48</v>
      </c>
      <c r="H6" s="33" t="s">
        <v>27</v>
      </c>
      <c r="J6" s="33" t="s">
        <v>19</v>
      </c>
    </row>
    <row r="7" customFormat="false" ht="15" hidden="false" customHeight="false" outlineLevel="0" collapsed="false">
      <c r="A7" s="33" t="s">
        <v>49</v>
      </c>
      <c r="C7" s="33" t="s">
        <v>50</v>
      </c>
      <c r="E7" s="34" t="n">
        <v>0</v>
      </c>
      <c r="F7" s="35" t="s">
        <v>51</v>
      </c>
      <c r="H7" s="33" t="s">
        <v>28</v>
      </c>
      <c r="J7" s="33" t="s">
        <v>20</v>
      </c>
    </row>
    <row r="8" customFormat="false" ht="15" hidden="false" customHeight="false" outlineLevel="0" collapsed="false">
      <c r="A8" s="33" t="s">
        <v>52</v>
      </c>
      <c r="C8" s="33" t="s">
        <v>53</v>
      </c>
      <c r="H8" s="33" t="s">
        <v>30</v>
      </c>
      <c r="J8" s="33" t="s">
        <v>21</v>
      </c>
    </row>
    <row r="9" customFormat="false" ht="15" hidden="false" customHeight="false" outlineLevel="0" collapsed="false">
      <c r="A9" s="33" t="s">
        <v>54</v>
      </c>
      <c r="C9" s="33" t="s">
        <v>55</v>
      </c>
      <c r="J9" s="33" t="s">
        <v>22</v>
      </c>
    </row>
    <row r="10" customFormat="false" ht="15" hidden="false" customHeight="false" outlineLevel="0" collapsed="false">
      <c r="A10" s="33" t="s">
        <v>56</v>
      </c>
      <c r="C10" s="33" t="s">
        <v>57</v>
      </c>
    </row>
    <row r="11" customFormat="false" ht="15" hidden="false" customHeight="false" outlineLevel="0" collapsed="false">
      <c r="A11" s="33" t="s">
        <v>58</v>
      </c>
      <c r="C11" s="33" t="s">
        <v>59</v>
      </c>
    </row>
    <row r="12" customFormat="false" ht="15" hidden="false" customHeight="false" outlineLevel="0" collapsed="false">
      <c r="A12" s="33" t="s">
        <v>60</v>
      </c>
      <c r="C12" s="33" t="s">
        <v>61</v>
      </c>
    </row>
    <row r="13" customFormat="false" ht="15" hidden="false" customHeight="false" outlineLevel="0" collapsed="false">
      <c r="A13" s="33" t="s">
        <v>62</v>
      </c>
      <c r="C13" s="33" t="s">
        <v>63</v>
      </c>
    </row>
    <row r="14" customFormat="false" ht="15" hidden="false" customHeight="false" outlineLevel="0" collapsed="false">
      <c r="A14" s="33" t="s">
        <v>64</v>
      </c>
      <c r="C14" s="33" t="s">
        <v>65</v>
      </c>
    </row>
    <row r="15" customFormat="false" ht="15" hidden="false" customHeight="false" outlineLevel="0" collapsed="false">
      <c r="C15" s="33" t="s">
        <v>66</v>
      </c>
    </row>
    <row r="16" customFormat="false" ht="15" hidden="false" customHeight="false" outlineLevel="0" collapsed="false">
      <c r="C16" s="33" t="s">
        <v>67</v>
      </c>
    </row>
  </sheetData>
  <mergeCells count="2">
    <mergeCell ref="A1:J1"/>
    <mergeCell ref="A2:J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6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12"/>
    <col collapsed="false" customWidth="true" hidden="false" outlineLevel="0" max="3" min="3" style="0" width="13"/>
    <col collapsed="false" customWidth="true" hidden="false" outlineLevel="0" max="4" min="4" style="0" width="20"/>
    <col collapsed="false" customWidth="true" hidden="false" outlineLevel="0" max="5" min="5" style="0" width="26"/>
    <col collapsed="false" customWidth="true" hidden="false" outlineLevel="0" max="6" min="6" style="0" width="19"/>
    <col collapsed="false" customWidth="true" hidden="false" outlineLevel="0" max="7" min="7" style="0" width="8"/>
    <col collapsed="false" customWidth="true" hidden="false" outlineLevel="0" max="8" min="8" style="0" width="11"/>
    <col collapsed="false" customWidth="true" hidden="false" outlineLevel="0" max="9" min="9" style="0" width="13"/>
    <col collapsed="false" customWidth="true" hidden="false" outlineLevel="0" max="10" min="10" style="0" width="9"/>
    <col collapsed="false" customWidth="true" hidden="false" outlineLevel="0" max="12" min="11" style="0" width="14"/>
    <col collapsed="false" customWidth="true" hidden="false" outlineLevel="0" max="13" min="13" style="0" width="15"/>
    <col collapsed="false" customWidth="true" hidden="false" outlineLevel="0" max="14" min="14" style="0" width="11"/>
    <col collapsed="false" customWidth="true" hidden="false" outlineLevel="0" max="15" min="15" style="0" width="20"/>
  </cols>
  <sheetData>
    <row r="1" customFormat="false" ht="31.5" hidden="false" customHeight="true" outlineLevel="0" collapsed="false">
      <c r="A1" s="31" t="s">
        <v>68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customFormat="false" ht="15.75" hidden="false" customHeight="true" outlineLevel="0" collapsed="false">
      <c r="A2" s="2" t="s">
        <v>69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5.75" hidden="false" customHeight="true" outlineLevel="0" collapsed="false">
      <c r="A3" s="36" t="s">
        <v>70</v>
      </c>
      <c r="B3" s="37" t="s">
        <v>71</v>
      </c>
      <c r="D3" s="36" t="s">
        <v>72</v>
      </c>
      <c r="E3" s="37" t="s">
        <v>73</v>
      </c>
      <c r="H3" s="36" t="s">
        <v>74</v>
      </c>
      <c r="J3" s="37" t="s">
        <v>75</v>
      </c>
      <c r="L3" s="36" t="s">
        <v>76</v>
      </c>
      <c r="M3" s="37" t="s">
        <v>77</v>
      </c>
    </row>
    <row r="4" customFormat="false" ht="33.75" hidden="false" customHeight="true" outlineLevel="0" collapsed="false">
      <c r="A4" s="38" t="s">
        <v>78</v>
      </c>
      <c r="B4" s="38" t="s">
        <v>79</v>
      </c>
      <c r="C4" s="38" t="s">
        <v>80</v>
      </c>
      <c r="D4" s="38" t="s">
        <v>12</v>
      </c>
      <c r="E4" s="38" t="s">
        <v>81</v>
      </c>
      <c r="F4" s="38" t="s">
        <v>16</v>
      </c>
      <c r="G4" s="38" t="s">
        <v>82</v>
      </c>
      <c r="H4" s="38" t="s">
        <v>83</v>
      </c>
      <c r="I4" s="38" t="s">
        <v>84</v>
      </c>
      <c r="J4" s="38" t="s">
        <v>85</v>
      </c>
      <c r="K4" s="38" t="s">
        <v>86</v>
      </c>
      <c r="L4" s="38" t="s">
        <v>87</v>
      </c>
      <c r="M4" s="38" t="s">
        <v>88</v>
      </c>
      <c r="N4" s="38" t="s">
        <v>15</v>
      </c>
      <c r="O4" s="38" t="s">
        <v>89</v>
      </c>
    </row>
    <row r="5" customFormat="false" ht="15.75" hidden="false" customHeight="true" outlineLevel="0" collapsed="false">
      <c r="A5" s="39" t="n">
        <f aca="false">IF($C5="","",ROW()-4)</f>
        <v>1</v>
      </c>
      <c r="B5" s="40" t="n">
        <v>46030</v>
      </c>
      <c r="C5" s="41" t="s">
        <v>90</v>
      </c>
      <c r="D5" s="42" t="s">
        <v>49</v>
      </c>
      <c r="E5" s="42" t="s">
        <v>91</v>
      </c>
      <c r="F5" s="42" t="s">
        <v>18</v>
      </c>
      <c r="G5" s="43" t="n">
        <v>1</v>
      </c>
      <c r="H5" s="41" t="s">
        <v>61</v>
      </c>
      <c r="I5" s="44" t="n">
        <v>2450</v>
      </c>
      <c r="J5" s="45" t="n">
        <v>0</v>
      </c>
      <c r="K5" s="13" t="n">
        <f aca="false">IF($G5="","",$G5*$I5)</f>
        <v>2450</v>
      </c>
      <c r="L5" s="13" t="n">
        <f aca="false">IF($K5="","",$K5*$J5)</f>
        <v>0</v>
      </c>
      <c r="M5" s="46" t="n">
        <f aca="false">IF($K5="","",$K5+$L5)</f>
        <v>2450</v>
      </c>
      <c r="N5" s="41" t="s">
        <v>28</v>
      </c>
      <c r="O5" s="47" t="s">
        <v>92</v>
      </c>
    </row>
    <row r="6" customFormat="false" ht="15.75" hidden="false" customHeight="true" outlineLevel="0" collapsed="false">
      <c r="A6" s="48" t="n">
        <f aca="false">IF($C6="","",ROW()-4)</f>
        <v>2</v>
      </c>
      <c r="B6" s="49" t="n">
        <v>46031</v>
      </c>
      <c r="C6" s="50" t="s">
        <v>93</v>
      </c>
      <c r="D6" s="33" t="s">
        <v>52</v>
      </c>
      <c r="E6" s="33" t="s">
        <v>94</v>
      </c>
      <c r="F6" s="33" t="s">
        <v>21</v>
      </c>
      <c r="G6" s="51" t="n">
        <v>25</v>
      </c>
      <c r="H6" s="50" t="s">
        <v>63</v>
      </c>
      <c r="I6" s="52" t="n">
        <v>12.9</v>
      </c>
      <c r="J6" s="34" t="n">
        <v>0.19</v>
      </c>
      <c r="K6" s="18" t="n">
        <f aca="false">IF($G6="","",$G6*$I6)</f>
        <v>322.5</v>
      </c>
      <c r="L6" s="18" t="n">
        <f aca="false">IF($K6="","",$K6*$J6)</f>
        <v>61.275</v>
      </c>
      <c r="M6" s="53" t="n">
        <f aca="false">IF($K6="","",$K6+$L6)</f>
        <v>383.775</v>
      </c>
      <c r="N6" s="50" t="s">
        <v>28</v>
      </c>
      <c r="O6" s="54" t="s">
        <v>95</v>
      </c>
    </row>
    <row r="7" customFormat="false" ht="15.75" hidden="false" customHeight="true" outlineLevel="0" collapsed="false">
      <c r="A7" s="39" t="n">
        <f aca="false">IF($C7="","",ROW()-4)</f>
        <v>3</v>
      </c>
      <c r="B7" s="40" t="n">
        <v>46034</v>
      </c>
      <c r="C7" s="41" t="s">
        <v>96</v>
      </c>
      <c r="D7" s="42" t="s">
        <v>62</v>
      </c>
      <c r="E7" s="42" t="s">
        <v>97</v>
      </c>
      <c r="F7" s="42" t="s">
        <v>18</v>
      </c>
      <c r="G7" s="43" t="n">
        <v>8</v>
      </c>
      <c r="H7" s="41" t="s">
        <v>65</v>
      </c>
      <c r="I7" s="44" t="n">
        <v>34.5</v>
      </c>
      <c r="J7" s="45" t="n">
        <v>0.19</v>
      </c>
      <c r="K7" s="13" t="n">
        <f aca="false">IF($G7="","",$G7*$I7)</f>
        <v>276</v>
      </c>
      <c r="L7" s="13" t="n">
        <f aca="false">IF($K7="","",$K7*$J7)</f>
        <v>52.44</v>
      </c>
      <c r="M7" s="46" t="n">
        <f aca="false">IF($K7="","",$K7+$L7)</f>
        <v>328.44</v>
      </c>
      <c r="N7" s="41" t="s">
        <v>28</v>
      </c>
      <c r="O7" s="47"/>
    </row>
    <row r="8" customFormat="false" ht="15.75" hidden="false" customHeight="true" outlineLevel="0" collapsed="false">
      <c r="A8" s="48" t="n">
        <f aca="false">IF($C8="","",ROW()-4)</f>
        <v>4</v>
      </c>
      <c r="B8" s="49" t="n">
        <v>46037</v>
      </c>
      <c r="C8" s="50" t="s">
        <v>98</v>
      </c>
      <c r="D8" s="33" t="s">
        <v>43</v>
      </c>
      <c r="E8" s="33" t="s">
        <v>99</v>
      </c>
      <c r="F8" s="33" t="s">
        <v>22</v>
      </c>
      <c r="G8" s="51" t="n">
        <v>18</v>
      </c>
      <c r="H8" s="50" t="s">
        <v>47</v>
      </c>
      <c r="I8" s="52" t="n">
        <v>65</v>
      </c>
      <c r="J8" s="34" t="n">
        <v>0.19</v>
      </c>
      <c r="K8" s="18" t="n">
        <f aca="false">IF($G8="","",$G8*$I8)</f>
        <v>1170</v>
      </c>
      <c r="L8" s="18" t="n">
        <f aca="false">IF($K8="","",$K8*$J8)</f>
        <v>222.3</v>
      </c>
      <c r="M8" s="53" t="n">
        <f aca="false">IF($K8="","",$K8+$L8)</f>
        <v>1392.3</v>
      </c>
      <c r="N8" s="50" t="s">
        <v>28</v>
      </c>
      <c r="O8" s="54" t="s">
        <v>100</v>
      </c>
    </row>
    <row r="9" customFormat="false" ht="15.75" hidden="false" customHeight="true" outlineLevel="0" collapsed="false">
      <c r="A9" s="39" t="n">
        <f aca="false">IF($C9="","",ROW()-4)</f>
        <v>5</v>
      </c>
      <c r="B9" s="40" t="n">
        <v>46042</v>
      </c>
      <c r="C9" s="41" t="s">
        <v>101</v>
      </c>
      <c r="D9" s="42" t="s">
        <v>54</v>
      </c>
      <c r="E9" s="42" t="s">
        <v>102</v>
      </c>
      <c r="F9" s="42" t="s">
        <v>22</v>
      </c>
      <c r="G9" s="43" t="n">
        <v>1</v>
      </c>
      <c r="H9" s="41" t="s">
        <v>61</v>
      </c>
      <c r="I9" s="44" t="n">
        <v>1200</v>
      </c>
      <c r="J9" s="45" t="n">
        <v>0.19</v>
      </c>
      <c r="K9" s="13" t="n">
        <f aca="false">IF($G9="","",$G9*$I9)</f>
        <v>1200</v>
      </c>
      <c r="L9" s="13" t="n">
        <f aca="false">IF($K9="","",$K9*$J9)</f>
        <v>228</v>
      </c>
      <c r="M9" s="46" t="n">
        <f aca="false">IF($K9="","",$K9+$L9)</f>
        <v>1428</v>
      </c>
      <c r="N9" s="41" t="s">
        <v>28</v>
      </c>
      <c r="O9" s="47"/>
    </row>
    <row r="10" customFormat="false" ht="15.75" hidden="false" customHeight="true" outlineLevel="0" collapsed="false">
      <c r="A10" s="48" t="n">
        <f aca="false">IF($C10="","",ROW()-4)</f>
        <v>6</v>
      </c>
      <c r="B10" s="49" t="n">
        <v>46055</v>
      </c>
      <c r="C10" s="50" t="s">
        <v>103</v>
      </c>
      <c r="D10" s="33" t="s">
        <v>56</v>
      </c>
      <c r="E10" s="33" t="s">
        <v>104</v>
      </c>
      <c r="F10" s="33" t="s">
        <v>19</v>
      </c>
      <c r="G10" s="51" t="n">
        <v>2</v>
      </c>
      <c r="H10" s="50" t="s">
        <v>66</v>
      </c>
      <c r="I10" s="52" t="n">
        <v>89</v>
      </c>
      <c r="J10" s="34" t="n">
        <v>0.07</v>
      </c>
      <c r="K10" s="18" t="n">
        <f aca="false">IF($G10="","",$G10*$I10)</f>
        <v>178</v>
      </c>
      <c r="L10" s="18" t="n">
        <f aca="false">IF($K10="","",$K10*$J10)</f>
        <v>12.46</v>
      </c>
      <c r="M10" s="53" t="n">
        <f aca="false">IF($K10="","",$K10+$L10)</f>
        <v>190.46</v>
      </c>
      <c r="N10" s="50" t="s">
        <v>28</v>
      </c>
      <c r="O10" s="54" t="s">
        <v>105</v>
      </c>
    </row>
    <row r="11" customFormat="false" ht="15.75" hidden="false" customHeight="true" outlineLevel="0" collapsed="false">
      <c r="A11" s="39" t="n">
        <f aca="false">IF($C11="","",ROW()-4)</f>
        <v>7</v>
      </c>
      <c r="B11" s="40" t="n">
        <v>46058</v>
      </c>
      <c r="C11" s="41" t="s">
        <v>106</v>
      </c>
      <c r="D11" s="42" t="s">
        <v>46</v>
      </c>
      <c r="E11" s="42" t="s">
        <v>107</v>
      </c>
      <c r="F11" s="42" t="s">
        <v>20</v>
      </c>
      <c r="G11" s="43" t="n">
        <v>500</v>
      </c>
      <c r="H11" s="41" t="s">
        <v>44</v>
      </c>
      <c r="I11" s="44" t="n">
        <v>0.42</v>
      </c>
      <c r="J11" s="45" t="n">
        <v>0.19</v>
      </c>
      <c r="K11" s="13" t="n">
        <f aca="false">IF($G11="","",$G11*$I11)</f>
        <v>210</v>
      </c>
      <c r="L11" s="13" t="n">
        <f aca="false">IF($K11="","",$K11*$J11)</f>
        <v>39.9</v>
      </c>
      <c r="M11" s="46" t="n">
        <f aca="false">IF($K11="","",$K11+$L11)</f>
        <v>249.9</v>
      </c>
      <c r="N11" s="41" t="s">
        <v>28</v>
      </c>
      <c r="O11" s="47"/>
    </row>
    <row r="12" customFormat="false" ht="15.75" hidden="false" customHeight="true" outlineLevel="0" collapsed="false">
      <c r="A12" s="48" t="n">
        <f aca="false">IF($C12="","",ROW()-4)</f>
        <v>8</v>
      </c>
      <c r="B12" s="49" t="n">
        <v>46063</v>
      </c>
      <c r="C12" s="50" t="s">
        <v>108</v>
      </c>
      <c r="D12" s="33" t="s">
        <v>58</v>
      </c>
      <c r="E12" s="33" t="s">
        <v>109</v>
      </c>
      <c r="F12" s="33" t="s">
        <v>18</v>
      </c>
      <c r="G12" s="51" t="n">
        <v>1</v>
      </c>
      <c r="H12" s="50" t="s">
        <v>61</v>
      </c>
      <c r="I12" s="52" t="n">
        <v>890</v>
      </c>
      <c r="J12" s="34" t="n">
        <v>0.19</v>
      </c>
      <c r="K12" s="18" t="n">
        <f aca="false">IF($G12="","",$G12*$I12)</f>
        <v>890</v>
      </c>
      <c r="L12" s="18" t="n">
        <f aca="false">IF($K12="","",$K12*$J12)</f>
        <v>169.1</v>
      </c>
      <c r="M12" s="53" t="n">
        <f aca="false">IF($K12="","",$K12+$L12)</f>
        <v>1059.1</v>
      </c>
      <c r="N12" s="50" t="s">
        <v>27</v>
      </c>
      <c r="O12" s="54"/>
    </row>
    <row r="13" customFormat="false" ht="15.75" hidden="false" customHeight="true" outlineLevel="0" collapsed="false">
      <c r="A13" s="39" t="n">
        <f aca="false">IF($C13="","",ROW()-4)</f>
        <v>9</v>
      </c>
      <c r="B13" s="40" t="n">
        <v>46067</v>
      </c>
      <c r="C13" s="41" t="s">
        <v>110</v>
      </c>
      <c r="D13" s="42" t="s">
        <v>60</v>
      </c>
      <c r="E13" s="42" t="s">
        <v>111</v>
      </c>
      <c r="F13" s="42" t="s">
        <v>18</v>
      </c>
      <c r="G13" s="43" t="n">
        <v>1</v>
      </c>
      <c r="H13" s="41" t="s">
        <v>61</v>
      </c>
      <c r="I13" s="44" t="n">
        <v>420</v>
      </c>
      <c r="J13" s="45" t="n">
        <v>0</v>
      </c>
      <c r="K13" s="13" t="n">
        <f aca="false">IF($G13="","",$G13*$I13)</f>
        <v>420</v>
      </c>
      <c r="L13" s="13" t="n">
        <f aca="false">IF($K13="","",$K13*$J13)</f>
        <v>0</v>
      </c>
      <c r="M13" s="46" t="n">
        <f aca="false">IF($K13="","",$K13+$L13)</f>
        <v>420</v>
      </c>
      <c r="N13" s="41" t="s">
        <v>28</v>
      </c>
      <c r="O13" s="47" t="s">
        <v>112</v>
      </c>
    </row>
    <row r="14" customFormat="false" ht="15.75" hidden="false" customHeight="true" outlineLevel="0" collapsed="false">
      <c r="A14" s="48" t="n">
        <f aca="false">IF($C14="","",ROW()-4)</f>
        <v>10</v>
      </c>
      <c r="B14" s="49" t="n">
        <v>46071</v>
      </c>
      <c r="C14" s="50" t="s">
        <v>113</v>
      </c>
      <c r="D14" s="33" t="s">
        <v>52</v>
      </c>
      <c r="E14" s="33" t="s">
        <v>114</v>
      </c>
      <c r="F14" s="33" t="s">
        <v>21</v>
      </c>
      <c r="G14" s="51" t="n">
        <v>12</v>
      </c>
      <c r="H14" s="50" t="s">
        <v>53</v>
      </c>
      <c r="I14" s="52" t="n">
        <v>49</v>
      </c>
      <c r="J14" s="34" t="n">
        <v>0.19</v>
      </c>
      <c r="K14" s="18" t="n">
        <f aca="false">IF($G14="","",$G14*$I14)</f>
        <v>588</v>
      </c>
      <c r="L14" s="18" t="n">
        <f aca="false">IF($K14="","",$K14*$J14)</f>
        <v>111.72</v>
      </c>
      <c r="M14" s="53" t="n">
        <f aca="false">IF($K14="","",$K14+$L14)</f>
        <v>699.72</v>
      </c>
      <c r="N14" s="50" t="s">
        <v>28</v>
      </c>
      <c r="O14" s="54"/>
    </row>
    <row r="15" customFormat="false" ht="15.75" hidden="false" customHeight="true" outlineLevel="0" collapsed="false">
      <c r="A15" s="39" t="n">
        <f aca="false">IF($C15="","",ROW()-4)</f>
        <v>11</v>
      </c>
      <c r="B15" s="40" t="n">
        <v>46077</v>
      </c>
      <c r="C15" s="41" t="s">
        <v>115</v>
      </c>
      <c r="D15" s="42" t="s">
        <v>46</v>
      </c>
      <c r="E15" s="42" t="s">
        <v>116</v>
      </c>
      <c r="F15" s="42" t="s">
        <v>20</v>
      </c>
      <c r="G15" s="43" t="n">
        <v>120</v>
      </c>
      <c r="H15" s="41" t="s">
        <v>55</v>
      </c>
      <c r="I15" s="44" t="n">
        <v>8.75</v>
      </c>
      <c r="J15" s="45" t="n">
        <v>0.19</v>
      </c>
      <c r="K15" s="13" t="n">
        <f aca="false">IF($G15="","",$G15*$I15)</f>
        <v>1050</v>
      </c>
      <c r="L15" s="13" t="n">
        <f aca="false">IF($K15="","",$K15*$J15)</f>
        <v>199.5</v>
      </c>
      <c r="M15" s="46" t="n">
        <f aca="false">IF($K15="","",$K15+$L15)</f>
        <v>1249.5</v>
      </c>
      <c r="N15" s="41" t="s">
        <v>28</v>
      </c>
      <c r="O15" s="47"/>
    </row>
    <row r="16" customFormat="false" ht="15.75" hidden="false" customHeight="true" outlineLevel="0" collapsed="false">
      <c r="A16" s="48" t="n">
        <f aca="false">IF($C16="","",ROW()-4)</f>
        <v>12</v>
      </c>
      <c r="B16" s="49" t="n">
        <v>46084</v>
      </c>
      <c r="C16" s="50" t="s">
        <v>117</v>
      </c>
      <c r="D16" s="33" t="s">
        <v>54</v>
      </c>
      <c r="E16" s="33" t="s">
        <v>118</v>
      </c>
      <c r="F16" s="33" t="s">
        <v>22</v>
      </c>
      <c r="G16" s="51" t="n">
        <v>1</v>
      </c>
      <c r="H16" s="50" t="s">
        <v>61</v>
      </c>
      <c r="I16" s="52" t="n">
        <v>2350</v>
      </c>
      <c r="J16" s="34" t="n">
        <v>0.19</v>
      </c>
      <c r="K16" s="18" t="n">
        <f aca="false">IF($G16="","",$G16*$I16)</f>
        <v>2350</v>
      </c>
      <c r="L16" s="18" t="n">
        <f aca="false">IF($K16="","",$K16*$J16)</f>
        <v>446.5</v>
      </c>
      <c r="M16" s="53" t="n">
        <f aca="false">IF($K16="","",$K16+$L16)</f>
        <v>2796.5</v>
      </c>
      <c r="N16" s="50" t="s">
        <v>27</v>
      </c>
      <c r="O16" s="54" t="s">
        <v>119</v>
      </c>
    </row>
    <row r="17" customFormat="false" ht="15.75" hidden="false" customHeight="true" outlineLevel="0" collapsed="false">
      <c r="A17" s="39" t="n">
        <f aca="false">IF($C17="","",ROW()-4)</f>
        <v>13</v>
      </c>
      <c r="B17" s="40" t="n">
        <v>46087</v>
      </c>
      <c r="C17" s="41" t="s">
        <v>120</v>
      </c>
      <c r="D17" s="42" t="s">
        <v>56</v>
      </c>
      <c r="E17" s="42" t="s">
        <v>121</v>
      </c>
      <c r="F17" s="42" t="s">
        <v>22</v>
      </c>
      <c r="G17" s="43" t="n">
        <v>3</v>
      </c>
      <c r="H17" s="41" t="s">
        <v>67</v>
      </c>
      <c r="I17" s="44" t="n">
        <v>118</v>
      </c>
      <c r="J17" s="45" t="n">
        <v>0.07</v>
      </c>
      <c r="K17" s="13" t="n">
        <f aca="false">IF($G17="","",$G17*$I17)</f>
        <v>354</v>
      </c>
      <c r="L17" s="13" t="n">
        <f aca="false">IF($K17="","",$K17*$J17)</f>
        <v>24.78</v>
      </c>
      <c r="M17" s="46" t="n">
        <f aca="false">IF($K17="","",$K17+$L17)</f>
        <v>378.78</v>
      </c>
      <c r="N17" s="41" t="s">
        <v>27</v>
      </c>
      <c r="O17" s="47"/>
    </row>
    <row r="18" customFormat="false" ht="15.75" hidden="false" customHeight="true" outlineLevel="0" collapsed="false">
      <c r="A18" s="48" t="n">
        <f aca="false">IF($C18="","",ROW()-4)</f>
        <v>14</v>
      </c>
      <c r="B18" s="49" t="n">
        <v>46092</v>
      </c>
      <c r="C18" s="50" t="s">
        <v>122</v>
      </c>
      <c r="D18" s="33" t="s">
        <v>43</v>
      </c>
      <c r="E18" s="33" t="s">
        <v>123</v>
      </c>
      <c r="F18" s="33" t="s">
        <v>20</v>
      </c>
      <c r="G18" s="51" t="n">
        <v>60</v>
      </c>
      <c r="H18" s="50" t="s">
        <v>47</v>
      </c>
      <c r="I18" s="52" t="n">
        <v>15.5</v>
      </c>
      <c r="J18" s="34" t="n">
        <v>0.19</v>
      </c>
      <c r="K18" s="18" t="n">
        <f aca="false">IF($G18="","",$G18*$I18)</f>
        <v>930</v>
      </c>
      <c r="L18" s="18" t="n">
        <f aca="false">IF($K18="","",$K18*$J18)</f>
        <v>176.7</v>
      </c>
      <c r="M18" s="53" t="n">
        <f aca="false">IF($K18="","",$K18+$L18)</f>
        <v>1106.7</v>
      </c>
      <c r="N18" s="50" t="s">
        <v>28</v>
      </c>
      <c r="O18" s="54"/>
    </row>
    <row r="19" customFormat="false" ht="15.75" hidden="false" customHeight="true" outlineLevel="0" collapsed="false">
      <c r="A19" s="39" t="n">
        <f aca="false">IF($C19="","",ROW()-4)</f>
        <v>15</v>
      </c>
      <c r="B19" s="40" t="n">
        <v>46097</v>
      </c>
      <c r="C19" s="41" t="s">
        <v>124</v>
      </c>
      <c r="D19" s="42" t="s">
        <v>62</v>
      </c>
      <c r="E19" s="42" t="s">
        <v>125</v>
      </c>
      <c r="F19" s="42" t="s">
        <v>18</v>
      </c>
      <c r="G19" s="43" t="n">
        <v>6</v>
      </c>
      <c r="H19" s="41" t="s">
        <v>44</v>
      </c>
      <c r="I19" s="44" t="n">
        <v>78</v>
      </c>
      <c r="J19" s="45" t="n">
        <v>0.19</v>
      </c>
      <c r="K19" s="13" t="n">
        <f aca="false">IF($G19="","",$G19*$I19)</f>
        <v>468</v>
      </c>
      <c r="L19" s="13" t="n">
        <f aca="false">IF($K19="","",$K19*$J19)</f>
        <v>88.92</v>
      </c>
      <c r="M19" s="46" t="n">
        <f aca="false">IF($K19="","",$K19+$L19)</f>
        <v>556.92</v>
      </c>
      <c r="N19" s="41" t="s">
        <v>28</v>
      </c>
      <c r="O19" s="47"/>
    </row>
    <row r="20" customFormat="false" ht="15.75" hidden="false" customHeight="true" outlineLevel="0" collapsed="false">
      <c r="A20" s="48" t="n">
        <f aca="false">IF($C20="","",ROW()-4)</f>
        <v>16</v>
      </c>
      <c r="B20" s="49" t="n">
        <v>46101</v>
      </c>
      <c r="C20" s="50" t="s">
        <v>126</v>
      </c>
      <c r="D20" s="33" t="s">
        <v>58</v>
      </c>
      <c r="E20" s="33" t="s">
        <v>127</v>
      </c>
      <c r="F20" s="33" t="s">
        <v>18</v>
      </c>
      <c r="G20" s="51" t="n">
        <v>1</v>
      </c>
      <c r="H20" s="50" t="s">
        <v>61</v>
      </c>
      <c r="I20" s="52" t="n">
        <v>310</v>
      </c>
      <c r="J20" s="34" t="n">
        <v>0.19</v>
      </c>
      <c r="K20" s="18" t="n">
        <f aca="false">IF($G20="","",$G20*$I20)</f>
        <v>310</v>
      </c>
      <c r="L20" s="18" t="n">
        <f aca="false">IF($K20="","",$K20*$J20)</f>
        <v>58.9</v>
      </c>
      <c r="M20" s="53" t="n">
        <f aca="false">IF($K20="","",$K20+$L20)</f>
        <v>368.9</v>
      </c>
      <c r="N20" s="50" t="s">
        <v>28</v>
      </c>
      <c r="O20" s="54" t="s">
        <v>128</v>
      </c>
    </row>
    <row r="21" customFormat="false" ht="15.75" hidden="false" customHeight="true" outlineLevel="0" collapsed="false">
      <c r="A21" s="39" t="n">
        <f aca="false">IF($C21="","",ROW()-4)</f>
        <v>17</v>
      </c>
      <c r="B21" s="40" t="n">
        <v>46106</v>
      </c>
      <c r="C21" s="41" t="s">
        <v>129</v>
      </c>
      <c r="D21" s="42" t="s">
        <v>52</v>
      </c>
      <c r="E21" s="42" t="s">
        <v>130</v>
      </c>
      <c r="F21" s="42" t="s">
        <v>21</v>
      </c>
      <c r="G21" s="43" t="n">
        <v>2</v>
      </c>
      <c r="H21" s="41" t="s">
        <v>44</v>
      </c>
      <c r="I21" s="44" t="n">
        <v>940</v>
      </c>
      <c r="J21" s="45" t="n">
        <v>0.19</v>
      </c>
      <c r="K21" s="13" t="n">
        <f aca="false">IF($G21="","",$G21*$I21)</f>
        <v>1880</v>
      </c>
      <c r="L21" s="13" t="n">
        <f aca="false">IF($K21="","",$K21*$J21)</f>
        <v>357.2</v>
      </c>
      <c r="M21" s="46" t="n">
        <f aca="false">IF($K21="","",$K21+$L21)</f>
        <v>2237.2</v>
      </c>
      <c r="N21" s="41" t="s">
        <v>27</v>
      </c>
      <c r="O21" s="47"/>
    </row>
    <row r="22" customFormat="false" ht="15.75" hidden="false" customHeight="true" outlineLevel="0" collapsed="false">
      <c r="A22" s="48" t="n">
        <f aca="false">IF($C22="","",ROW()-4)</f>
        <v>18</v>
      </c>
      <c r="B22" s="49" t="n">
        <v>46111</v>
      </c>
      <c r="C22" s="50" t="s">
        <v>131</v>
      </c>
      <c r="D22" s="33" t="s">
        <v>46</v>
      </c>
      <c r="E22" s="33" t="s">
        <v>132</v>
      </c>
      <c r="F22" s="33" t="s">
        <v>20</v>
      </c>
      <c r="G22" s="51" t="n">
        <v>1</v>
      </c>
      <c r="H22" s="50" t="s">
        <v>61</v>
      </c>
      <c r="I22" s="52" t="n">
        <v>265</v>
      </c>
      <c r="J22" s="34" t="n">
        <v>0.19</v>
      </c>
      <c r="K22" s="18" t="n">
        <f aca="false">IF($G22="","",$G22*$I22)</f>
        <v>265</v>
      </c>
      <c r="L22" s="18" t="n">
        <f aca="false">IF($K22="","",$K22*$J22)</f>
        <v>50.35</v>
      </c>
      <c r="M22" s="53" t="n">
        <f aca="false">IF($K22="","",$K22+$L22)</f>
        <v>315.35</v>
      </c>
      <c r="N22" s="50" t="s">
        <v>26</v>
      </c>
      <c r="O22" s="54"/>
    </row>
    <row r="23" customFormat="false" ht="15.75" hidden="false" customHeight="true" outlineLevel="0" collapsed="false">
      <c r="A23" s="39" t="n">
        <f aca="false">IF($C23="","",ROW()-4)</f>
        <v>19</v>
      </c>
      <c r="B23" s="40" t="n">
        <v>46114</v>
      </c>
      <c r="C23" s="41" t="s">
        <v>133</v>
      </c>
      <c r="D23" s="42" t="s">
        <v>54</v>
      </c>
      <c r="E23" s="42" t="s">
        <v>134</v>
      </c>
      <c r="F23" s="42" t="s">
        <v>22</v>
      </c>
      <c r="G23" s="43" t="n">
        <v>1</v>
      </c>
      <c r="H23" s="41" t="s">
        <v>61</v>
      </c>
      <c r="I23" s="44" t="n">
        <v>680</v>
      </c>
      <c r="J23" s="45" t="n">
        <v>0.19</v>
      </c>
      <c r="K23" s="13" t="n">
        <f aca="false">IF($G23="","",$G23*$I23)</f>
        <v>680</v>
      </c>
      <c r="L23" s="13" t="n">
        <f aca="false">IF($K23="","",$K23*$J23)</f>
        <v>129.2</v>
      </c>
      <c r="M23" s="46" t="n">
        <f aca="false">IF($K23="","",$K23+$L23)</f>
        <v>809.2</v>
      </c>
      <c r="N23" s="41" t="s">
        <v>26</v>
      </c>
      <c r="O23" s="47" t="s">
        <v>135</v>
      </c>
    </row>
    <row r="24" customFormat="false" ht="15.75" hidden="false" customHeight="true" outlineLevel="0" collapsed="false">
      <c r="A24" s="48" t="n">
        <f aca="false">IF($C24="","",ROW()-4)</f>
        <v>20</v>
      </c>
      <c r="B24" s="49" t="n">
        <v>46119</v>
      </c>
      <c r="C24" s="50" t="s">
        <v>136</v>
      </c>
      <c r="D24" s="33" t="s">
        <v>64</v>
      </c>
      <c r="E24" s="33" t="s">
        <v>137</v>
      </c>
      <c r="F24" s="33" t="s">
        <v>18</v>
      </c>
      <c r="G24" s="51" t="n">
        <v>1</v>
      </c>
      <c r="H24" s="50" t="s">
        <v>61</v>
      </c>
      <c r="I24" s="52" t="n">
        <v>145</v>
      </c>
      <c r="J24" s="34" t="n">
        <v>0.19</v>
      </c>
      <c r="K24" s="18" t="n">
        <f aca="false">IF($G24="","",$G24*$I24)</f>
        <v>145</v>
      </c>
      <c r="L24" s="18" t="n">
        <f aca="false">IF($K24="","",$K24*$J24)</f>
        <v>27.55</v>
      </c>
      <c r="M24" s="53" t="n">
        <f aca="false">IF($K24="","",$K24+$L24)</f>
        <v>172.55</v>
      </c>
      <c r="N24" s="50" t="s">
        <v>30</v>
      </c>
      <c r="O24" s="54"/>
    </row>
    <row r="25" customFormat="false" ht="15.75" hidden="false" customHeight="true" outlineLevel="0" collapsed="false">
      <c r="A25" s="39" t="str">
        <f aca="false">IF($C25="","",ROW()-4)</f>
        <v/>
      </c>
      <c r="B25" s="40"/>
      <c r="C25" s="41"/>
      <c r="D25" s="42"/>
      <c r="E25" s="42"/>
      <c r="F25" s="42"/>
      <c r="G25" s="43"/>
      <c r="H25" s="41"/>
      <c r="I25" s="44"/>
      <c r="J25" s="45"/>
      <c r="K25" s="13" t="str">
        <f aca="false">IF($G25="","",$G25*$I25)</f>
        <v/>
      </c>
      <c r="L25" s="13" t="str">
        <f aca="false">IF($K25="","",$K25*$J25)</f>
        <v/>
      </c>
      <c r="M25" s="46" t="str">
        <f aca="false">IF($K25="","",$K25+$L25)</f>
        <v/>
      </c>
      <c r="N25" s="42"/>
      <c r="O25" s="42"/>
    </row>
    <row r="26" customFormat="false" ht="15.75" hidden="false" customHeight="true" outlineLevel="0" collapsed="false">
      <c r="A26" s="48" t="str">
        <f aca="false">IF($C26="","",ROW()-4)</f>
        <v/>
      </c>
      <c r="B26" s="49"/>
      <c r="C26" s="50"/>
      <c r="D26" s="33"/>
      <c r="E26" s="33"/>
      <c r="F26" s="33"/>
      <c r="G26" s="51"/>
      <c r="H26" s="50"/>
      <c r="I26" s="52"/>
      <c r="J26" s="34"/>
      <c r="K26" s="18" t="str">
        <f aca="false">IF($G26="","",$G26*$I26)</f>
        <v/>
      </c>
      <c r="L26" s="18" t="str">
        <f aca="false">IF($K26="","",$K26*$J26)</f>
        <v/>
      </c>
      <c r="M26" s="53" t="str">
        <f aca="false">IF($K26="","",$K26+$L26)</f>
        <v/>
      </c>
      <c r="N26" s="33"/>
      <c r="O26" s="33"/>
    </row>
    <row r="27" customFormat="false" ht="15.75" hidden="false" customHeight="true" outlineLevel="0" collapsed="false">
      <c r="A27" s="39" t="str">
        <f aca="false">IF($C27="","",ROW()-4)</f>
        <v/>
      </c>
      <c r="B27" s="40"/>
      <c r="C27" s="41"/>
      <c r="D27" s="42"/>
      <c r="E27" s="42"/>
      <c r="F27" s="42"/>
      <c r="G27" s="43"/>
      <c r="H27" s="41"/>
      <c r="I27" s="44"/>
      <c r="J27" s="45"/>
      <c r="K27" s="13" t="str">
        <f aca="false">IF($G27="","",$G27*$I27)</f>
        <v/>
      </c>
      <c r="L27" s="13" t="str">
        <f aca="false">IF($K27="","",$K27*$J27)</f>
        <v/>
      </c>
      <c r="M27" s="46" t="str">
        <f aca="false">IF($K27="","",$K27+$L27)</f>
        <v/>
      </c>
      <c r="N27" s="42"/>
      <c r="O27" s="42"/>
    </row>
    <row r="28" customFormat="false" ht="15.75" hidden="false" customHeight="true" outlineLevel="0" collapsed="false">
      <c r="A28" s="48" t="str">
        <f aca="false">IF($C28="","",ROW()-4)</f>
        <v/>
      </c>
      <c r="B28" s="49"/>
      <c r="C28" s="50"/>
      <c r="D28" s="33"/>
      <c r="E28" s="33"/>
      <c r="F28" s="33"/>
      <c r="G28" s="51"/>
      <c r="H28" s="50"/>
      <c r="I28" s="52"/>
      <c r="J28" s="34"/>
      <c r="K28" s="18" t="str">
        <f aca="false">IF($G28="","",$G28*$I28)</f>
        <v/>
      </c>
      <c r="L28" s="18" t="str">
        <f aca="false">IF($K28="","",$K28*$J28)</f>
        <v/>
      </c>
      <c r="M28" s="53" t="str">
        <f aca="false">IF($K28="","",$K28+$L28)</f>
        <v/>
      </c>
      <c r="N28" s="33"/>
      <c r="O28" s="33"/>
    </row>
    <row r="29" customFormat="false" ht="15.75" hidden="false" customHeight="true" outlineLevel="0" collapsed="false">
      <c r="A29" s="39" t="str">
        <f aca="false">IF($C29="","",ROW()-4)</f>
        <v/>
      </c>
      <c r="B29" s="40"/>
      <c r="C29" s="41"/>
      <c r="D29" s="42"/>
      <c r="E29" s="42"/>
      <c r="F29" s="42"/>
      <c r="G29" s="43"/>
      <c r="H29" s="41"/>
      <c r="I29" s="44"/>
      <c r="J29" s="45"/>
      <c r="K29" s="13" t="str">
        <f aca="false">IF($G29="","",$G29*$I29)</f>
        <v/>
      </c>
      <c r="L29" s="13" t="str">
        <f aca="false">IF($K29="","",$K29*$J29)</f>
        <v/>
      </c>
      <c r="M29" s="46" t="str">
        <f aca="false">IF($K29="","",$K29+$L29)</f>
        <v/>
      </c>
      <c r="N29" s="42"/>
      <c r="O29" s="42"/>
    </row>
    <row r="30" customFormat="false" ht="15.75" hidden="false" customHeight="true" outlineLevel="0" collapsed="false">
      <c r="A30" s="48" t="str">
        <f aca="false">IF($C30="","",ROW()-4)</f>
        <v/>
      </c>
      <c r="B30" s="49"/>
      <c r="C30" s="50"/>
      <c r="D30" s="33"/>
      <c r="E30" s="33"/>
      <c r="F30" s="33"/>
      <c r="G30" s="51"/>
      <c r="H30" s="50"/>
      <c r="I30" s="52"/>
      <c r="J30" s="34"/>
      <c r="K30" s="18" t="str">
        <f aca="false">IF($G30="","",$G30*$I30)</f>
        <v/>
      </c>
      <c r="L30" s="18" t="str">
        <f aca="false">IF($K30="","",$K30*$J30)</f>
        <v/>
      </c>
      <c r="M30" s="53" t="str">
        <f aca="false">IF($K30="","",$K30+$L30)</f>
        <v/>
      </c>
      <c r="N30" s="33"/>
      <c r="O30" s="33"/>
    </row>
    <row r="31" customFormat="false" ht="15.75" hidden="false" customHeight="true" outlineLevel="0" collapsed="false">
      <c r="A31" s="39" t="str">
        <f aca="false">IF($C31="","",ROW()-4)</f>
        <v/>
      </c>
      <c r="B31" s="40"/>
      <c r="C31" s="41"/>
      <c r="D31" s="42"/>
      <c r="E31" s="42"/>
      <c r="F31" s="42"/>
      <c r="G31" s="43"/>
      <c r="H31" s="41"/>
      <c r="I31" s="44"/>
      <c r="J31" s="45"/>
      <c r="K31" s="13" t="str">
        <f aca="false">IF($G31="","",$G31*$I31)</f>
        <v/>
      </c>
      <c r="L31" s="13" t="str">
        <f aca="false">IF($K31="","",$K31*$J31)</f>
        <v/>
      </c>
      <c r="M31" s="46" t="str">
        <f aca="false">IF($K31="","",$K31+$L31)</f>
        <v/>
      </c>
      <c r="N31" s="42"/>
      <c r="O31" s="42"/>
    </row>
    <row r="32" customFormat="false" ht="15.75" hidden="false" customHeight="true" outlineLevel="0" collapsed="false">
      <c r="A32" s="48" t="str">
        <f aca="false">IF($C32="","",ROW()-4)</f>
        <v/>
      </c>
      <c r="B32" s="49"/>
      <c r="C32" s="50"/>
      <c r="D32" s="33"/>
      <c r="E32" s="33"/>
      <c r="F32" s="33"/>
      <c r="G32" s="51"/>
      <c r="H32" s="50"/>
      <c r="I32" s="52"/>
      <c r="J32" s="34"/>
      <c r="K32" s="18" t="str">
        <f aca="false">IF($G32="","",$G32*$I32)</f>
        <v/>
      </c>
      <c r="L32" s="18" t="str">
        <f aca="false">IF($K32="","",$K32*$J32)</f>
        <v/>
      </c>
      <c r="M32" s="53" t="str">
        <f aca="false">IF($K32="","",$K32+$L32)</f>
        <v/>
      </c>
      <c r="N32" s="33"/>
      <c r="O32" s="33"/>
    </row>
    <row r="33" customFormat="false" ht="15.75" hidden="false" customHeight="true" outlineLevel="0" collapsed="false">
      <c r="A33" s="39" t="str">
        <f aca="false">IF($C33="","",ROW()-4)</f>
        <v/>
      </c>
      <c r="B33" s="40"/>
      <c r="C33" s="41"/>
      <c r="D33" s="42"/>
      <c r="E33" s="42"/>
      <c r="F33" s="42"/>
      <c r="G33" s="43"/>
      <c r="H33" s="41"/>
      <c r="I33" s="44"/>
      <c r="J33" s="45"/>
      <c r="K33" s="13" t="str">
        <f aca="false">IF($G33="","",$G33*$I33)</f>
        <v/>
      </c>
      <c r="L33" s="13" t="str">
        <f aca="false">IF($K33="","",$K33*$J33)</f>
        <v/>
      </c>
      <c r="M33" s="46" t="str">
        <f aca="false">IF($K33="","",$K33+$L33)</f>
        <v/>
      </c>
      <c r="N33" s="42"/>
      <c r="O33" s="42"/>
    </row>
    <row r="34" customFormat="false" ht="15.75" hidden="false" customHeight="true" outlineLevel="0" collapsed="false">
      <c r="A34" s="48" t="str">
        <f aca="false">IF($C34="","",ROW()-4)</f>
        <v/>
      </c>
      <c r="B34" s="49"/>
      <c r="C34" s="50"/>
      <c r="D34" s="33"/>
      <c r="E34" s="33"/>
      <c r="F34" s="33"/>
      <c r="G34" s="51"/>
      <c r="H34" s="50"/>
      <c r="I34" s="52"/>
      <c r="J34" s="34"/>
      <c r="K34" s="18" t="str">
        <f aca="false">IF($G34="","",$G34*$I34)</f>
        <v/>
      </c>
      <c r="L34" s="18" t="str">
        <f aca="false">IF($K34="","",$K34*$J34)</f>
        <v/>
      </c>
      <c r="M34" s="53" t="str">
        <f aca="false">IF($K34="","",$K34+$L34)</f>
        <v/>
      </c>
      <c r="N34" s="33"/>
      <c r="O34" s="33"/>
    </row>
    <row r="35" customFormat="false" ht="15.75" hidden="false" customHeight="true" outlineLevel="0" collapsed="false">
      <c r="A35" s="39" t="str">
        <f aca="false">IF($C35="","",ROW()-4)</f>
        <v/>
      </c>
      <c r="B35" s="40"/>
      <c r="C35" s="41"/>
      <c r="D35" s="42"/>
      <c r="E35" s="42"/>
      <c r="F35" s="42"/>
      <c r="G35" s="43"/>
      <c r="H35" s="41"/>
      <c r="I35" s="44"/>
      <c r="J35" s="45"/>
      <c r="K35" s="13" t="str">
        <f aca="false">IF($G35="","",$G35*$I35)</f>
        <v/>
      </c>
      <c r="L35" s="13" t="str">
        <f aca="false">IF($K35="","",$K35*$J35)</f>
        <v/>
      </c>
      <c r="M35" s="46" t="str">
        <f aca="false">IF($K35="","",$K35+$L35)</f>
        <v/>
      </c>
      <c r="N35" s="42"/>
      <c r="O35" s="42"/>
    </row>
    <row r="36" customFormat="false" ht="15.75" hidden="false" customHeight="true" outlineLevel="0" collapsed="false">
      <c r="A36" s="48" t="str">
        <f aca="false">IF($C36="","",ROW()-4)</f>
        <v/>
      </c>
      <c r="B36" s="49"/>
      <c r="C36" s="50"/>
      <c r="D36" s="33"/>
      <c r="E36" s="33"/>
      <c r="F36" s="33"/>
      <c r="G36" s="51"/>
      <c r="H36" s="50"/>
      <c r="I36" s="52"/>
      <c r="J36" s="34"/>
      <c r="K36" s="18" t="str">
        <f aca="false">IF($G36="","",$G36*$I36)</f>
        <v/>
      </c>
      <c r="L36" s="18" t="str">
        <f aca="false">IF($K36="","",$K36*$J36)</f>
        <v/>
      </c>
      <c r="M36" s="53" t="str">
        <f aca="false">IF($K36="","",$K36+$L36)</f>
        <v/>
      </c>
      <c r="N36" s="33"/>
      <c r="O36" s="33"/>
    </row>
    <row r="37" customFormat="false" ht="15.75" hidden="false" customHeight="true" outlineLevel="0" collapsed="false">
      <c r="A37" s="39" t="str">
        <f aca="false">IF($C37="","",ROW()-4)</f>
        <v/>
      </c>
      <c r="B37" s="40"/>
      <c r="C37" s="41"/>
      <c r="D37" s="42"/>
      <c r="E37" s="42"/>
      <c r="F37" s="42"/>
      <c r="G37" s="43"/>
      <c r="H37" s="41"/>
      <c r="I37" s="44"/>
      <c r="J37" s="45"/>
      <c r="K37" s="13" t="str">
        <f aca="false">IF($G37="","",$G37*$I37)</f>
        <v/>
      </c>
      <c r="L37" s="13" t="str">
        <f aca="false">IF($K37="","",$K37*$J37)</f>
        <v/>
      </c>
      <c r="M37" s="46" t="str">
        <f aca="false">IF($K37="","",$K37+$L37)</f>
        <v/>
      </c>
      <c r="N37" s="42"/>
      <c r="O37" s="42"/>
    </row>
    <row r="38" customFormat="false" ht="15.75" hidden="false" customHeight="true" outlineLevel="0" collapsed="false">
      <c r="A38" s="48" t="str">
        <f aca="false">IF($C38="","",ROW()-4)</f>
        <v/>
      </c>
      <c r="B38" s="49"/>
      <c r="C38" s="50"/>
      <c r="D38" s="33"/>
      <c r="E38" s="33"/>
      <c r="F38" s="33"/>
      <c r="G38" s="51"/>
      <c r="H38" s="50"/>
      <c r="I38" s="52"/>
      <c r="J38" s="34"/>
      <c r="K38" s="18" t="str">
        <f aca="false">IF($G38="","",$G38*$I38)</f>
        <v/>
      </c>
      <c r="L38" s="18" t="str">
        <f aca="false">IF($K38="","",$K38*$J38)</f>
        <v/>
      </c>
      <c r="M38" s="53" t="str">
        <f aca="false">IF($K38="","",$K38+$L38)</f>
        <v/>
      </c>
      <c r="N38" s="33"/>
      <c r="O38" s="33"/>
    </row>
    <row r="39" customFormat="false" ht="15.75" hidden="false" customHeight="true" outlineLevel="0" collapsed="false">
      <c r="A39" s="39" t="str">
        <f aca="false">IF($C39="","",ROW()-4)</f>
        <v/>
      </c>
      <c r="B39" s="40"/>
      <c r="C39" s="41"/>
      <c r="D39" s="42"/>
      <c r="E39" s="42"/>
      <c r="F39" s="42"/>
      <c r="G39" s="43"/>
      <c r="H39" s="41"/>
      <c r="I39" s="44"/>
      <c r="J39" s="45"/>
      <c r="K39" s="13" t="str">
        <f aca="false">IF($G39="","",$G39*$I39)</f>
        <v/>
      </c>
      <c r="L39" s="13" t="str">
        <f aca="false">IF($K39="","",$K39*$J39)</f>
        <v/>
      </c>
      <c r="M39" s="46" t="str">
        <f aca="false">IF($K39="","",$K39+$L39)</f>
        <v/>
      </c>
      <c r="N39" s="42"/>
      <c r="O39" s="42"/>
    </row>
    <row r="40" customFormat="false" ht="15.75" hidden="false" customHeight="true" outlineLevel="0" collapsed="false">
      <c r="A40" s="48" t="str">
        <f aca="false">IF($C40="","",ROW()-4)</f>
        <v/>
      </c>
      <c r="B40" s="49"/>
      <c r="C40" s="50"/>
      <c r="D40" s="33"/>
      <c r="E40" s="33"/>
      <c r="F40" s="33"/>
      <c r="G40" s="51"/>
      <c r="H40" s="50"/>
      <c r="I40" s="52"/>
      <c r="J40" s="34"/>
      <c r="K40" s="18" t="str">
        <f aca="false">IF($G40="","",$G40*$I40)</f>
        <v/>
      </c>
      <c r="L40" s="18" t="str">
        <f aca="false">IF($K40="","",$K40*$J40)</f>
        <v/>
      </c>
      <c r="M40" s="53" t="str">
        <f aca="false">IF($K40="","",$K40+$L40)</f>
        <v/>
      </c>
      <c r="N40" s="33"/>
      <c r="O40" s="33"/>
    </row>
    <row r="41" customFormat="false" ht="15.75" hidden="false" customHeight="true" outlineLevel="0" collapsed="false">
      <c r="A41" s="39" t="str">
        <f aca="false">IF($C41="","",ROW()-4)</f>
        <v/>
      </c>
      <c r="B41" s="40"/>
      <c r="C41" s="41"/>
      <c r="D41" s="42"/>
      <c r="E41" s="42"/>
      <c r="F41" s="42"/>
      <c r="G41" s="43"/>
      <c r="H41" s="41"/>
      <c r="I41" s="44"/>
      <c r="J41" s="45"/>
      <c r="K41" s="13" t="str">
        <f aca="false">IF($G41="","",$G41*$I41)</f>
        <v/>
      </c>
      <c r="L41" s="13" t="str">
        <f aca="false">IF($K41="","",$K41*$J41)</f>
        <v/>
      </c>
      <c r="M41" s="46" t="str">
        <f aca="false">IF($K41="","",$K41+$L41)</f>
        <v/>
      </c>
      <c r="N41" s="42"/>
      <c r="O41" s="42"/>
    </row>
    <row r="42" customFormat="false" ht="15.75" hidden="false" customHeight="true" outlineLevel="0" collapsed="false">
      <c r="A42" s="48" t="str">
        <f aca="false">IF($C42="","",ROW()-4)</f>
        <v/>
      </c>
      <c r="B42" s="49"/>
      <c r="C42" s="50"/>
      <c r="D42" s="33"/>
      <c r="E42" s="33"/>
      <c r="F42" s="33"/>
      <c r="G42" s="51"/>
      <c r="H42" s="50"/>
      <c r="I42" s="52"/>
      <c r="J42" s="34"/>
      <c r="K42" s="18" t="str">
        <f aca="false">IF($G42="","",$G42*$I42)</f>
        <v/>
      </c>
      <c r="L42" s="18" t="str">
        <f aca="false">IF($K42="","",$K42*$J42)</f>
        <v/>
      </c>
      <c r="M42" s="53" t="str">
        <f aca="false">IF($K42="","",$K42+$L42)</f>
        <v/>
      </c>
      <c r="N42" s="33"/>
      <c r="O42" s="33"/>
    </row>
    <row r="43" customFormat="false" ht="15.75" hidden="false" customHeight="true" outlineLevel="0" collapsed="false">
      <c r="A43" s="39" t="str">
        <f aca="false">IF($C43="","",ROW()-4)</f>
        <v/>
      </c>
      <c r="B43" s="40"/>
      <c r="C43" s="41"/>
      <c r="D43" s="42"/>
      <c r="E43" s="42"/>
      <c r="F43" s="42"/>
      <c r="G43" s="43"/>
      <c r="H43" s="41"/>
      <c r="I43" s="44"/>
      <c r="J43" s="45"/>
      <c r="K43" s="13" t="str">
        <f aca="false">IF($G43="","",$G43*$I43)</f>
        <v/>
      </c>
      <c r="L43" s="13" t="str">
        <f aca="false">IF($K43="","",$K43*$J43)</f>
        <v/>
      </c>
      <c r="M43" s="46" t="str">
        <f aca="false">IF($K43="","",$K43+$L43)</f>
        <v/>
      </c>
      <c r="N43" s="42"/>
      <c r="O43" s="42"/>
    </row>
    <row r="44" customFormat="false" ht="15.75" hidden="false" customHeight="true" outlineLevel="0" collapsed="false">
      <c r="A44" s="48" t="str">
        <f aca="false">IF($C44="","",ROW()-4)</f>
        <v/>
      </c>
      <c r="B44" s="49"/>
      <c r="C44" s="50"/>
      <c r="D44" s="33"/>
      <c r="E44" s="33"/>
      <c r="F44" s="33"/>
      <c r="G44" s="51"/>
      <c r="H44" s="50"/>
      <c r="I44" s="52"/>
      <c r="J44" s="34"/>
      <c r="K44" s="18" t="str">
        <f aca="false">IF($G44="","",$G44*$I44)</f>
        <v/>
      </c>
      <c r="L44" s="18" t="str">
        <f aca="false">IF($K44="","",$K44*$J44)</f>
        <v/>
      </c>
      <c r="M44" s="53" t="str">
        <f aca="false">IF($K44="","",$K44+$L44)</f>
        <v/>
      </c>
      <c r="N44" s="33"/>
      <c r="O44" s="33"/>
    </row>
    <row r="45" customFormat="false" ht="15.75" hidden="false" customHeight="true" outlineLevel="0" collapsed="false">
      <c r="A45" s="39" t="str">
        <f aca="false">IF($C45="","",ROW()-4)</f>
        <v/>
      </c>
      <c r="B45" s="40"/>
      <c r="C45" s="41"/>
      <c r="D45" s="42"/>
      <c r="E45" s="42"/>
      <c r="F45" s="42"/>
      <c r="G45" s="43"/>
      <c r="H45" s="41"/>
      <c r="I45" s="44"/>
      <c r="J45" s="45"/>
      <c r="K45" s="13" t="str">
        <f aca="false">IF($G45="","",$G45*$I45)</f>
        <v/>
      </c>
      <c r="L45" s="13" t="str">
        <f aca="false">IF($K45="","",$K45*$J45)</f>
        <v/>
      </c>
      <c r="M45" s="46" t="str">
        <f aca="false">IF($K45="","",$K45+$L45)</f>
        <v/>
      </c>
      <c r="N45" s="42"/>
      <c r="O45" s="42"/>
    </row>
    <row r="46" customFormat="false" ht="15.75" hidden="false" customHeight="true" outlineLevel="0" collapsed="false">
      <c r="A46" s="48" t="str">
        <f aca="false">IF($C46="","",ROW()-4)</f>
        <v/>
      </c>
      <c r="B46" s="49"/>
      <c r="C46" s="50"/>
      <c r="D46" s="33"/>
      <c r="E46" s="33"/>
      <c r="F46" s="33"/>
      <c r="G46" s="51"/>
      <c r="H46" s="50"/>
      <c r="I46" s="52"/>
      <c r="J46" s="34"/>
      <c r="K46" s="18" t="str">
        <f aca="false">IF($G46="","",$G46*$I46)</f>
        <v/>
      </c>
      <c r="L46" s="18" t="str">
        <f aca="false">IF($K46="","",$K46*$J46)</f>
        <v/>
      </c>
      <c r="M46" s="53" t="str">
        <f aca="false">IF($K46="","",$K46+$L46)</f>
        <v/>
      </c>
      <c r="N46" s="33"/>
      <c r="O46" s="33"/>
    </row>
    <row r="47" customFormat="false" ht="15.75" hidden="false" customHeight="true" outlineLevel="0" collapsed="false">
      <c r="A47" s="39" t="str">
        <f aca="false">IF($C47="","",ROW()-4)</f>
        <v/>
      </c>
      <c r="B47" s="40"/>
      <c r="C47" s="41"/>
      <c r="D47" s="42"/>
      <c r="E47" s="42"/>
      <c r="F47" s="42"/>
      <c r="G47" s="43"/>
      <c r="H47" s="41"/>
      <c r="I47" s="44"/>
      <c r="J47" s="45"/>
      <c r="K47" s="13" t="str">
        <f aca="false">IF($G47="","",$G47*$I47)</f>
        <v/>
      </c>
      <c r="L47" s="13" t="str">
        <f aca="false">IF($K47="","",$K47*$J47)</f>
        <v/>
      </c>
      <c r="M47" s="46" t="str">
        <f aca="false">IF($K47="","",$K47+$L47)</f>
        <v/>
      </c>
      <c r="N47" s="42"/>
      <c r="O47" s="42"/>
    </row>
    <row r="48" customFormat="false" ht="15.75" hidden="false" customHeight="true" outlineLevel="0" collapsed="false">
      <c r="A48" s="48" t="str">
        <f aca="false">IF($C48="","",ROW()-4)</f>
        <v/>
      </c>
      <c r="B48" s="49"/>
      <c r="C48" s="50"/>
      <c r="D48" s="33"/>
      <c r="E48" s="33"/>
      <c r="F48" s="33"/>
      <c r="G48" s="51"/>
      <c r="H48" s="50"/>
      <c r="I48" s="52"/>
      <c r="J48" s="34"/>
      <c r="K48" s="18" t="str">
        <f aca="false">IF($G48="","",$G48*$I48)</f>
        <v/>
      </c>
      <c r="L48" s="18" t="str">
        <f aca="false">IF($K48="","",$K48*$J48)</f>
        <v/>
      </c>
      <c r="M48" s="53" t="str">
        <f aca="false">IF($K48="","",$K48+$L48)</f>
        <v/>
      </c>
      <c r="N48" s="33"/>
      <c r="O48" s="33"/>
    </row>
    <row r="49" customFormat="false" ht="15.75" hidden="false" customHeight="true" outlineLevel="0" collapsed="false">
      <c r="A49" s="39" t="str">
        <f aca="false">IF($C49="","",ROW()-4)</f>
        <v/>
      </c>
      <c r="B49" s="40"/>
      <c r="C49" s="41"/>
      <c r="D49" s="42"/>
      <c r="E49" s="42"/>
      <c r="F49" s="42"/>
      <c r="G49" s="43"/>
      <c r="H49" s="41"/>
      <c r="I49" s="44"/>
      <c r="J49" s="45"/>
      <c r="K49" s="13" t="str">
        <f aca="false">IF($G49="","",$G49*$I49)</f>
        <v/>
      </c>
      <c r="L49" s="13" t="str">
        <f aca="false">IF($K49="","",$K49*$J49)</f>
        <v/>
      </c>
      <c r="M49" s="46" t="str">
        <f aca="false">IF($K49="","",$K49+$L49)</f>
        <v/>
      </c>
      <c r="N49" s="42"/>
      <c r="O49" s="42"/>
    </row>
    <row r="50" customFormat="false" ht="15.75" hidden="false" customHeight="true" outlineLevel="0" collapsed="false">
      <c r="A50" s="48" t="str">
        <f aca="false">IF($C50="","",ROW()-4)</f>
        <v/>
      </c>
      <c r="B50" s="49"/>
      <c r="C50" s="50"/>
      <c r="D50" s="33"/>
      <c r="E50" s="33"/>
      <c r="F50" s="33"/>
      <c r="G50" s="51"/>
      <c r="H50" s="50"/>
      <c r="I50" s="52"/>
      <c r="J50" s="34"/>
      <c r="K50" s="18" t="str">
        <f aca="false">IF($G50="","",$G50*$I50)</f>
        <v/>
      </c>
      <c r="L50" s="18" t="str">
        <f aca="false">IF($K50="","",$K50*$J50)</f>
        <v/>
      </c>
      <c r="M50" s="53" t="str">
        <f aca="false">IF($K50="","",$K50+$L50)</f>
        <v/>
      </c>
      <c r="N50" s="33"/>
      <c r="O50" s="33"/>
    </row>
    <row r="51" customFormat="false" ht="15.75" hidden="false" customHeight="true" outlineLevel="0" collapsed="false">
      <c r="A51" s="39" t="str">
        <f aca="false">IF($C51="","",ROW()-4)</f>
        <v/>
      </c>
      <c r="B51" s="40"/>
      <c r="C51" s="41"/>
      <c r="D51" s="42"/>
      <c r="E51" s="42"/>
      <c r="F51" s="42"/>
      <c r="G51" s="43"/>
      <c r="H51" s="41"/>
      <c r="I51" s="44"/>
      <c r="J51" s="45"/>
      <c r="K51" s="13" t="str">
        <f aca="false">IF($G51="","",$G51*$I51)</f>
        <v/>
      </c>
      <c r="L51" s="13" t="str">
        <f aca="false">IF($K51="","",$K51*$J51)</f>
        <v/>
      </c>
      <c r="M51" s="46" t="str">
        <f aca="false">IF($K51="","",$K51+$L51)</f>
        <v/>
      </c>
      <c r="N51" s="42"/>
      <c r="O51" s="42"/>
    </row>
    <row r="52" customFormat="false" ht="15.75" hidden="false" customHeight="true" outlineLevel="0" collapsed="false">
      <c r="A52" s="48" t="str">
        <f aca="false">IF($C52="","",ROW()-4)</f>
        <v/>
      </c>
      <c r="B52" s="49"/>
      <c r="C52" s="50"/>
      <c r="D52" s="33"/>
      <c r="E52" s="33"/>
      <c r="F52" s="33"/>
      <c r="G52" s="51"/>
      <c r="H52" s="50"/>
      <c r="I52" s="52"/>
      <c r="J52" s="34"/>
      <c r="K52" s="18" t="str">
        <f aca="false">IF($G52="","",$G52*$I52)</f>
        <v/>
      </c>
      <c r="L52" s="18" t="str">
        <f aca="false">IF($K52="","",$K52*$J52)</f>
        <v/>
      </c>
      <c r="M52" s="53" t="str">
        <f aca="false">IF($K52="","",$K52+$L52)</f>
        <v/>
      </c>
      <c r="N52" s="33"/>
      <c r="O52" s="33"/>
    </row>
    <row r="53" customFormat="false" ht="15.75" hidden="false" customHeight="true" outlineLevel="0" collapsed="false">
      <c r="A53" s="39" t="str">
        <f aca="false">IF($C53="","",ROW()-4)</f>
        <v/>
      </c>
      <c r="B53" s="40"/>
      <c r="C53" s="41"/>
      <c r="D53" s="42"/>
      <c r="E53" s="42"/>
      <c r="F53" s="42"/>
      <c r="G53" s="43"/>
      <c r="H53" s="41"/>
      <c r="I53" s="44"/>
      <c r="J53" s="45"/>
      <c r="K53" s="13" t="str">
        <f aca="false">IF($G53="","",$G53*$I53)</f>
        <v/>
      </c>
      <c r="L53" s="13" t="str">
        <f aca="false">IF($K53="","",$K53*$J53)</f>
        <v/>
      </c>
      <c r="M53" s="46" t="str">
        <f aca="false">IF($K53="","",$K53+$L53)</f>
        <v/>
      </c>
      <c r="N53" s="42"/>
      <c r="O53" s="42"/>
    </row>
    <row r="54" customFormat="false" ht="15.75" hidden="false" customHeight="true" outlineLevel="0" collapsed="false">
      <c r="A54" s="48" t="str">
        <f aca="false">IF($C54="","",ROW()-4)</f>
        <v/>
      </c>
      <c r="B54" s="49"/>
      <c r="C54" s="50"/>
      <c r="D54" s="33"/>
      <c r="E54" s="33"/>
      <c r="F54" s="33"/>
      <c r="G54" s="51"/>
      <c r="H54" s="50"/>
      <c r="I54" s="52"/>
      <c r="J54" s="34"/>
      <c r="K54" s="18" t="str">
        <f aca="false">IF($G54="","",$G54*$I54)</f>
        <v/>
      </c>
      <c r="L54" s="18" t="str">
        <f aca="false">IF($K54="","",$K54*$J54)</f>
        <v/>
      </c>
      <c r="M54" s="53" t="str">
        <f aca="false">IF($K54="","",$K54+$L54)</f>
        <v/>
      </c>
      <c r="N54" s="33"/>
      <c r="O54" s="33"/>
    </row>
    <row r="55" customFormat="false" ht="15.75" hidden="false" customHeight="true" outlineLevel="0" collapsed="false">
      <c r="A55" s="39" t="str">
        <f aca="false">IF($C55="","",ROW()-4)</f>
        <v/>
      </c>
      <c r="B55" s="40"/>
      <c r="C55" s="41"/>
      <c r="D55" s="42"/>
      <c r="E55" s="42"/>
      <c r="F55" s="42"/>
      <c r="G55" s="43"/>
      <c r="H55" s="41"/>
      <c r="I55" s="44"/>
      <c r="J55" s="45"/>
      <c r="K55" s="13" t="str">
        <f aca="false">IF($G55="","",$G55*$I55)</f>
        <v/>
      </c>
      <c r="L55" s="13" t="str">
        <f aca="false">IF($K55="","",$K55*$J55)</f>
        <v/>
      </c>
      <c r="M55" s="46" t="str">
        <f aca="false">IF($K55="","",$K55+$L55)</f>
        <v/>
      </c>
      <c r="N55" s="42"/>
      <c r="O55" s="42"/>
    </row>
    <row r="56" customFormat="false" ht="15.75" hidden="false" customHeight="true" outlineLevel="0" collapsed="false">
      <c r="A56" s="48" t="str">
        <f aca="false">IF($C56="","",ROW()-4)</f>
        <v/>
      </c>
      <c r="B56" s="49"/>
      <c r="C56" s="50"/>
      <c r="D56" s="33"/>
      <c r="E56" s="33"/>
      <c r="F56" s="33"/>
      <c r="G56" s="51"/>
      <c r="H56" s="50"/>
      <c r="I56" s="52"/>
      <c r="J56" s="34"/>
      <c r="K56" s="18" t="str">
        <f aca="false">IF($G56="","",$G56*$I56)</f>
        <v/>
      </c>
      <c r="L56" s="18" t="str">
        <f aca="false">IF($K56="","",$K56*$J56)</f>
        <v/>
      </c>
      <c r="M56" s="53" t="str">
        <f aca="false">IF($K56="","",$K56+$L56)</f>
        <v/>
      </c>
      <c r="N56" s="33"/>
      <c r="O56" s="33"/>
    </row>
    <row r="57" customFormat="false" ht="15.75" hidden="false" customHeight="true" outlineLevel="0" collapsed="false">
      <c r="A57" s="39" t="str">
        <f aca="false">IF($C57="","",ROW()-4)</f>
        <v/>
      </c>
      <c r="B57" s="40"/>
      <c r="C57" s="41"/>
      <c r="D57" s="42"/>
      <c r="E57" s="42"/>
      <c r="F57" s="42"/>
      <c r="G57" s="43"/>
      <c r="H57" s="41"/>
      <c r="I57" s="44"/>
      <c r="J57" s="45"/>
      <c r="K57" s="13" t="str">
        <f aca="false">IF($G57="","",$G57*$I57)</f>
        <v/>
      </c>
      <c r="L57" s="13" t="str">
        <f aca="false">IF($K57="","",$K57*$J57)</f>
        <v/>
      </c>
      <c r="M57" s="46" t="str">
        <f aca="false">IF($K57="","",$K57+$L57)</f>
        <v/>
      </c>
      <c r="N57" s="42"/>
      <c r="O57" s="42"/>
    </row>
    <row r="58" customFormat="false" ht="15.75" hidden="false" customHeight="true" outlineLevel="0" collapsed="false">
      <c r="A58" s="48" t="str">
        <f aca="false">IF($C58="","",ROW()-4)</f>
        <v/>
      </c>
      <c r="B58" s="49"/>
      <c r="C58" s="50"/>
      <c r="D58" s="33"/>
      <c r="E58" s="33"/>
      <c r="F58" s="33"/>
      <c r="G58" s="51"/>
      <c r="H58" s="50"/>
      <c r="I58" s="52"/>
      <c r="J58" s="34"/>
      <c r="K58" s="18" t="str">
        <f aca="false">IF($G58="","",$G58*$I58)</f>
        <v/>
      </c>
      <c r="L58" s="18" t="str">
        <f aca="false">IF($K58="","",$K58*$J58)</f>
        <v/>
      </c>
      <c r="M58" s="53" t="str">
        <f aca="false">IF($K58="","",$K58+$L58)</f>
        <v/>
      </c>
      <c r="N58" s="33"/>
      <c r="O58" s="33"/>
    </row>
    <row r="59" customFormat="false" ht="15.75" hidden="false" customHeight="true" outlineLevel="0" collapsed="false">
      <c r="A59" s="39" t="str">
        <f aca="false">IF($C59="","",ROW()-4)</f>
        <v/>
      </c>
      <c r="B59" s="40"/>
      <c r="C59" s="41"/>
      <c r="D59" s="42"/>
      <c r="E59" s="42"/>
      <c r="F59" s="42"/>
      <c r="G59" s="43"/>
      <c r="H59" s="41"/>
      <c r="I59" s="44"/>
      <c r="J59" s="45"/>
      <c r="K59" s="13" t="str">
        <f aca="false">IF($G59="","",$G59*$I59)</f>
        <v/>
      </c>
      <c r="L59" s="13" t="str">
        <f aca="false">IF($K59="","",$K59*$J59)</f>
        <v/>
      </c>
      <c r="M59" s="46" t="str">
        <f aca="false">IF($K59="","",$K59+$L59)</f>
        <v/>
      </c>
      <c r="N59" s="42"/>
      <c r="O59" s="42"/>
    </row>
    <row r="60" customFormat="false" ht="15.75" hidden="false" customHeight="true" outlineLevel="0" collapsed="false">
      <c r="A60" s="48" t="str">
        <f aca="false">IF($C60="","",ROW()-4)</f>
        <v/>
      </c>
      <c r="B60" s="49"/>
      <c r="C60" s="50"/>
      <c r="D60" s="33"/>
      <c r="E60" s="33"/>
      <c r="F60" s="33"/>
      <c r="G60" s="51"/>
      <c r="H60" s="50"/>
      <c r="I60" s="52"/>
      <c r="J60" s="34"/>
      <c r="K60" s="18" t="str">
        <f aca="false">IF($G60="","",$G60*$I60)</f>
        <v/>
      </c>
      <c r="L60" s="18" t="str">
        <f aca="false">IF($K60="","",$K60*$J60)</f>
        <v/>
      </c>
      <c r="M60" s="53" t="str">
        <f aca="false">IF($K60="","",$K60+$L60)</f>
        <v/>
      </c>
      <c r="N60" s="33"/>
      <c r="O60" s="33"/>
    </row>
    <row r="61" customFormat="false" ht="15.75" hidden="false" customHeight="true" outlineLevel="0" collapsed="false">
      <c r="A61" s="39" t="str">
        <f aca="false">IF($C61="","",ROW()-4)</f>
        <v/>
      </c>
      <c r="B61" s="40"/>
      <c r="C61" s="41"/>
      <c r="D61" s="42"/>
      <c r="E61" s="42"/>
      <c r="F61" s="42"/>
      <c r="G61" s="43"/>
      <c r="H61" s="41"/>
      <c r="I61" s="44"/>
      <c r="J61" s="45"/>
      <c r="K61" s="13" t="str">
        <f aca="false">IF($G61="","",$G61*$I61)</f>
        <v/>
      </c>
      <c r="L61" s="13" t="str">
        <f aca="false">IF($K61="","",$K61*$J61)</f>
        <v/>
      </c>
      <c r="M61" s="46" t="str">
        <f aca="false">IF($K61="","",$K61+$L61)</f>
        <v/>
      </c>
      <c r="N61" s="42"/>
      <c r="O61" s="42"/>
    </row>
    <row r="62" customFormat="false" ht="15.75" hidden="false" customHeight="true" outlineLevel="0" collapsed="false">
      <c r="A62" s="48" t="str">
        <f aca="false">IF($C62="","",ROW()-4)</f>
        <v/>
      </c>
      <c r="B62" s="49"/>
      <c r="C62" s="50"/>
      <c r="D62" s="33"/>
      <c r="E62" s="33"/>
      <c r="F62" s="33"/>
      <c r="G62" s="51"/>
      <c r="H62" s="50"/>
      <c r="I62" s="52"/>
      <c r="J62" s="34"/>
      <c r="K62" s="18" t="str">
        <f aca="false">IF($G62="","",$G62*$I62)</f>
        <v/>
      </c>
      <c r="L62" s="18" t="str">
        <f aca="false">IF($K62="","",$K62*$J62)</f>
        <v/>
      </c>
      <c r="M62" s="53" t="str">
        <f aca="false">IF($K62="","",$K62+$L62)</f>
        <v/>
      </c>
      <c r="N62" s="33"/>
      <c r="O62" s="33"/>
    </row>
    <row r="63" customFormat="false" ht="15.75" hidden="false" customHeight="true" outlineLevel="0" collapsed="false">
      <c r="A63" s="39" t="str">
        <f aca="false">IF($C63="","",ROW()-4)</f>
        <v/>
      </c>
      <c r="B63" s="40"/>
      <c r="C63" s="41"/>
      <c r="D63" s="42"/>
      <c r="E63" s="42"/>
      <c r="F63" s="42"/>
      <c r="G63" s="43"/>
      <c r="H63" s="41"/>
      <c r="I63" s="44"/>
      <c r="J63" s="45"/>
      <c r="K63" s="13" t="str">
        <f aca="false">IF($G63="","",$G63*$I63)</f>
        <v/>
      </c>
      <c r="L63" s="13" t="str">
        <f aca="false">IF($K63="","",$K63*$J63)</f>
        <v/>
      </c>
      <c r="M63" s="46" t="str">
        <f aca="false">IF($K63="","",$K63+$L63)</f>
        <v/>
      </c>
      <c r="N63" s="42"/>
      <c r="O63" s="42"/>
    </row>
    <row r="64" customFormat="false" ht="15.75" hidden="false" customHeight="true" outlineLevel="0" collapsed="false">
      <c r="A64" s="48" t="str">
        <f aca="false">IF($C64="","",ROW()-4)</f>
        <v/>
      </c>
      <c r="B64" s="49"/>
      <c r="C64" s="50"/>
      <c r="D64" s="33"/>
      <c r="E64" s="33"/>
      <c r="F64" s="33"/>
      <c r="G64" s="51"/>
      <c r="H64" s="50"/>
      <c r="I64" s="52"/>
      <c r="J64" s="34"/>
      <c r="K64" s="18" t="str">
        <f aca="false">IF($G64="","",$G64*$I64)</f>
        <v/>
      </c>
      <c r="L64" s="18" t="str">
        <f aca="false">IF($K64="","",$K64*$J64)</f>
        <v/>
      </c>
      <c r="M64" s="53" t="str">
        <f aca="false">IF($K64="","",$K64+$L64)</f>
        <v/>
      </c>
      <c r="N64" s="33"/>
      <c r="O64" s="33"/>
    </row>
    <row r="65" customFormat="false" ht="21.75" hidden="false" customHeight="true" outlineLevel="0" collapsed="false">
      <c r="A65" s="55" t="s">
        <v>23</v>
      </c>
      <c r="B65" s="26"/>
      <c r="C65" s="26"/>
      <c r="D65" s="26"/>
      <c r="E65" s="56" t="s">
        <v>138</v>
      </c>
      <c r="F65" s="26"/>
      <c r="G65" s="26"/>
      <c r="H65" s="26"/>
      <c r="I65" s="26"/>
      <c r="J65" s="26"/>
      <c r="K65" s="57" t="n">
        <f aca="false">SUM(K5:K64)</f>
        <v>16136.5</v>
      </c>
      <c r="L65" s="57" t="n">
        <f aca="false">SUM(L5:L64)</f>
        <v>2456.795</v>
      </c>
      <c r="M65" s="58" t="n">
        <f aca="false">SUM(M5:M64)</f>
        <v>18593.295</v>
      </c>
      <c r="N65" s="26"/>
      <c r="O65" s="26"/>
    </row>
  </sheetData>
  <mergeCells count="2">
    <mergeCell ref="A1:O1"/>
    <mergeCell ref="A2:O2"/>
  </mergeCells>
  <dataValidations count="5">
    <dataValidation allowBlank="true" error="Bitte einen Wert aus der Liste wählen." errorStyle="stop" errorTitle="Ungültige Eingabe" operator="between" prompt="Aus Dropdown-Liste wählen" showDropDown="false" showErrorMessage="false" showInputMessage="false" sqref="D5:D64" type="list">
      <formula1>Stammdaten!$A$5:$A$14</formula1>
      <formula2>0</formula2>
    </dataValidation>
    <dataValidation allowBlank="true" error="Bitte einen Wert aus der Liste wählen." errorStyle="stop" errorTitle="Ungültige Eingabe" operator="between" prompt="Aus Dropdown-Liste wählen" showDropDown="false" showErrorMessage="false" showInputMessage="false" sqref="F5:F64" type="list">
      <formula1>Stammdaten!$J$5:$J$9</formula1>
      <formula2>0</formula2>
    </dataValidation>
    <dataValidation allowBlank="true" error="Bitte einen Wert aus der Liste wählen." errorStyle="stop" errorTitle="Ungültige Eingabe" operator="between" prompt="Aus Dropdown-Liste wählen" showDropDown="false" showErrorMessage="false" showInputMessage="false" sqref="H5:H64" type="list">
      <formula1>Stammdaten!$C$5:$C$16</formula1>
      <formula2>0</formula2>
    </dataValidation>
    <dataValidation allowBlank="true" error="Bitte einen Wert aus der Liste wählen." errorStyle="stop" errorTitle="Ungültige Eingabe" operator="between" prompt="Aus Dropdown-Liste wählen" showDropDown="false" showErrorMessage="false" showInputMessage="false" sqref="J5:J64" type="list">
      <formula1>Stammdaten!$E$5:$E$7</formula1>
      <formula2>0</formula2>
    </dataValidation>
    <dataValidation allowBlank="true" error="Bitte einen Wert aus der Liste wählen." errorStyle="stop" errorTitle="Ungültige Eingabe" operator="between" prompt="Aus Dropdown-Liste wählen" showDropDown="false" showErrorMessage="false" showInputMessage="false" sqref="N5:N64" type="list">
      <formula1>Stammdaten!$H$5:$H$8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16"/>
    <col collapsed="false" customWidth="true" hidden="false" outlineLevel="0" max="3" min="3" style="0" width="18"/>
    <col collapsed="false" customWidth="true" hidden="false" outlineLevel="0" max="5" min="4" style="0" width="16"/>
    <col collapsed="false" customWidth="true" hidden="false" outlineLevel="0" max="6" min="6" style="0" width="15"/>
    <col collapsed="false" customWidth="true" hidden="false" outlineLevel="0" max="7" min="7" style="0" width="16"/>
  </cols>
  <sheetData>
    <row r="1" customFormat="false" ht="31.5" hidden="false" customHeight="true" outlineLevel="0" collapsed="false">
      <c r="A1" s="31" t="s">
        <v>139</v>
      </c>
      <c r="B1" s="31"/>
      <c r="C1" s="31"/>
      <c r="D1" s="31"/>
      <c r="E1" s="31"/>
      <c r="F1" s="31"/>
      <c r="G1" s="31"/>
    </row>
    <row r="2" customFormat="false" ht="18" hidden="false" customHeight="true" outlineLevel="0" collapsed="false">
      <c r="A2" s="2" t="s">
        <v>140</v>
      </c>
      <c r="B2" s="2"/>
      <c r="C2" s="2"/>
      <c r="D2" s="2"/>
      <c r="E2" s="2"/>
      <c r="F2" s="2"/>
      <c r="G2" s="2"/>
    </row>
    <row r="4" customFormat="false" ht="30" hidden="false" customHeight="true" outlineLevel="0" collapsed="false">
      <c r="A4" s="38" t="s">
        <v>12</v>
      </c>
      <c r="B4" s="38" t="s">
        <v>141</v>
      </c>
      <c r="C4" s="38" t="s">
        <v>142</v>
      </c>
      <c r="D4" s="38" t="s">
        <v>143</v>
      </c>
      <c r="E4" s="38" t="s">
        <v>144</v>
      </c>
      <c r="F4" s="38" t="s">
        <v>15</v>
      </c>
      <c r="G4" s="38" t="s">
        <v>145</v>
      </c>
    </row>
    <row r="5" customFormat="false" ht="18" hidden="false" customHeight="true" outlineLevel="0" collapsed="false">
      <c r="A5" s="59" t="s">
        <v>43</v>
      </c>
      <c r="B5" s="52" t="n">
        <v>2500</v>
      </c>
      <c r="C5" s="16" t="n">
        <f aca="false">SUMIF(Kostenerfassung!$D$5:$D$64,$A5,Kostenerfassung!$K$5:$K$64)</f>
        <v>2100</v>
      </c>
      <c r="D5" s="13" t="n">
        <f aca="false">B5-C5</f>
        <v>400</v>
      </c>
      <c r="E5" s="14" t="n">
        <f aca="false">IF(B5=0,"",C5/B5)</f>
        <v>0.84</v>
      </c>
      <c r="F5" s="15" t="str">
        <f aca="false">IF(B5=0,"—",IF(E5&gt;1,"Überschritten",IF(E5&gt;=0.8,"Kritisch","Im Budget")))</f>
        <v>Kritisch</v>
      </c>
      <c r="G5" s="14" t="n">
        <f aca="false">IF($C$15=0,"",C5/$C$15)</f>
        <v>0.130139745297927</v>
      </c>
    </row>
    <row r="6" customFormat="false" ht="18" hidden="false" customHeight="true" outlineLevel="0" collapsed="false">
      <c r="A6" s="60" t="s">
        <v>46</v>
      </c>
      <c r="B6" s="52" t="n">
        <v>1800</v>
      </c>
      <c r="C6" s="21" t="n">
        <f aca="false">SUMIF(Kostenerfassung!$D$5:$D$64,$A6,Kostenerfassung!$K$5:$K$64)</f>
        <v>1525</v>
      </c>
      <c r="D6" s="18" t="n">
        <f aca="false">B6-C6</f>
        <v>275</v>
      </c>
      <c r="E6" s="19" t="n">
        <f aca="false">IF(B6=0,"",C6/B6)</f>
        <v>0.847222222222222</v>
      </c>
      <c r="F6" s="20" t="str">
        <f aca="false">IF(B6=0,"—",IF(E6&gt;1,"Überschritten",IF(E6&gt;=0.8,"Kritisch","Im Budget")))</f>
        <v>Kritisch</v>
      </c>
      <c r="G6" s="19" t="n">
        <f aca="false">IF($C$15=0,"",C6/$C$15)</f>
        <v>0.0945062436092089</v>
      </c>
    </row>
    <row r="7" customFormat="false" ht="18" hidden="false" customHeight="true" outlineLevel="0" collapsed="false">
      <c r="A7" s="59" t="s">
        <v>49</v>
      </c>
      <c r="B7" s="52" t="n">
        <v>2400</v>
      </c>
      <c r="C7" s="16" t="n">
        <f aca="false">SUMIF(Kostenerfassung!$D$5:$D$64,$A7,Kostenerfassung!$K$5:$K$64)</f>
        <v>2450</v>
      </c>
      <c r="D7" s="13" t="n">
        <f aca="false">B7-C7</f>
        <v>-50</v>
      </c>
      <c r="E7" s="14" t="n">
        <f aca="false">IF(B7=0,"",C7/B7)</f>
        <v>1.02083333333333</v>
      </c>
      <c r="F7" s="15" t="str">
        <f aca="false">IF(B7=0,"—",IF(E7&gt;1,"Überschritten",IF(E7&gt;=0.8,"Kritisch","Im Budget")))</f>
        <v>Überschritten</v>
      </c>
      <c r="G7" s="14" t="n">
        <f aca="false">IF($C$15=0,"",C7/$C$15)</f>
        <v>0.151829702847582</v>
      </c>
    </row>
    <row r="8" customFormat="false" ht="18" hidden="false" customHeight="true" outlineLevel="0" collapsed="false">
      <c r="A8" s="60" t="s">
        <v>52</v>
      </c>
      <c r="B8" s="52" t="n">
        <v>3000</v>
      </c>
      <c r="C8" s="21" t="n">
        <f aca="false">SUMIF(Kostenerfassung!$D$5:$D$64,$A8,Kostenerfassung!$K$5:$K$64)</f>
        <v>2790.5</v>
      </c>
      <c r="D8" s="18" t="n">
        <f aca="false">B8-C8</f>
        <v>209.5</v>
      </c>
      <c r="E8" s="19" t="n">
        <f aca="false">IF(B8=0,"",C8/B8)</f>
        <v>0.930166666666667</v>
      </c>
      <c r="F8" s="20" t="str">
        <f aca="false">IF(B8=0,"—",IF(E8&gt;1,"Überschritten",IF(E8&gt;=0.8,"Kritisch","Im Budget")))</f>
        <v>Kritisch</v>
      </c>
      <c r="G8" s="19" t="n">
        <f aca="false">IF($C$15=0,"",C8/$C$15)</f>
        <v>0.172930932978031</v>
      </c>
    </row>
    <row r="9" customFormat="false" ht="18" hidden="false" customHeight="true" outlineLevel="0" collapsed="false">
      <c r="A9" s="59" t="s">
        <v>54</v>
      </c>
      <c r="B9" s="52" t="n">
        <v>4000</v>
      </c>
      <c r="C9" s="16" t="n">
        <f aca="false">SUMIF(Kostenerfassung!$D$5:$D$64,$A9,Kostenerfassung!$K$5:$K$64)</f>
        <v>4230</v>
      </c>
      <c r="D9" s="13" t="n">
        <f aca="false">B9-C9</f>
        <v>-230</v>
      </c>
      <c r="E9" s="14" t="n">
        <f aca="false">IF(B9=0,"",C9/B9)</f>
        <v>1.0575</v>
      </c>
      <c r="F9" s="15" t="str">
        <f aca="false">IF(B9=0,"—",IF(E9&gt;1,"Überschritten",IF(E9&gt;=0.8,"Kritisch","Im Budget")))</f>
        <v>Überschritten</v>
      </c>
      <c r="G9" s="14" t="n">
        <f aca="false">IF($C$15=0,"",C9/$C$15)</f>
        <v>0.262138629814396</v>
      </c>
    </row>
    <row r="10" customFormat="false" ht="18" hidden="false" customHeight="true" outlineLevel="0" collapsed="false">
      <c r="A10" s="60" t="s">
        <v>56</v>
      </c>
      <c r="B10" s="52" t="n">
        <v>900</v>
      </c>
      <c r="C10" s="21" t="n">
        <f aca="false">SUMIF(Kostenerfassung!$D$5:$D$64,$A10,Kostenerfassung!$K$5:$K$64)</f>
        <v>532</v>
      </c>
      <c r="D10" s="18" t="n">
        <f aca="false">B10-C10</f>
        <v>368</v>
      </c>
      <c r="E10" s="19" t="n">
        <f aca="false">IF(B10=0,"",C10/B10)</f>
        <v>0.591111111111111</v>
      </c>
      <c r="F10" s="20" t="str">
        <f aca="false">IF(B10=0,"—",IF(E10&gt;1,"Überschritten",IF(E10&gt;=0.8,"Kritisch","Im Budget")))</f>
        <v>Im Budget</v>
      </c>
      <c r="G10" s="19" t="n">
        <f aca="false">IF($C$15=0,"",C10/$C$15)</f>
        <v>0.0329687354754749</v>
      </c>
    </row>
    <row r="11" customFormat="false" ht="18" hidden="false" customHeight="true" outlineLevel="0" collapsed="false">
      <c r="A11" s="59" t="s">
        <v>58</v>
      </c>
      <c r="B11" s="52" t="n">
        <v>1500</v>
      </c>
      <c r="C11" s="16" t="n">
        <f aca="false">SUMIF(Kostenerfassung!$D$5:$D$64,$A11,Kostenerfassung!$K$5:$K$64)</f>
        <v>1200</v>
      </c>
      <c r="D11" s="13" t="n">
        <f aca="false">B11-C11</f>
        <v>300</v>
      </c>
      <c r="E11" s="14" t="n">
        <f aca="false">IF(B11=0,"",C11/B11)</f>
        <v>0.8</v>
      </c>
      <c r="F11" s="15" t="str">
        <f aca="false">IF(B11=0,"—",IF(E11&gt;1,"Überschritten",IF(E11&gt;=0.8,"Kritisch","Im Budget")))</f>
        <v>Kritisch</v>
      </c>
      <c r="G11" s="14" t="n">
        <f aca="false">IF($C$15=0,"",C11/$C$15)</f>
        <v>0.0743655687416726</v>
      </c>
    </row>
    <row r="12" customFormat="false" ht="18" hidden="false" customHeight="true" outlineLevel="0" collapsed="false">
      <c r="A12" s="60" t="s">
        <v>60</v>
      </c>
      <c r="B12" s="52" t="n">
        <v>800</v>
      </c>
      <c r="C12" s="21" t="n">
        <f aca="false">SUMIF(Kostenerfassung!$D$5:$D$64,$A12,Kostenerfassung!$K$5:$K$64)</f>
        <v>420</v>
      </c>
      <c r="D12" s="18" t="n">
        <f aca="false">B12-C12</f>
        <v>380</v>
      </c>
      <c r="E12" s="19" t="n">
        <f aca="false">IF(B12=0,"",C12/B12)</f>
        <v>0.525</v>
      </c>
      <c r="F12" s="20" t="str">
        <f aca="false">IF(B12=0,"—",IF(E12&gt;1,"Überschritten",IF(E12&gt;=0.8,"Kritisch","Im Budget")))</f>
        <v>Im Budget</v>
      </c>
      <c r="G12" s="19" t="n">
        <f aca="false">IF($C$15=0,"",C12/$C$15)</f>
        <v>0.0260279490595854</v>
      </c>
    </row>
    <row r="13" customFormat="false" ht="18" hidden="false" customHeight="true" outlineLevel="0" collapsed="false">
      <c r="A13" s="59" t="s">
        <v>62</v>
      </c>
      <c r="B13" s="52" t="n">
        <v>700</v>
      </c>
      <c r="C13" s="16" t="n">
        <f aca="false">SUMIF(Kostenerfassung!$D$5:$D$64,$A13,Kostenerfassung!$K$5:$K$64)</f>
        <v>744</v>
      </c>
      <c r="D13" s="13" t="n">
        <f aca="false">B13-C13</f>
        <v>-44</v>
      </c>
      <c r="E13" s="14" t="n">
        <f aca="false">IF(B13=0,"",C13/B13)</f>
        <v>1.06285714285714</v>
      </c>
      <c r="F13" s="15" t="str">
        <f aca="false">IF(B13=0,"—",IF(E13&gt;1,"Überschritten",IF(E13&gt;=0.8,"Kritisch","Im Budget")))</f>
        <v>Überschritten</v>
      </c>
      <c r="G13" s="14" t="n">
        <f aca="false">IF($C$15=0,"",C13/$C$15)</f>
        <v>0.046106652619837</v>
      </c>
    </row>
    <row r="14" customFormat="false" ht="18" hidden="false" customHeight="true" outlineLevel="0" collapsed="false">
      <c r="A14" s="60" t="s">
        <v>64</v>
      </c>
      <c r="B14" s="52" t="n">
        <v>500</v>
      </c>
      <c r="C14" s="21" t="n">
        <f aca="false">SUMIF(Kostenerfassung!$D$5:$D$64,$A14,Kostenerfassung!$K$5:$K$64)</f>
        <v>145</v>
      </c>
      <c r="D14" s="18" t="n">
        <f aca="false">B14-C14</f>
        <v>355</v>
      </c>
      <c r="E14" s="19" t="n">
        <f aca="false">IF(B14=0,"",C14/B14)</f>
        <v>0.29</v>
      </c>
      <c r="F14" s="20" t="str">
        <f aca="false">IF(B14=0,"—",IF(E14&gt;1,"Überschritten",IF(E14&gt;=0.8,"Kritisch","Im Budget")))</f>
        <v>Im Budget</v>
      </c>
      <c r="G14" s="19" t="n">
        <f aca="false">IF($C$15=0,"",C14/$C$15)</f>
        <v>0.00898583955628544</v>
      </c>
    </row>
    <row r="15" customFormat="false" ht="21.75" hidden="false" customHeight="true" outlineLevel="0" collapsed="false">
      <c r="A15" s="61" t="s">
        <v>23</v>
      </c>
      <c r="B15" s="57" t="n">
        <f aca="false">SUM(B5:B14)</f>
        <v>18100</v>
      </c>
      <c r="C15" s="57" t="n">
        <f aca="false">SUM(C5:C14)</f>
        <v>16136.5</v>
      </c>
      <c r="D15" s="57" t="n">
        <f aca="false">SUM(D5:D14)</f>
        <v>1963.5</v>
      </c>
      <c r="E15" s="62" t="n">
        <f aca="false">IF(B15=0,"",C15/B15)</f>
        <v>0.891519337016575</v>
      </c>
      <c r="F15" s="55"/>
      <c r="G15" s="63" t="n">
        <v>1</v>
      </c>
    </row>
  </sheetData>
  <mergeCells count="2">
    <mergeCell ref="A1:G1"/>
    <mergeCell ref="A2:G2"/>
  </mergeCells>
  <conditionalFormatting sqref="F5:F14">
    <cfRule type="cellIs" priority="2" operator="equal" aboveAverage="0" equalAverage="0" bottom="0" percent="0" rank="0" text="" dxfId="0">
      <formula>"Überschritten"</formula>
    </cfRule>
    <cfRule type="cellIs" priority="3" operator="equal" aboveAverage="0" equalAverage="0" bottom="0" percent="0" rank="0" text="" dxfId="1">
      <formula>"Kritisch"</formula>
    </cfRule>
    <cfRule type="cellIs" priority="4" operator="equal" aboveAverage="0" equalAverage="0" bottom="0" percent="0" rank="0" text="" dxfId="2">
      <formula>"Im Budget"</formula>
    </cfRule>
  </conditionalFormatting>
  <conditionalFormatting sqref="E5:E14">
    <cfRule type="dataBar" priority="5">
      <dataBar showValue="1" minLength="10" maxLength="90">
        <cfvo type="num" val="0"/>
        <cfvo type="num" val="1.2"/>
        <color rgb="FF14706C"/>
      </dataBar>
      <extLst>
        <ext xmlns:x14="http://schemas.microsoft.com/office/spreadsheetml/2009/9/main" uri="{B025F937-C7B1-47D3-B67F-A62EFF666E3E}">
          <x14:id>{FFFC955E-CC43-494B-B9DA-BB9AAD637680}</x14:id>
        </ext>
      </extLst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FFC955E-CC43-494B-B9DA-BB9AAD637680}">
            <x14:dataBar minLength="10" maxLength="90" axisPosition="none" gradient="true">
              <x14:cfvo type="num">
                <xm:f>0</xm:f>
              </x14:cfvo>
              <x14:cfvo type="num">
                <xm:f>1.2</xm:f>
              </x14:cfvo>
              <x14:negativeFillColor rgb="FF14706C"/>
              <x14:axisColor rgb="FF000000"/>
            </x14:dataBar>
          </x14:cfRule>
          <xm:sqref>E5:E14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2026-07-20T09:57:44Z</dcterms:created>
  <dc:creator>openpyxl</dc:creator>
  <dc:description/>
  <dc:language>en-US</dc:language>
  <cp:lastModifiedBy/>
  <dcterms:modified xsi:type="dcterms:W3CDTF">2026-07-20T09:57:44Z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