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5194D056-AFC6-4B15-87B8-BE0CCBB22A5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ostenaufstellung" sheetId="1" r:id="rId1"/>
    <sheet name="Auswertung" sheetId="2" r:id="rId2"/>
    <sheet name="Stammdaten" sheetId="3" r:id="rId3"/>
    <sheet name="Anleitung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2" l="1"/>
  <c r="C17" i="2"/>
  <c r="C16" i="2"/>
  <c r="C15" i="2"/>
  <c r="D15" i="2" s="1"/>
  <c r="B15" i="2"/>
  <c r="C14" i="2"/>
  <c r="C13" i="2"/>
  <c r="H12" i="2"/>
  <c r="C12" i="2"/>
  <c r="H11" i="2"/>
  <c r="C11" i="2"/>
  <c r="D11" i="2" s="1"/>
  <c r="B11" i="2"/>
  <c r="H10" i="2"/>
  <c r="I10" i="2" s="1"/>
  <c r="G10" i="2"/>
  <c r="C10" i="2"/>
  <c r="H9" i="2"/>
  <c r="C9" i="2"/>
  <c r="D9" i="2" s="1"/>
  <c r="B9" i="2"/>
  <c r="H8" i="2"/>
  <c r="C8" i="2"/>
  <c r="D8" i="2" s="1"/>
  <c r="B8" i="2"/>
  <c r="H7" i="2"/>
  <c r="C7" i="2"/>
  <c r="C19" i="2" s="1"/>
  <c r="B7" i="2"/>
  <c r="J42" i="1"/>
  <c r="K41" i="1"/>
  <c r="I41" i="1"/>
  <c r="I40" i="1"/>
  <c r="B18" i="2" s="1"/>
  <c r="I39" i="1"/>
  <c r="K39" i="1" s="1"/>
  <c r="I38" i="1"/>
  <c r="K38" i="1" s="1"/>
  <c r="I37" i="1"/>
  <c r="G12" i="2" s="1"/>
  <c r="I36" i="1"/>
  <c r="K36" i="1" s="1"/>
  <c r="I35" i="1"/>
  <c r="K35" i="1" s="1"/>
  <c r="I34" i="1"/>
  <c r="K34" i="1" s="1"/>
  <c r="I33" i="1"/>
  <c r="B17" i="2" s="1"/>
  <c r="K32" i="1"/>
  <c r="I32" i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G7" i="2" s="1"/>
  <c r="I23" i="1"/>
  <c r="K23" i="1" s="1"/>
  <c r="K22" i="1"/>
  <c r="I22" i="1"/>
  <c r="I21" i="1"/>
  <c r="B10" i="2" s="1"/>
  <c r="I20" i="1"/>
  <c r="K20" i="1" s="1"/>
  <c r="I19" i="1"/>
  <c r="G9" i="2" s="1"/>
  <c r="I18" i="1"/>
  <c r="B12" i="2" s="1"/>
  <c r="I17" i="1"/>
  <c r="I42" i="1" s="1"/>
  <c r="A13" i="1" s="1"/>
  <c r="J13" i="1"/>
  <c r="D13" i="1"/>
  <c r="I9" i="2" l="1"/>
  <c r="D12" i="2"/>
  <c r="I12" i="2"/>
  <c r="D17" i="2"/>
  <c r="D10" i="2"/>
  <c r="I7" i="2"/>
  <c r="D18" i="2"/>
  <c r="H13" i="2"/>
  <c r="B14" i="2"/>
  <c r="D14" i="2" s="1"/>
  <c r="G11" i="2"/>
  <c r="I11" i="2" s="1"/>
  <c r="K17" i="1"/>
  <c r="K37" i="1"/>
  <c r="B16" i="2"/>
  <c r="D16" i="2" s="1"/>
  <c r="G8" i="2"/>
  <c r="I8" i="2" s="1"/>
  <c r="K18" i="1"/>
  <c r="K33" i="1"/>
  <c r="K24" i="1"/>
  <c r="D7" i="2"/>
  <c r="K19" i="1"/>
  <c r="B13" i="2"/>
  <c r="D13" i="2" s="1"/>
  <c r="K40" i="1"/>
  <c r="K21" i="1"/>
  <c r="K42" i="1" l="1"/>
  <c r="G13" i="1" s="1"/>
  <c r="B19" i="2"/>
  <c r="I13" i="2"/>
  <c r="G13" i="2"/>
  <c r="D19" i="2"/>
</calcChain>
</file>

<file path=xl/sharedStrings.xml><?xml version="1.0" encoding="utf-8"?>
<sst xmlns="http://schemas.openxmlformats.org/spreadsheetml/2006/main" count="253" uniqueCount="128">
  <si>
    <t>Strukturierte Kostenübersicht  ·  Plan-/Ist-Vergleich  ·  Vantera GmbH</t>
  </si>
  <si>
    <t>PROJEKTÜBERSICHT</t>
  </si>
  <si>
    <t>Projekt / Abteilung</t>
  </si>
  <si>
    <t>Musterprojekt – Standortausbau</t>
  </si>
  <si>
    <t>Verantwortlich</t>
  </si>
  <si>
    <t>M. Berger</t>
  </si>
  <si>
    <t>Zeitraum</t>
  </si>
  <si>
    <t>01.01.2026 – 31.12.2026</t>
  </si>
  <si>
    <t>Abteilung / Bereich</t>
  </si>
  <si>
    <t>Kaufmännische Leitung</t>
  </si>
  <si>
    <t>Erstellt von</t>
  </si>
  <si>
    <t>Team Controlling</t>
  </si>
  <si>
    <t>Status</t>
  </si>
  <si>
    <t>In Bearbeitung</t>
  </si>
  <si>
    <t>Gesamtbudget</t>
  </si>
  <si>
    <t>Sicherheitspuffer</t>
  </si>
  <si>
    <t>KENNZAHLEN</t>
  </si>
  <si>
    <t>PLANKOSTEN GESAMT</t>
  </si>
  <si>
    <t>ISTKOSTEN GESAMT</t>
  </si>
  <si>
    <t>ABWEICHUNG</t>
  </si>
  <si>
    <t>BUDGETAUSLASTUNG</t>
  </si>
  <si>
    <t>KOSTENPOSITIONEN</t>
  </si>
  <si>
    <t>Pos.</t>
  </si>
  <si>
    <t>Datum</t>
  </si>
  <si>
    <t>Kategorie</t>
  </si>
  <si>
    <t>Kostenstelle</t>
  </si>
  <si>
    <t>Beschreibung</t>
  </si>
  <si>
    <t>Einheit</t>
  </si>
  <si>
    <t>Menge</t>
  </si>
  <si>
    <t>Einzelpreis (€)</t>
  </si>
  <si>
    <t>Plankosten (€)</t>
  </si>
  <si>
    <t>Istkosten (€)</t>
  </si>
  <si>
    <t>Abweichung (€)</t>
  </si>
  <si>
    <t>Mietkosten</t>
  </si>
  <si>
    <t>100 – Verwaltung</t>
  </si>
  <si>
    <t>Büromiete Hauptstandort Q1</t>
  </si>
  <si>
    <t>Monat</t>
  </si>
  <si>
    <t>Bezahlt</t>
  </si>
  <si>
    <t>IT &amp; Software</t>
  </si>
  <si>
    <t>400 – IT</t>
  </si>
  <si>
    <t>Lizenzen Projektmanagement-Tool</t>
  </si>
  <si>
    <t>Lizenz</t>
  </si>
  <si>
    <t>Geliefert</t>
  </si>
  <si>
    <t>Personalkosten</t>
  </si>
  <si>
    <t>300 – Produktion</t>
  </si>
  <si>
    <t>Aushilfen Montagephase</t>
  </si>
  <si>
    <t>Stunde</t>
  </si>
  <si>
    <t>Bestellt</t>
  </si>
  <si>
    <t>Materialkosten</t>
  </si>
  <si>
    <t>Rohmaterial Serie A</t>
  </si>
  <si>
    <t>Stück</t>
  </si>
  <si>
    <t>Reisekosten</t>
  </si>
  <si>
    <t>200 – Vertrieb</t>
  </si>
  <si>
    <t>Kundenbesuche Region Süd</t>
  </si>
  <si>
    <t>Pauschal</t>
  </si>
  <si>
    <t>Fremdleistungen</t>
  </si>
  <si>
    <t>600 – Forschung</t>
  </si>
  <si>
    <t>Externes Ingenieurbüro</t>
  </si>
  <si>
    <t>Tag</t>
  </si>
  <si>
    <t>Marketing</t>
  </si>
  <si>
    <t>500 – Marketing</t>
  </si>
  <si>
    <t>Kampagne Frühjahr Online</t>
  </si>
  <si>
    <t>Bürobedarf</t>
  </si>
  <si>
    <t>Verbrauchsmaterial Büro</t>
  </si>
  <si>
    <t>Weiterbildung</t>
  </si>
  <si>
    <t>Vertriebsschulung Team</t>
  </si>
  <si>
    <t>Hardware-Upgrade Arbeitsplätze</t>
  </si>
  <si>
    <t>Büromiete Hauptstandort Q2</t>
  </si>
  <si>
    <t>Rohmaterial Serie B</t>
  </si>
  <si>
    <t>Versicherungen</t>
  </si>
  <si>
    <t>Betriebshaftpflicht Jahresrate</t>
  </si>
  <si>
    <t>Messeteilnahme Fachmesse</t>
  </si>
  <si>
    <t>Grafik- &amp; Designagentur</t>
  </si>
  <si>
    <t>Zusatzschicht Sommerauftrag</t>
  </si>
  <si>
    <t>Instandhaltung</t>
  </si>
  <si>
    <t>Wartung Maschinenpark</t>
  </si>
  <si>
    <t>Cloud-Speicher Jahresabo</t>
  </si>
  <si>
    <t>Content-Produktion Video</t>
  </si>
  <si>
    <t>Ergänzung Büromöbel</t>
  </si>
  <si>
    <t>Fachkonferenz Forschung</t>
  </si>
  <si>
    <t>Rohmaterial Serie C</t>
  </si>
  <si>
    <t>Jahresabschluss-Kundentour</t>
  </si>
  <si>
    <t>Sonstiges</t>
  </si>
  <si>
    <t>Weihnachtsfeier &amp; Team-Event</t>
  </si>
  <si>
    <t>SUMME</t>
  </si>
  <si>
    <t>AUSWERTUNG &amp; REPORTING</t>
  </si>
  <si>
    <t>Automatische Summen nach Kategorie und Kostenstelle · Basis: Blatt „Kostenaufstellung“</t>
  </si>
  <si>
    <t>KOSTEN NACH KATEGORIE</t>
  </si>
  <si>
    <t>KOSTEN NACH KOSTENSTELLE</t>
  </si>
  <si>
    <t>Gesamt</t>
  </si>
  <si>
    <t>VISUALISIERUNG</t>
  </si>
  <si>
    <t>STAMMDATEN</t>
  </si>
  <si>
    <t>Zentrale Listen für die Dropdown-Auswahl – hier pflegen Sie Ihre eigenen Werte.</t>
  </si>
  <si>
    <t>Kategorien</t>
  </si>
  <si>
    <t>Kostenstellen</t>
  </si>
  <si>
    <t>Einheiten</t>
  </si>
  <si>
    <t>Offen</t>
  </si>
  <si>
    <t>km</t>
  </si>
  <si>
    <t xml:space="preserve">  ANLEITUNG &amp; LEGENDE</t>
  </si>
  <si>
    <t>SO VERWENDEN SIE DIESE VORLAGE</t>
  </si>
  <si>
    <t>1. Projektdaten</t>
  </si>
  <si>
    <t>Tragen Sie oben im Blatt „Kostenaufstellung“ Projekt, Zeitraum, Verantwortlichen, Budget und Sicherheitspuffer ein.</t>
  </si>
  <si>
    <t>2. Stammdaten pflegen</t>
  </si>
  <si>
    <t>Im Blatt „Stammdaten“ passen Sie Kategorien, Kostenstellen, Einheiten und Status an Ihr Unternehmen an. Diese Werte erscheinen automatisch in den Dropdowns.</t>
  </si>
  <si>
    <t>3. Positionen erfassen</t>
  </si>
  <si>
    <t>Pro Zeile: Datum, Kategorie, Kostenstelle, Beschreibung, Einheit, Menge, Einzelpreis und Istkosten. Kategorie/Kostenstelle/Einheit/Status wählen Sie per Dropdown.</t>
  </si>
  <si>
    <t>4. Automatik nutzen</t>
  </si>
  <si>
    <t>Plankosten (= Menge × Einzelpreis), Abweichung, Summen und alle Kennzahlen werden automatisch berechnet.</t>
  </si>
  <si>
    <t>5. Auswertung ansehen</t>
  </si>
  <si>
    <t>Das Blatt „Auswertung“ zeigt Summen je Kategorie/Kostenstelle sowie Diagramme – ohne weiteres Zutun.</t>
  </si>
  <si>
    <t>LEGENDE – FELDER &amp; FARBEN</t>
  </si>
  <si>
    <t>Gelbe Felder</t>
  </si>
  <si>
    <t>Eingabefelder – hier tragen Sie Ihre eigenen Werte ein.</t>
  </si>
  <si>
    <t>Weiße / graue Felder</t>
  </si>
  <si>
    <t>Berechnete Felder (Formeln) – bitte nicht überschreiben.</t>
  </si>
  <si>
    <t>Grüne Abweichung</t>
  </si>
  <si>
    <t>Istkosten liegen unter dem Plan (Einsparung).</t>
  </si>
  <si>
    <t>Rote Abweichung</t>
  </si>
  <si>
    <t>Istkosten liegen über dem Plan (Mehrkosten).</t>
  </si>
  <si>
    <t>TIPPS</t>
  </si>
  <si>
    <t>Formeln schützen</t>
  </si>
  <si>
    <t>Über „Überprüfen → Blatt schützen“ können Sie berechnete Zellen vor versehentlichem Überschreiben sichern.</t>
  </si>
  <si>
    <t>Zeilen erweitern</t>
  </si>
  <si>
    <t>Reichen die vorbereiteten Zeilen nicht aus, kopieren Sie eine bestehende Datenzeile nach unten – Formeln und Dropdowns übernehmen sich.</t>
  </si>
  <si>
    <t>Budget im Blick</t>
  </si>
  <si>
    <t>Die Kennzahl „Budgetauslastung“ zeigt sofort, welcher Anteil des Budgets verbraucht ist.</t>
  </si>
  <si>
    <t>Hinweis: Alle enthaltenen Namen, Zahlen und Angaben sind frei erfundene Beispiele zur Veranschaulichung.</t>
  </si>
  <si>
    <t xml:space="preserve">KOSTENAUFSTELLUNG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</si>
</sst>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€&quot;"/>
    <numFmt numFmtId="165" formatCode="0.0%"/>
    <numFmt numFmtId="166" formatCode="dd\.mm\.yyyy"/>
    <numFmt numFmtId="167" formatCode="#,##0.00&quot; €&quot;"/>
  </numFmts>
  <fonts count="21" x14ac:knownFonts="1">
    <font>
      <sz val="11"/>
      <color theme="1"/>
      <name val="Calibri"/>
      <family val="2"/>
      <charset val="1"/>
    </font>
    <font>
      <b/>
      <sz val="24"/>
      <color rgb="FFFFFFFF"/>
      <name val="Calibri"/>
      <charset val="1"/>
    </font>
    <font>
      <sz val="11"/>
      <color rgb="FFD9E6E6"/>
      <name val="Calibri"/>
      <charset val="1"/>
    </font>
    <font>
      <b/>
      <sz val="10"/>
      <color rgb="FF1F5661"/>
      <name val="Calibri"/>
      <charset val="1"/>
    </font>
    <font>
      <b/>
      <sz val="10"/>
      <color rgb="FF6B7B7E"/>
      <name val="Calibri"/>
      <charset val="1"/>
    </font>
    <font>
      <sz val="11"/>
      <color rgb="FF1C2B2E"/>
      <name val="Calibri"/>
      <charset val="1"/>
    </font>
    <font>
      <b/>
      <sz val="11"/>
      <color rgb="FF1C2B2E"/>
      <name val="Calibri"/>
      <charset val="1"/>
    </font>
    <font>
      <b/>
      <sz val="9"/>
      <color rgb="FFFFFFFF"/>
      <name val="Calibri"/>
      <charset val="1"/>
    </font>
    <font>
      <b/>
      <sz val="18"/>
      <color rgb="FF1C2B2E"/>
      <name val="Calibri"/>
      <charset val="1"/>
    </font>
    <font>
      <b/>
      <sz val="10"/>
      <color rgb="FFFFFFFF"/>
      <name val="Calibri"/>
      <charset val="1"/>
    </font>
    <font>
      <sz val="10"/>
      <color rgb="FF1C2B2E"/>
      <name val="Calibri"/>
      <charset val="1"/>
    </font>
    <font>
      <b/>
      <sz val="11"/>
      <color rgb="FFFFFFFF"/>
      <name val="Calibri"/>
      <charset val="1"/>
    </font>
    <font>
      <b/>
      <sz val="20"/>
      <color rgb="FFFFFFFF"/>
      <name val="Calibri"/>
      <charset val="1"/>
    </font>
    <font>
      <i/>
      <sz val="10"/>
      <color rgb="FF6B7B7E"/>
      <name val="Calibri"/>
      <charset val="1"/>
    </font>
    <font>
      <b/>
      <sz val="11"/>
      <color rgb="FF1F5661"/>
      <name val="Calibri"/>
      <charset val="1"/>
    </font>
    <font>
      <b/>
      <sz val="16"/>
      <color rgb="FFFFFFFF"/>
      <name val="Calibri"/>
      <charset val="1"/>
    </font>
    <font>
      <b/>
      <sz val="12"/>
      <color rgb="FF1F5661"/>
      <name val="Calibri"/>
      <charset val="1"/>
    </font>
    <font>
      <b/>
      <sz val="10"/>
      <color rgb="FF1C2B2E"/>
      <name val="Calibri"/>
      <charset val="1"/>
    </font>
    <font>
      <b/>
      <sz val="10"/>
      <color rgb="FF2E7D53"/>
      <name val="Calibri"/>
      <charset val="1"/>
    </font>
    <font>
      <b/>
      <sz val="10"/>
      <color rgb="FFB23A3A"/>
      <name val="Calibri"/>
      <charset val="1"/>
    </font>
    <font>
      <i/>
      <sz val="9"/>
      <color rgb="FF6B7B7E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16343B"/>
        <bgColor rgb="FF1C2B2E"/>
      </patternFill>
    </fill>
    <fill>
      <patternFill patternType="solid">
        <fgColor rgb="FF1F5661"/>
        <bgColor rgb="FF16343B"/>
      </patternFill>
    </fill>
    <fill>
      <patternFill patternType="solid">
        <fgColor rgb="FFC0813A"/>
        <bgColor rgb="FFDC853E"/>
      </patternFill>
    </fill>
    <fill>
      <patternFill patternType="solid">
        <fgColor rgb="FFF3F6F6"/>
        <bgColor rgb="FFEAF0F0"/>
      </patternFill>
    </fill>
    <fill>
      <patternFill patternType="solid">
        <fgColor rgb="FFFFF7E4"/>
        <bgColor rgb="FFF3F6F6"/>
      </patternFill>
    </fill>
    <fill>
      <patternFill patternType="solid">
        <fgColor rgb="FF3E7E86"/>
        <bgColor rgb="FF4672A8"/>
      </patternFill>
    </fill>
    <fill>
      <patternFill patternType="solid">
        <fgColor rgb="FFFFFFFF"/>
        <bgColor rgb="FFF3F6F6"/>
      </patternFill>
    </fill>
    <fill>
      <patternFill patternType="solid">
        <fgColor rgb="FFEAF0F0"/>
        <bgColor rgb="FFF3F6F6"/>
      </patternFill>
    </fill>
    <fill>
      <patternFill patternType="solid">
        <fgColor rgb="FFD9EAD3"/>
        <bgColor rgb="FFD9E6E6"/>
      </patternFill>
    </fill>
    <fill>
      <patternFill patternType="solid">
        <fgColor rgb="FFF4CCCC"/>
        <bgColor rgb="FFD9D9D9"/>
      </patternFill>
    </fill>
  </fills>
  <borders count="9">
    <border>
      <left/>
      <right/>
      <top/>
      <bottom/>
      <diagonal/>
    </border>
    <border>
      <left/>
      <right/>
      <top/>
      <bottom style="thin">
        <color rgb="FFE9C979"/>
      </bottom>
      <diagonal/>
    </border>
    <border>
      <left style="thin">
        <color rgb="FFDDE6E6"/>
      </left>
      <right/>
      <top/>
      <bottom style="medium">
        <color rgb="FF1F5661"/>
      </bottom>
      <diagonal/>
    </border>
    <border>
      <left style="thin">
        <color rgb="FFDDE6E6"/>
      </left>
      <right/>
      <top/>
      <bottom style="medium">
        <color rgb="FF3E7E86"/>
      </bottom>
      <diagonal/>
    </border>
    <border>
      <left style="thin">
        <color rgb="FFDDE6E6"/>
      </left>
      <right/>
      <top/>
      <bottom style="medium">
        <color rgb="FFC0813A"/>
      </bottom>
      <diagonal/>
    </border>
    <border>
      <left style="thin">
        <color rgb="FFDDE6E6"/>
      </left>
      <right/>
      <top/>
      <bottom style="medium">
        <color rgb="FF16343B"/>
      </bottom>
      <diagonal/>
    </border>
    <border>
      <left style="thin">
        <color rgb="FF1F5661"/>
      </left>
      <right style="thin">
        <color rgb="FF1F5661"/>
      </right>
      <top style="thin">
        <color rgb="FF9DB1B3"/>
      </top>
      <bottom style="thin">
        <color rgb="FF9DB1B3"/>
      </bottom>
      <diagonal/>
    </border>
    <border>
      <left style="thin">
        <color rgb="FFC8D4D5"/>
      </left>
      <right style="thin">
        <color rgb="FFC8D4D5"/>
      </right>
      <top style="thin">
        <color rgb="FFC8D4D5"/>
      </top>
      <bottom style="thin">
        <color rgb="FFC8D4D5"/>
      </bottom>
      <diagonal/>
    </border>
    <border>
      <left/>
      <right/>
      <top style="medium">
        <color rgb="FFC0813A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65" fontId="8" fillId="5" borderId="5" xfId="0" applyNumberFormat="1" applyFont="1" applyFill="1" applyBorder="1" applyAlignment="1">
      <alignment horizontal="left" vertical="center" indent="1"/>
    </xf>
    <xf numFmtId="164" fontId="8" fillId="5" borderId="4" xfId="0" applyNumberFormat="1" applyFont="1" applyFill="1" applyBorder="1" applyAlignment="1">
      <alignment horizontal="left" vertical="center" indent="1"/>
    </xf>
    <xf numFmtId="164" fontId="8" fillId="5" borderId="3" xfId="0" applyNumberFormat="1" applyFont="1" applyFill="1" applyBorder="1" applyAlignment="1">
      <alignment horizontal="left" vertical="center" indent="1"/>
    </xf>
    <xf numFmtId="164" fontId="8" fillId="5" borderId="2" xfId="0" applyNumberFormat="1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164" fontId="6" fillId="6" borderId="1" xfId="0" applyNumberFormat="1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0" fillId="4" borderId="0" xfId="0" applyFill="1"/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5" fontId="6" fillId="6" borderId="1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166" fontId="10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left" vertical="center" wrapText="1"/>
    </xf>
    <xf numFmtId="167" fontId="10" fillId="8" borderId="7" xfId="0" applyNumberFormat="1" applyFont="1" applyFill="1" applyBorder="1" applyAlignment="1">
      <alignment horizontal="right" vertical="center"/>
    </xf>
    <xf numFmtId="167" fontId="10" fillId="6" borderId="7" xfId="0" applyNumberFormat="1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center" vertical="center" wrapText="1"/>
    </xf>
    <xf numFmtId="166" fontId="10" fillId="9" borderId="7" xfId="0" applyNumberFormat="1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left" vertical="center" wrapText="1"/>
    </xf>
    <xf numFmtId="167" fontId="10" fillId="9" borderId="7" xfId="0" applyNumberFormat="1" applyFont="1" applyFill="1" applyBorder="1" applyAlignment="1">
      <alignment horizontal="right" vertical="center"/>
    </xf>
    <xf numFmtId="167" fontId="11" fillId="2" borderId="8" xfId="0" applyNumberFormat="1" applyFont="1" applyFill="1" applyBorder="1" applyAlignment="1">
      <alignment horizontal="right" vertical="center"/>
    </xf>
    <xf numFmtId="0" fontId="0" fillId="2" borderId="8" xfId="0" applyFill="1" applyBorder="1"/>
    <xf numFmtId="0" fontId="9" fillId="3" borderId="7" xfId="0" applyFont="1" applyFill="1" applyBorder="1" applyAlignment="1">
      <alignment horizontal="center" vertical="center" wrapText="1"/>
    </xf>
    <xf numFmtId="164" fontId="10" fillId="8" borderId="7" xfId="0" applyNumberFormat="1" applyFont="1" applyFill="1" applyBorder="1" applyAlignment="1">
      <alignment horizontal="right" vertical="center"/>
    </xf>
    <xf numFmtId="164" fontId="10" fillId="9" borderId="7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164" fontId="9" fillId="2" borderId="0" xfId="0" applyNumberFormat="1" applyFont="1" applyFill="1" applyAlignment="1">
      <alignment horizontal="right" vertical="center"/>
    </xf>
    <xf numFmtId="0" fontId="11" fillId="3" borderId="7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7" fillId="6" borderId="7" xfId="0" applyFont="1" applyFill="1" applyBorder="1" applyAlignment="1">
      <alignment horizontal="left" vertical="center" wrapText="1"/>
    </xf>
    <xf numFmtId="0" fontId="17" fillId="9" borderId="7" xfId="0" applyFont="1" applyFill="1" applyBorder="1" applyAlignment="1">
      <alignment horizontal="left" vertical="center" wrapText="1"/>
    </xf>
    <xf numFmtId="0" fontId="18" fillId="10" borderId="7" xfId="0" applyFont="1" applyFill="1" applyBorder="1" applyAlignment="1">
      <alignment horizontal="left" vertical="center" wrapText="1"/>
    </xf>
    <xf numFmtId="0" fontId="19" fillId="11" borderId="7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 vertical="center" indent="1"/>
    </xf>
    <xf numFmtId="0" fontId="12" fillId="2" borderId="0" xfId="0" applyFont="1" applyFill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</cellXfs>
  <cellStyles count="1">
    <cellStyle name="Standard" xfId="0" builtinId="0"/>
  </cellStyles>
  <dxfs count="6">
    <dxf>
      <font>
        <b/>
        <color rgb="FF2E7D53"/>
        <name val="Calibri"/>
        <charset val="1"/>
      </font>
    </dxf>
    <dxf>
      <font>
        <b/>
        <color rgb="FFB23A3A"/>
        <name val="Calibri"/>
        <charset val="1"/>
      </font>
    </dxf>
    <dxf>
      <font>
        <b/>
        <color rgb="FF2E7D53"/>
        <name val="Calibri"/>
        <charset val="1"/>
      </font>
    </dxf>
    <dxf>
      <font>
        <b/>
        <color rgb="FFB23A3A"/>
        <name val="Calibri"/>
        <charset val="1"/>
      </font>
    </dxf>
    <dxf>
      <font>
        <b/>
        <color rgb="FF2E7D53"/>
        <name val="Calibri"/>
        <charset val="1"/>
      </font>
    </dxf>
    <dxf>
      <font>
        <b/>
        <color rgb="FFB23A3A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D9D9D9"/>
      <rgbColor rgb="FFFF00FF"/>
      <rgbColor rgb="FF00FFFF"/>
      <rgbColor rgb="FF800000"/>
      <rgbColor rgb="FF008000"/>
      <rgbColor rgb="FF000080"/>
      <rgbColor rgb="FF8AA64F"/>
      <rgbColor rgb="FF800080"/>
      <rgbColor rgb="FF3E7E86"/>
      <rgbColor rgb="FFB8CD97"/>
      <rgbColor rgb="FF878787"/>
      <rgbColor rgb="FF93A9CE"/>
      <rgbColor rgb="FFB23A3A"/>
      <rgbColor rgb="FFFFF7E4"/>
      <rgbColor rgb="FFEAF0F0"/>
      <rgbColor rgb="FF660066"/>
      <rgbColor rgb="FFDC853E"/>
      <rgbColor rgb="FF6B7B7E"/>
      <rgbColor rgb="FFC8D4D5"/>
      <rgbColor rgb="FF000080"/>
      <rgbColor rgb="FFFF00FF"/>
      <rgbColor rgb="FFDDE6E6"/>
      <rgbColor rgb="FF00FFFF"/>
      <rgbColor rgb="FF800080"/>
      <rgbColor rgb="FF800000"/>
      <rgbColor rgb="FF4F81BD"/>
      <rgbColor rgb="FF0000FF"/>
      <rgbColor rgb="FF00CCFF"/>
      <rgbColor rgb="FFD9E6E6"/>
      <rgbColor rgb="FFD9EAD3"/>
      <rgbColor rgb="FFF3F6F6"/>
      <rgbColor rgb="FF92C3D5"/>
      <rgbColor rgb="FFF8B590"/>
      <rgbColor rgb="FFD09493"/>
      <rgbColor rgb="FFE9C979"/>
      <rgbColor rgb="FF4672A8"/>
      <rgbColor rgb="FF4299B0"/>
      <rgbColor rgb="FF9DB1B3"/>
      <rgbColor rgb="FFF4CCCC"/>
      <rgbColor rgb="FFC0813A"/>
      <rgbColor rgb="FFFF6600"/>
      <rgbColor rgb="FF725990"/>
      <rgbColor rgb="FFA99BBD"/>
      <rgbColor rgb="FF16343B"/>
      <rgbColor rgb="FF2E7D53"/>
      <rgbColor rgb="FF003300"/>
      <rgbColor rgb="FF333300"/>
      <rgbColor rgb="FFC0504D"/>
      <rgbColor rgb="FFAB4744"/>
      <rgbColor rgb="FF1F5661"/>
      <rgbColor rgb="FF1C2B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Istkosten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Auswertung!$C$6</c:f>
              <c:strCache>
                <c:ptCount val="1"/>
                <c:pt idx="0">
                  <c:v>Istkosten (€)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672A8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C3C1-460F-92C2-FEF75D76847A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C3C1-460F-92C2-FEF75D76847A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C3C1-460F-92C2-FEF75D76847A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C3C1-460F-92C2-FEF75D76847A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C3C1-460F-92C2-FEF75D76847A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C3C1-460F-92C2-FEF75D76847A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C3C1-460F-92C2-FEF75D76847A}"/>
              </c:ext>
            </c:extLst>
          </c:dPt>
          <c:dPt>
            <c:idx val="7"/>
            <c:bubble3D val="0"/>
            <c:spPr>
              <a:solidFill>
                <a:srgbClr val="D0949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C3C1-460F-92C2-FEF75D76847A}"/>
              </c:ext>
            </c:extLst>
          </c:dPt>
          <c:dPt>
            <c:idx val="8"/>
            <c:bubble3D val="0"/>
            <c:spPr>
              <a:solidFill>
                <a:srgbClr val="B8CD97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C3C1-460F-92C2-FEF75D76847A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C3C1-460F-92C2-FEF75D76847A}"/>
              </c:ext>
            </c:extLst>
          </c:dPt>
          <c:dPt>
            <c:idx val="10"/>
            <c:bubble3D val="0"/>
            <c:spPr>
              <a:solidFill>
                <a:srgbClr val="92C3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C3C1-460F-92C2-FEF75D76847A}"/>
              </c:ext>
            </c:extLst>
          </c:dPt>
          <c:dPt>
            <c:idx val="11"/>
            <c:bubble3D val="0"/>
            <c:spPr>
              <a:solidFill>
                <a:srgbClr val="F8B59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C3C1-460F-92C2-FEF75D76847A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C3C1-460F-92C2-FEF75D76847A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C3C1-460F-92C2-FEF75D76847A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C3C1-460F-92C2-FEF75D76847A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C3C1-460F-92C2-FEF75D76847A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9-C3C1-460F-92C2-FEF75D76847A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B-C3C1-460F-92C2-FEF75D76847A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D-C3C1-460F-92C2-FEF75D76847A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F-C3C1-460F-92C2-FEF75D76847A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1-C3C1-460F-92C2-FEF75D76847A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3-C3C1-460F-92C2-FEF75D76847A}"/>
                </c:ext>
              </c:extLst>
            </c:dLbl>
            <c:dLbl>
              <c:idx val="1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5-C3C1-460F-92C2-FEF75D76847A}"/>
                </c:ext>
              </c:extLst>
            </c:dLbl>
            <c:dLbl>
              <c:idx val="1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17-C3C1-460F-92C2-FEF75D7684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Auswertung!$A$7:$A$18</c:f>
              <c:strCache>
                <c:ptCount val="12"/>
                <c:pt idx="0">
                  <c:v>Personalkosten</c:v>
                </c:pt>
                <c:pt idx="1">
                  <c:v>Materialkosten</c:v>
                </c:pt>
                <c:pt idx="2">
                  <c:v>Fremdleistungen</c:v>
                </c:pt>
                <c:pt idx="3">
                  <c:v>Reisekosten</c:v>
                </c:pt>
                <c:pt idx="4">
                  <c:v>Mietkosten</c:v>
                </c:pt>
                <c:pt idx="5">
                  <c:v>IT &amp; Software</c:v>
                </c:pt>
                <c:pt idx="6">
                  <c:v>Marketing</c:v>
                </c:pt>
                <c:pt idx="7">
                  <c:v>Bürobedarf</c:v>
                </c:pt>
                <c:pt idx="8">
                  <c:v>Versicherungen</c:v>
                </c:pt>
                <c:pt idx="9">
                  <c:v>Weiterbildung</c:v>
                </c:pt>
                <c:pt idx="10">
                  <c:v>Instandhaltung</c:v>
                </c:pt>
                <c:pt idx="11">
                  <c:v>Sonstiges</c:v>
                </c:pt>
              </c:strCache>
            </c:strRef>
          </c:cat>
          <c:val>
            <c:numRef>
              <c:f>Auswertung!$C$7:$C$18</c:f>
              <c:numCache>
                <c:formatCode>#,##0" €"</c:formatCode>
                <c:ptCount val="12"/>
                <c:pt idx="0">
                  <c:v>17700</c:v>
                </c:pt>
                <c:pt idx="1">
                  <c:v>48400</c:v>
                </c:pt>
                <c:pt idx="2">
                  <c:v>20300</c:v>
                </c:pt>
                <c:pt idx="3">
                  <c:v>11000</c:v>
                </c:pt>
                <c:pt idx="4">
                  <c:v>25200</c:v>
                </c:pt>
                <c:pt idx="5">
                  <c:v>18200</c:v>
                </c:pt>
                <c:pt idx="6">
                  <c:v>15500</c:v>
                </c:pt>
                <c:pt idx="7">
                  <c:v>5020</c:v>
                </c:pt>
                <c:pt idx="8">
                  <c:v>3600</c:v>
                </c:pt>
                <c:pt idx="9">
                  <c:v>8350</c:v>
                </c:pt>
                <c:pt idx="10">
                  <c:v>5250</c:v>
                </c:pt>
                <c:pt idx="11">
                  <c:v>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3C1-460F-92C2-FEF75D768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Plan-/Ist-Vergleich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Auswertung!$B$6</c:f>
              <c:strCache>
                <c:ptCount val="1"/>
                <c:pt idx="0">
                  <c:v>Plankosten (€)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Auswertung!$A$7:$A$18</c:f>
              <c:strCache>
                <c:ptCount val="12"/>
                <c:pt idx="0">
                  <c:v>Personalkosten</c:v>
                </c:pt>
                <c:pt idx="1">
                  <c:v>Materialkosten</c:v>
                </c:pt>
                <c:pt idx="2">
                  <c:v>Fremdleistungen</c:v>
                </c:pt>
                <c:pt idx="3">
                  <c:v>Reisekosten</c:v>
                </c:pt>
                <c:pt idx="4">
                  <c:v>Mietkosten</c:v>
                </c:pt>
                <c:pt idx="5">
                  <c:v>IT &amp; Software</c:v>
                </c:pt>
                <c:pt idx="6">
                  <c:v>Marketing</c:v>
                </c:pt>
                <c:pt idx="7">
                  <c:v>Bürobedarf</c:v>
                </c:pt>
                <c:pt idx="8">
                  <c:v>Versicherungen</c:v>
                </c:pt>
                <c:pt idx="9">
                  <c:v>Weiterbildung</c:v>
                </c:pt>
                <c:pt idx="10">
                  <c:v>Instandhaltung</c:v>
                </c:pt>
                <c:pt idx="11">
                  <c:v>Sonstiges</c:v>
                </c:pt>
              </c:strCache>
            </c:strRef>
          </c:cat>
          <c:val>
            <c:numRef>
              <c:f>Auswertung!$B$7:$B$18</c:f>
              <c:numCache>
                <c:formatCode>#,##0" €"</c:formatCode>
                <c:ptCount val="12"/>
                <c:pt idx="0">
                  <c:v>17080</c:v>
                </c:pt>
                <c:pt idx="1">
                  <c:v>48540</c:v>
                </c:pt>
                <c:pt idx="2">
                  <c:v>20040</c:v>
                </c:pt>
                <c:pt idx="3">
                  <c:v>10700</c:v>
                </c:pt>
                <c:pt idx="4">
                  <c:v>25200</c:v>
                </c:pt>
                <c:pt idx="5">
                  <c:v>17425</c:v>
                </c:pt>
                <c:pt idx="6">
                  <c:v>15300</c:v>
                </c:pt>
                <c:pt idx="7">
                  <c:v>4850</c:v>
                </c:pt>
                <c:pt idx="8">
                  <c:v>3600</c:v>
                </c:pt>
                <c:pt idx="9">
                  <c:v>8000</c:v>
                </c:pt>
                <c:pt idx="10">
                  <c:v>4500</c:v>
                </c:pt>
                <c:pt idx="11">
                  <c:v>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A-4109-8699-33A74270D76C}"/>
            </c:ext>
          </c:extLst>
        </c:ser>
        <c:ser>
          <c:idx val="1"/>
          <c:order val="1"/>
          <c:tx>
            <c:strRef>
              <c:f>Auswertung!$C$6</c:f>
              <c:strCache>
                <c:ptCount val="1"/>
                <c:pt idx="0">
                  <c:v>Istkosten (€)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Auswertung!$A$7:$A$18</c:f>
              <c:strCache>
                <c:ptCount val="12"/>
                <c:pt idx="0">
                  <c:v>Personalkosten</c:v>
                </c:pt>
                <c:pt idx="1">
                  <c:v>Materialkosten</c:v>
                </c:pt>
                <c:pt idx="2">
                  <c:v>Fremdleistungen</c:v>
                </c:pt>
                <c:pt idx="3">
                  <c:v>Reisekosten</c:v>
                </c:pt>
                <c:pt idx="4">
                  <c:v>Mietkosten</c:v>
                </c:pt>
                <c:pt idx="5">
                  <c:v>IT &amp; Software</c:v>
                </c:pt>
                <c:pt idx="6">
                  <c:v>Marketing</c:v>
                </c:pt>
                <c:pt idx="7">
                  <c:v>Bürobedarf</c:v>
                </c:pt>
                <c:pt idx="8">
                  <c:v>Versicherungen</c:v>
                </c:pt>
                <c:pt idx="9">
                  <c:v>Weiterbildung</c:v>
                </c:pt>
                <c:pt idx="10">
                  <c:v>Instandhaltung</c:v>
                </c:pt>
                <c:pt idx="11">
                  <c:v>Sonstiges</c:v>
                </c:pt>
              </c:strCache>
            </c:strRef>
          </c:cat>
          <c:val>
            <c:numRef>
              <c:f>Auswertung!$C$7:$C$18</c:f>
              <c:numCache>
                <c:formatCode>#,##0" €"</c:formatCode>
                <c:ptCount val="12"/>
                <c:pt idx="0">
                  <c:v>17700</c:v>
                </c:pt>
                <c:pt idx="1">
                  <c:v>48400</c:v>
                </c:pt>
                <c:pt idx="2">
                  <c:v>20300</c:v>
                </c:pt>
                <c:pt idx="3">
                  <c:v>11000</c:v>
                </c:pt>
                <c:pt idx="4">
                  <c:v>25200</c:v>
                </c:pt>
                <c:pt idx="5">
                  <c:v>18200</c:v>
                </c:pt>
                <c:pt idx="6">
                  <c:v>15500</c:v>
                </c:pt>
                <c:pt idx="7">
                  <c:v>5020</c:v>
                </c:pt>
                <c:pt idx="8">
                  <c:v>3600</c:v>
                </c:pt>
                <c:pt idx="9">
                  <c:v>8350</c:v>
                </c:pt>
                <c:pt idx="10">
                  <c:v>5250</c:v>
                </c:pt>
                <c:pt idx="11">
                  <c:v>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A-4109-8699-33A74270D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541778"/>
        <c:axId val="77504401"/>
      </c:barChart>
      <c:catAx>
        <c:axId val="3054177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7504401"/>
        <c:crosses val="autoZero"/>
        <c:auto val="1"/>
        <c:lblAlgn val="ctr"/>
        <c:lblOffset val="100"/>
        <c:noMultiLvlLbl val="0"/>
      </c:catAx>
      <c:valAx>
        <c:axId val="7750440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054177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3</xdr:col>
      <xdr:colOff>873360</xdr:colOff>
      <xdr:row>38</xdr:row>
      <xdr:rowOff>11520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22</xdr:row>
      <xdr:rowOff>0</xdr:rowOff>
    </xdr:from>
    <xdr:to>
      <xdr:col>11</xdr:col>
      <xdr:colOff>463680</xdr:colOff>
      <xdr:row>38</xdr:row>
      <xdr:rowOff>11520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tabSelected="1" zoomScaleNormal="100" workbookViewId="0">
      <selection activeCell="Q37" sqref="Q37"/>
    </sheetView>
  </sheetViews>
  <sheetFormatPr baseColWidth="10" defaultColWidth="8.7109375" defaultRowHeight="15" x14ac:dyDescent="0.25"/>
  <cols>
    <col min="1" max="1" width="6" customWidth="1"/>
    <col min="2" max="2" width="12" customWidth="1"/>
    <col min="3" max="3" width="18" customWidth="1"/>
    <col min="4" max="4" width="16" customWidth="1"/>
    <col min="5" max="5" width="30" customWidth="1"/>
    <col min="6" max="6" width="11" customWidth="1"/>
    <col min="7" max="7" width="9" customWidth="1"/>
    <col min="8" max="8" width="14" customWidth="1"/>
    <col min="9" max="11" width="15" customWidth="1"/>
    <col min="12" max="12" width="13" customWidth="1"/>
  </cols>
  <sheetData>
    <row r="1" spans="1:12" ht="45.75" customHeight="1" x14ac:dyDescent="0.25">
      <c r="A1" s="14" t="s">
        <v>127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1.7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3.7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6" customHeight="1" x14ac:dyDescent="0.25"/>
    <row r="5" spans="1:12" ht="19.5" customHeight="1" x14ac:dyDescent="0.25">
      <c r="A5" s="11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21.75" customHeight="1" x14ac:dyDescent="0.25">
      <c r="A6" s="15" t="s">
        <v>2</v>
      </c>
      <c r="C6" s="10" t="s">
        <v>3</v>
      </c>
      <c r="D6" s="10"/>
      <c r="E6" s="10"/>
      <c r="F6" s="10"/>
      <c r="G6" s="15" t="s">
        <v>4</v>
      </c>
      <c r="I6" s="10" t="s">
        <v>5</v>
      </c>
      <c r="J6" s="10"/>
      <c r="K6" s="10"/>
      <c r="L6" s="10"/>
    </row>
    <row r="7" spans="1:12" ht="21.75" customHeight="1" x14ac:dyDescent="0.25">
      <c r="A7" s="15" t="s">
        <v>6</v>
      </c>
      <c r="C7" s="10" t="s">
        <v>7</v>
      </c>
      <c r="D7" s="10"/>
      <c r="E7" s="10"/>
      <c r="F7" s="10"/>
      <c r="G7" s="15" t="s">
        <v>8</v>
      </c>
      <c r="I7" s="10" t="s">
        <v>9</v>
      </c>
      <c r="J7" s="10"/>
      <c r="K7" s="10"/>
      <c r="L7" s="10"/>
    </row>
    <row r="8" spans="1:12" ht="21.75" customHeight="1" x14ac:dyDescent="0.25">
      <c r="A8" s="15" t="s">
        <v>10</v>
      </c>
      <c r="C8" s="10" t="s">
        <v>11</v>
      </c>
      <c r="D8" s="10"/>
      <c r="E8" s="10"/>
      <c r="F8" s="10"/>
      <c r="G8" s="15" t="s">
        <v>12</v>
      </c>
      <c r="I8" s="10" t="s">
        <v>13</v>
      </c>
      <c r="J8" s="10"/>
      <c r="K8" s="10"/>
      <c r="L8" s="10"/>
    </row>
    <row r="9" spans="1:12" ht="21.75" customHeight="1" x14ac:dyDescent="0.25">
      <c r="A9" s="15" t="s">
        <v>14</v>
      </c>
      <c r="C9" s="9">
        <v>250000</v>
      </c>
      <c r="D9" s="9"/>
      <c r="E9" s="16" t="s">
        <v>15</v>
      </c>
      <c r="F9" s="17">
        <v>0.1</v>
      </c>
    </row>
    <row r="10" spans="1:12" ht="6" customHeight="1" x14ac:dyDescent="0.25"/>
    <row r="11" spans="1:12" ht="19.5" customHeight="1" x14ac:dyDescent="0.25">
      <c r="A11" s="11" t="s">
        <v>16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8" customHeight="1" x14ac:dyDescent="0.25">
      <c r="A12" s="8" t="s">
        <v>17</v>
      </c>
      <c r="B12" s="8"/>
      <c r="C12" s="8"/>
      <c r="D12" s="7" t="s">
        <v>18</v>
      </c>
      <c r="E12" s="7"/>
      <c r="F12" s="7"/>
      <c r="G12" s="6" t="s">
        <v>19</v>
      </c>
      <c r="H12" s="6"/>
      <c r="I12" s="6"/>
      <c r="J12" s="5" t="s">
        <v>20</v>
      </c>
      <c r="K12" s="5"/>
      <c r="L12" s="5"/>
    </row>
    <row r="13" spans="1:12" ht="39.75" customHeight="1" x14ac:dyDescent="0.25">
      <c r="A13" s="4">
        <f>I42</f>
        <v>180035</v>
      </c>
      <c r="B13" s="4"/>
      <c r="C13" s="4"/>
      <c r="D13" s="3">
        <f>J42</f>
        <v>183620</v>
      </c>
      <c r="E13" s="3"/>
      <c r="F13" s="3"/>
      <c r="G13" s="2">
        <f>K42</f>
        <v>3585</v>
      </c>
      <c r="H13" s="2"/>
      <c r="I13" s="2"/>
      <c r="J13" s="1">
        <f>IFERROR(J42/$C$9,0)</f>
        <v>0.73448000000000002</v>
      </c>
      <c r="K13" s="1"/>
      <c r="L13" s="1"/>
    </row>
    <row r="14" spans="1:12" ht="7.5" customHeight="1" x14ac:dyDescent="0.25"/>
    <row r="15" spans="1:12" ht="19.5" customHeight="1" x14ac:dyDescent="0.25">
      <c r="A15" s="11" t="s">
        <v>21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30" customHeight="1" x14ac:dyDescent="0.25">
      <c r="A16" s="18" t="s">
        <v>22</v>
      </c>
      <c r="B16" s="18" t="s">
        <v>23</v>
      </c>
      <c r="C16" s="18" t="s">
        <v>24</v>
      </c>
      <c r="D16" s="18" t="s">
        <v>25</v>
      </c>
      <c r="E16" s="18" t="s">
        <v>26</v>
      </c>
      <c r="F16" s="18" t="s">
        <v>27</v>
      </c>
      <c r="G16" s="18" t="s">
        <v>28</v>
      </c>
      <c r="H16" s="18" t="s">
        <v>29</v>
      </c>
      <c r="I16" s="18" t="s">
        <v>30</v>
      </c>
      <c r="J16" s="18" t="s">
        <v>31</v>
      </c>
      <c r="K16" s="18" t="s">
        <v>32</v>
      </c>
      <c r="L16" s="18" t="s">
        <v>12</v>
      </c>
    </row>
    <row r="17" spans="1:12" ht="19.5" customHeight="1" x14ac:dyDescent="0.25">
      <c r="A17" s="19">
        <v>1</v>
      </c>
      <c r="B17" s="20">
        <v>46037</v>
      </c>
      <c r="C17" s="21" t="s">
        <v>33</v>
      </c>
      <c r="D17" s="21" t="s">
        <v>34</v>
      </c>
      <c r="E17" s="21" t="s">
        <v>35</v>
      </c>
      <c r="F17" s="19" t="s">
        <v>36</v>
      </c>
      <c r="G17" s="19">
        <v>3</v>
      </c>
      <c r="H17" s="22">
        <v>4200</v>
      </c>
      <c r="I17" s="22">
        <f t="shared" ref="I17:I40" si="0">G17*H17</f>
        <v>12600</v>
      </c>
      <c r="J17" s="23">
        <v>12600</v>
      </c>
      <c r="K17" s="22">
        <f t="shared" ref="K17:K40" si="1">J17-I17</f>
        <v>0</v>
      </c>
      <c r="L17" s="19" t="s">
        <v>37</v>
      </c>
    </row>
    <row r="18" spans="1:12" ht="19.5" customHeight="1" x14ac:dyDescent="0.25">
      <c r="A18" s="24">
        <v>2</v>
      </c>
      <c r="B18" s="25">
        <v>46044</v>
      </c>
      <c r="C18" s="26" t="s">
        <v>38</v>
      </c>
      <c r="D18" s="26" t="s">
        <v>39</v>
      </c>
      <c r="E18" s="26" t="s">
        <v>40</v>
      </c>
      <c r="F18" s="24" t="s">
        <v>41</v>
      </c>
      <c r="G18" s="24">
        <v>25</v>
      </c>
      <c r="H18" s="27">
        <v>149</v>
      </c>
      <c r="I18" s="27">
        <f t="shared" si="0"/>
        <v>3725</v>
      </c>
      <c r="J18" s="23">
        <v>3900</v>
      </c>
      <c r="K18" s="27">
        <f t="shared" si="1"/>
        <v>175</v>
      </c>
      <c r="L18" s="24" t="s">
        <v>42</v>
      </c>
    </row>
    <row r="19" spans="1:12" ht="19.5" customHeight="1" x14ac:dyDescent="0.25">
      <c r="A19" s="19">
        <v>3</v>
      </c>
      <c r="B19" s="20">
        <v>46056</v>
      </c>
      <c r="C19" s="21" t="s">
        <v>43</v>
      </c>
      <c r="D19" s="21" t="s">
        <v>44</v>
      </c>
      <c r="E19" s="21" t="s">
        <v>45</v>
      </c>
      <c r="F19" s="19" t="s">
        <v>46</v>
      </c>
      <c r="G19" s="19">
        <v>320</v>
      </c>
      <c r="H19" s="22">
        <v>28</v>
      </c>
      <c r="I19" s="22">
        <f t="shared" si="0"/>
        <v>8960</v>
      </c>
      <c r="J19" s="23">
        <v>9200</v>
      </c>
      <c r="K19" s="22">
        <f t="shared" si="1"/>
        <v>240</v>
      </c>
      <c r="L19" s="19" t="s">
        <v>47</v>
      </c>
    </row>
    <row r="20" spans="1:12" ht="19.5" customHeight="1" x14ac:dyDescent="0.25">
      <c r="A20" s="24">
        <v>4</v>
      </c>
      <c r="B20" s="25">
        <v>46063</v>
      </c>
      <c r="C20" s="26" t="s">
        <v>48</v>
      </c>
      <c r="D20" s="26" t="s">
        <v>44</v>
      </c>
      <c r="E20" s="26" t="s">
        <v>49</v>
      </c>
      <c r="F20" s="24" t="s">
        <v>50</v>
      </c>
      <c r="G20" s="24">
        <v>500</v>
      </c>
      <c r="H20" s="27">
        <v>34</v>
      </c>
      <c r="I20" s="27">
        <f t="shared" si="0"/>
        <v>17000</v>
      </c>
      <c r="J20" s="23">
        <v>16800</v>
      </c>
      <c r="K20" s="27">
        <f t="shared" si="1"/>
        <v>-200</v>
      </c>
      <c r="L20" s="24" t="s">
        <v>37</v>
      </c>
    </row>
    <row r="21" spans="1:12" ht="19.5" customHeight="1" x14ac:dyDescent="0.25">
      <c r="A21" s="19">
        <v>5</v>
      </c>
      <c r="B21" s="20">
        <v>46071</v>
      </c>
      <c r="C21" s="21" t="s">
        <v>51</v>
      </c>
      <c r="D21" s="21" t="s">
        <v>52</v>
      </c>
      <c r="E21" s="21" t="s">
        <v>53</v>
      </c>
      <c r="F21" s="19" t="s">
        <v>54</v>
      </c>
      <c r="G21" s="19">
        <v>1</v>
      </c>
      <c r="H21" s="22">
        <v>2400</v>
      </c>
      <c r="I21" s="22">
        <f t="shared" si="0"/>
        <v>2400</v>
      </c>
      <c r="J21" s="23">
        <v>2150</v>
      </c>
      <c r="K21" s="22">
        <f t="shared" si="1"/>
        <v>-250</v>
      </c>
      <c r="L21" s="19" t="s">
        <v>42</v>
      </c>
    </row>
    <row r="22" spans="1:12" ht="19.5" customHeight="1" x14ac:dyDescent="0.25">
      <c r="A22" s="24">
        <v>6</v>
      </c>
      <c r="B22" s="25">
        <v>46086</v>
      </c>
      <c r="C22" s="26" t="s">
        <v>55</v>
      </c>
      <c r="D22" s="26" t="s">
        <v>56</v>
      </c>
      <c r="E22" s="26" t="s">
        <v>57</v>
      </c>
      <c r="F22" s="24" t="s">
        <v>58</v>
      </c>
      <c r="G22" s="24">
        <v>12</v>
      </c>
      <c r="H22" s="27">
        <v>1150</v>
      </c>
      <c r="I22" s="27">
        <f t="shared" si="0"/>
        <v>13800</v>
      </c>
      <c r="J22" s="23">
        <v>14200</v>
      </c>
      <c r="K22" s="27">
        <f t="shared" si="1"/>
        <v>400</v>
      </c>
      <c r="L22" s="24" t="s">
        <v>47</v>
      </c>
    </row>
    <row r="23" spans="1:12" ht="19.5" customHeight="1" x14ac:dyDescent="0.25">
      <c r="A23" s="19">
        <v>7</v>
      </c>
      <c r="B23" s="20">
        <v>46095</v>
      </c>
      <c r="C23" s="21" t="s">
        <v>59</v>
      </c>
      <c r="D23" s="21" t="s">
        <v>60</v>
      </c>
      <c r="E23" s="21" t="s">
        <v>61</v>
      </c>
      <c r="F23" s="19" t="s">
        <v>54</v>
      </c>
      <c r="G23" s="19">
        <v>1</v>
      </c>
      <c r="H23" s="22">
        <v>8500</v>
      </c>
      <c r="I23" s="22">
        <f t="shared" si="0"/>
        <v>8500</v>
      </c>
      <c r="J23" s="23">
        <v>9100</v>
      </c>
      <c r="K23" s="22">
        <f t="shared" si="1"/>
        <v>600</v>
      </c>
      <c r="L23" s="19" t="s">
        <v>37</v>
      </c>
    </row>
    <row r="24" spans="1:12" ht="19.5" customHeight="1" x14ac:dyDescent="0.25">
      <c r="A24" s="24">
        <v>8</v>
      </c>
      <c r="B24" s="25">
        <v>46108</v>
      </c>
      <c r="C24" s="26" t="s">
        <v>62</v>
      </c>
      <c r="D24" s="26" t="s">
        <v>34</v>
      </c>
      <c r="E24" s="26" t="s">
        <v>63</v>
      </c>
      <c r="F24" s="24" t="s">
        <v>54</v>
      </c>
      <c r="G24" s="24">
        <v>1</v>
      </c>
      <c r="H24" s="27">
        <v>650</v>
      </c>
      <c r="I24" s="27">
        <f t="shared" si="0"/>
        <v>650</v>
      </c>
      <c r="J24" s="23">
        <v>720</v>
      </c>
      <c r="K24" s="27">
        <f t="shared" si="1"/>
        <v>70</v>
      </c>
      <c r="L24" s="24" t="s">
        <v>42</v>
      </c>
    </row>
    <row r="25" spans="1:12" ht="19.5" customHeight="1" x14ac:dyDescent="0.25">
      <c r="A25" s="19">
        <v>9</v>
      </c>
      <c r="B25" s="20">
        <v>46120</v>
      </c>
      <c r="C25" s="21" t="s">
        <v>64</v>
      </c>
      <c r="D25" s="21" t="s">
        <v>52</v>
      </c>
      <c r="E25" s="21" t="s">
        <v>65</v>
      </c>
      <c r="F25" s="19" t="s">
        <v>58</v>
      </c>
      <c r="G25" s="19">
        <v>4</v>
      </c>
      <c r="H25" s="22">
        <v>1200</v>
      </c>
      <c r="I25" s="22">
        <f t="shared" si="0"/>
        <v>4800</v>
      </c>
      <c r="J25" s="23">
        <v>4800</v>
      </c>
      <c r="K25" s="22">
        <f t="shared" si="1"/>
        <v>0</v>
      </c>
      <c r="L25" s="19" t="s">
        <v>47</v>
      </c>
    </row>
    <row r="26" spans="1:12" ht="19.5" customHeight="1" x14ac:dyDescent="0.25">
      <c r="A26" s="24">
        <v>10</v>
      </c>
      <c r="B26" s="25">
        <v>46131</v>
      </c>
      <c r="C26" s="26" t="s">
        <v>38</v>
      </c>
      <c r="D26" s="26" t="s">
        <v>39</v>
      </c>
      <c r="E26" s="26" t="s">
        <v>66</v>
      </c>
      <c r="F26" s="24" t="s">
        <v>50</v>
      </c>
      <c r="G26" s="24">
        <v>8</v>
      </c>
      <c r="H26" s="27">
        <v>1350</v>
      </c>
      <c r="I26" s="27">
        <f t="shared" si="0"/>
        <v>10800</v>
      </c>
      <c r="J26" s="23">
        <v>11400</v>
      </c>
      <c r="K26" s="27">
        <f t="shared" si="1"/>
        <v>600</v>
      </c>
      <c r="L26" s="24" t="s">
        <v>37</v>
      </c>
    </row>
    <row r="27" spans="1:12" ht="19.5" customHeight="1" x14ac:dyDescent="0.25">
      <c r="A27" s="19">
        <v>11</v>
      </c>
      <c r="B27" s="20">
        <v>46144</v>
      </c>
      <c r="C27" s="21" t="s">
        <v>33</v>
      </c>
      <c r="D27" s="21" t="s">
        <v>34</v>
      </c>
      <c r="E27" s="21" t="s">
        <v>67</v>
      </c>
      <c r="F27" s="19" t="s">
        <v>36</v>
      </c>
      <c r="G27" s="19">
        <v>3</v>
      </c>
      <c r="H27" s="22">
        <v>4200</v>
      </c>
      <c r="I27" s="22">
        <f t="shared" si="0"/>
        <v>12600</v>
      </c>
      <c r="J27" s="23">
        <v>12600</v>
      </c>
      <c r="K27" s="22">
        <f t="shared" si="1"/>
        <v>0</v>
      </c>
      <c r="L27" s="19" t="s">
        <v>42</v>
      </c>
    </row>
    <row r="28" spans="1:12" ht="19.5" customHeight="1" x14ac:dyDescent="0.25">
      <c r="A28" s="24">
        <v>12</v>
      </c>
      <c r="B28" s="25">
        <v>46158</v>
      </c>
      <c r="C28" s="26" t="s">
        <v>48</v>
      </c>
      <c r="D28" s="26" t="s">
        <v>44</v>
      </c>
      <c r="E28" s="26" t="s">
        <v>68</v>
      </c>
      <c r="F28" s="24" t="s">
        <v>50</v>
      </c>
      <c r="G28" s="24">
        <v>380</v>
      </c>
      <c r="H28" s="27">
        <v>41</v>
      </c>
      <c r="I28" s="27">
        <f t="shared" si="0"/>
        <v>15580</v>
      </c>
      <c r="J28" s="23">
        <v>16400</v>
      </c>
      <c r="K28" s="27">
        <f t="shared" si="1"/>
        <v>820</v>
      </c>
      <c r="L28" s="24" t="s">
        <v>47</v>
      </c>
    </row>
    <row r="29" spans="1:12" ht="19.5" customHeight="1" x14ac:dyDescent="0.25">
      <c r="A29" s="19">
        <v>13</v>
      </c>
      <c r="B29" s="20">
        <v>46171</v>
      </c>
      <c r="C29" s="21" t="s">
        <v>69</v>
      </c>
      <c r="D29" s="21" t="s">
        <v>34</v>
      </c>
      <c r="E29" s="21" t="s">
        <v>70</v>
      </c>
      <c r="F29" s="19" t="s">
        <v>54</v>
      </c>
      <c r="G29" s="19">
        <v>1</v>
      </c>
      <c r="H29" s="22">
        <v>3600</v>
      </c>
      <c r="I29" s="22">
        <f t="shared" si="0"/>
        <v>3600</v>
      </c>
      <c r="J29" s="23">
        <v>3600</v>
      </c>
      <c r="K29" s="22">
        <f t="shared" si="1"/>
        <v>0</v>
      </c>
      <c r="L29" s="19" t="s">
        <v>37</v>
      </c>
    </row>
    <row r="30" spans="1:12" ht="19.5" customHeight="1" x14ac:dyDescent="0.25">
      <c r="A30" s="24">
        <v>14</v>
      </c>
      <c r="B30" s="25">
        <v>46184</v>
      </c>
      <c r="C30" s="26" t="s">
        <v>51</v>
      </c>
      <c r="D30" s="26" t="s">
        <v>52</v>
      </c>
      <c r="E30" s="26" t="s">
        <v>71</v>
      </c>
      <c r="F30" s="24" t="s">
        <v>54</v>
      </c>
      <c r="G30" s="24">
        <v>1</v>
      </c>
      <c r="H30" s="27">
        <v>5200</v>
      </c>
      <c r="I30" s="27">
        <f t="shared" si="0"/>
        <v>5200</v>
      </c>
      <c r="J30" s="23">
        <v>5980</v>
      </c>
      <c r="K30" s="27">
        <f t="shared" si="1"/>
        <v>780</v>
      </c>
      <c r="L30" s="24" t="s">
        <v>42</v>
      </c>
    </row>
    <row r="31" spans="1:12" ht="19.5" customHeight="1" x14ac:dyDescent="0.25">
      <c r="A31" s="19">
        <v>15</v>
      </c>
      <c r="B31" s="20">
        <v>46197</v>
      </c>
      <c r="C31" s="21" t="s">
        <v>55</v>
      </c>
      <c r="D31" s="21" t="s">
        <v>60</v>
      </c>
      <c r="E31" s="21" t="s">
        <v>72</v>
      </c>
      <c r="F31" s="19" t="s">
        <v>58</v>
      </c>
      <c r="G31" s="19">
        <v>8</v>
      </c>
      <c r="H31" s="22">
        <v>780</v>
      </c>
      <c r="I31" s="22">
        <f t="shared" si="0"/>
        <v>6240</v>
      </c>
      <c r="J31" s="23">
        <v>6100</v>
      </c>
      <c r="K31" s="22">
        <f t="shared" si="1"/>
        <v>-140</v>
      </c>
      <c r="L31" s="19" t="s">
        <v>47</v>
      </c>
    </row>
    <row r="32" spans="1:12" ht="19.5" customHeight="1" x14ac:dyDescent="0.25">
      <c r="A32" s="24">
        <v>16</v>
      </c>
      <c r="B32" s="25">
        <v>46210</v>
      </c>
      <c r="C32" s="26" t="s">
        <v>43</v>
      </c>
      <c r="D32" s="26" t="s">
        <v>44</v>
      </c>
      <c r="E32" s="26" t="s">
        <v>73</v>
      </c>
      <c r="F32" s="24" t="s">
        <v>46</v>
      </c>
      <c r="G32" s="24">
        <v>280</v>
      </c>
      <c r="H32" s="27">
        <v>29</v>
      </c>
      <c r="I32" s="27">
        <f t="shared" si="0"/>
        <v>8120</v>
      </c>
      <c r="J32" s="23">
        <v>8500</v>
      </c>
      <c r="K32" s="27">
        <f t="shared" si="1"/>
        <v>380</v>
      </c>
      <c r="L32" s="24" t="s">
        <v>37</v>
      </c>
    </row>
    <row r="33" spans="1:12" ht="19.5" customHeight="1" x14ac:dyDescent="0.25">
      <c r="A33" s="19">
        <v>17</v>
      </c>
      <c r="B33" s="20">
        <v>46224</v>
      </c>
      <c r="C33" s="21" t="s">
        <v>74</v>
      </c>
      <c r="D33" s="21" t="s">
        <v>44</v>
      </c>
      <c r="E33" s="21" t="s">
        <v>75</v>
      </c>
      <c r="F33" s="19" t="s">
        <v>54</v>
      </c>
      <c r="G33" s="19">
        <v>1</v>
      </c>
      <c r="H33" s="22">
        <v>4500</v>
      </c>
      <c r="I33" s="22">
        <f t="shared" si="0"/>
        <v>4500</v>
      </c>
      <c r="J33" s="23">
        <v>5250</v>
      </c>
      <c r="K33" s="22">
        <f t="shared" si="1"/>
        <v>750</v>
      </c>
      <c r="L33" s="19" t="s">
        <v>42</v>
      </c>
    </row>
    <row r="34" spans="1:12" ht="19.5" customHeight="1" x14ac:dyDescent="0.25">
      <c r="A34" s="24">
        <v>18</v>
      </c>
      <c r="B34" s="25">
        <v>46247</v>
      </c>
      <c r="C34" s="26" t="s">
        <v>38</v>
      </c>
      <c r="D34" s="26" t="s">
        <v>39</v>
      </c>
      <c r="E34" s="26" t="s">
        <v>76</v>
      </c>
      <c r="F34" s="24" t="s">
        <v>41</v>
      </c>
      <c r="G34" s="24">
        <v>1</v>
      </c>
      <c r="H34" s="27">
        <v>2900</v>
      </c>
      <c r="I34" s="27">
        <f t="shared" si="0"/>
        <v>2900</v>
      </c>
      <c r="J34" s="23">
        <v>2900</v>
      </c>
      <c r="K34" s="27">
        <f t="shared" si="1"/>
        <v>0</v>
      </c>
      <c r="L34" s="24" t="s">
        <v>47</v>
      </c>
    </row>
    <row r="35" spans="1:12" ht="19.5" customHeight="1" x14ac:dyDescent="0.25">
      <c r="A35" s="19">
        <v>19</v>
      </c>
      <c r="B35" s="20">
        <v>46269</v>
      </c>
      <c r="C35" s="21" t="s">
        <v>59</v>
      </c>
      <c r="D35" s="21" t="s">
        <v>60</v>
      </c>
      <c r="E35" s="21" t="s">
        <v>77</v>
      </c>
      <c r="F35" s="19" t="s">
        <v>54</v>
      </c>
      <c r="G35" s="19">
        <v>1</v>
      </c>
      <c r="H35" s="22">
        <v>6800</v>
      </c>
      <c r="I35" s="22">
        <f t="shared" si="0"/>
        <v>6800</v>
      </c>
      <c r="J35" s="23">
        <v>6400</v>
      </c>
      <c r="K35" s="22">
        <f t="shared" si="1"/>
        <v>-400</v>
      </c>
      <c r="L35" s="19" t="s">
        <v>37</v>
      </c>
    </row>
    <row r="36" spans="1:12" ht="19.5" customHeight="1" x14ac:dyDescent="0.25">
      <c r="A36" s="24">
        <v>20</v>
      </c>
      <c r="B36" s="25">
        <v>46283</v>
      </c>
      <c r="C36" s="26" t="s">
        <v>62</v>
      </c>
      <c r="D36" s="26" t="s">
        <v>34</v>
      </c>
      <c r="E36" s="26" t="s">
        <v>78</v>
      </c>
      <c r="F36" s="24" t="s">
        <v>50</v>
      </c>
      <c r="G36" s="24">
        <v>10</v>
      </c>
      <c r="H36" s="27">
        <v>420</v>
      </c>
      <c r="I36" s="27">
        <f t="shared" si="0"/>
        <v>4200</v>
      </c>
      <c r="J36" s="23">
        <v>4300</v>
      </c>
      <c r="K36" s="27">
        <f t="shared" si="1"/>
        <v>100</v>
      </c>
      <c r="L36" s="24" t="s">
        <v>42</v>
      </c>
    </row>
    <row r="37" spans="1:12" ht="19.5" customHeight="1" x14ac:dyDescent="0.25">
      <c r="A37" s="19">
        <v>21</v>
      </c>
      <c r="B37" s="20">
        <v>46301</v>
      </c>
      <c r="C37" s="21" t="s">
        <v>64</v>
      </c>
      <c r="D37" s="21" t="s">
        <v>56</v>
      </c>
      <c r="E37" s="21" t="s">
        <v>79</v>
      </c>
      <c r="F37" s="19" t="s">
        <v>54</v>
      </c>
      <c r="G37" s="19">
        <v>1</v>
      </c>
      <c r="H37" s="22">
        <v>3200</v>
      </c>
      <c r="I37" s="22">
        <f t="shared" si="0"/>
        <v>3200</v>
      </c>
      <c r="J37" s="23">
        <v>3550</v>
      </c>
      <c r="K37" s="22">
        <f t="shared" si="1"/>
        <v>350</v>
      </c>
      <c r="L37" s="19" t="s">
        <v>47</v>
      </c>
    </row>
    <row r="38" spans="1:12" ht="19.5" customHeight="1" x14ac:dyDescent="0.25">
      <c r="A38" s="24">
        <v>22</v>
      </c>
      <c r="B38" s="25">
        <v>46329</v>
      </c>
      <c r="C38" s="26" t="s">
        <v>48</v>
      </c>
      <c r="D38" s="26" t="s">
        <v>44</v>
      </c>
      <c r="E38" s="26" t="s">
        <v>80</v>
      </c>
      <c r="F38" s="24" t="s">
        <v>50</v>
      </c>
      <c r="G38" s="24">
        <v>420</v>
      </c>
      <c r="H38" s="27">
        <v>38</v>
      </c>
      <c r="I38" s="27">
        <f t="shared" si="0"/>
        <v>15960</v>
      </c>
      <c r="J38" s="23">
        <v>15200</v>
      </c>
      <c r="K38" s="27">
        <f t="shared" si="1"/>
        <v>-760</v>
      </c>
      <c r="L38" s="24" t="s">
        <v>37</v>
      </c>
    </row>
    <row r="39" spans="1:12" ht="19.5" customHeight="1" x14ac:dyDescent="0.25">
      <c r="A39" s="19">
        <v>23</v>
      </c>
      <c r="B39" s="20">
        <v>46346</v>
      </c>
      <c r="C39" s="21" t="s">
        <v>51</v>
      </c>
      <c r="D39" s="21" t="s">
        <v>52</v>
      </c>
      <c r="E39" s="21" t="s">
        <v>81</v>
      </c>
      <c r="F39" s="19" t="s">
        <v>54</v>
      </c>
      <c r="G39" s="19">
        <v>1</v>
      </c>
      <c r="H39" s="22">
        <v>3100</v>
      </c>
      <c r="I39" s="22">
        <f t="shared" si="0"/>
        <v>3100</v>
      </c>
      <c r="J39" s="23">
        <v>2870</v>
      </c>
      <c r="K39" s="22">
        <f t="shared" si="1"/>
        <v>-230</v>
      </c>
      <c r="L39" s="19" t="s">
        <v>42</v>
      </c>
    </row>
    <row r="40" spans="1:12" ht="19.5" customHeight="1" x14ac:dyDescent="0.25">
      <c r="A40" s="24">
        <v>24</v>
      </c>
      <c r="B40" s="25">
        <v>46365</v>
      </c>
      <c r="C40" s="26" t="s">
        <v>82</v>
      </c>
      <c r="D40" s="26" t="s">
        <v>34</v>
      </c>
      <c r="E40" s="26" t="s">
        <v>83</v>
      </c>
      <c r="F40" s="24" t="s">
        <v>54</v>
      </c>
      <c r="G40" s="24">
        <v>1</v>
      </c>
      <c r="H40" s="27">
        <v>4800</v>
      </c>
      <c r="I40" s="27">
        <f t="shared" si="0"/>
        <v>4800</v>
      </c>
      <c r="J40" s="23">
        <v>5100</v>
      </c>
      <c r="K40" s="27">
        <f t="shared" si="1"/>
        <v>300</v>
      </c>
      <c r="L40" s="24" t="s">
        <v>47</v>
      </c>
    </row>
    <row r="41" spans="1:12" ht="19.5" customHeight="1" x14ac:dyDescent="0.25">
      <c r="A41" s="19"/>
      <c r="B41" s="20"/>
      <c r="C41" s="21"/>
      <c r="D41" s="21"/>
      <c r="E41" s="21"/>
      <c r="F41" s="19"/>
      <c r="G41" s="19"/>
      <c r="H41" s="22"/>
      <c r="I41" s="22" t="str">
        <f>IF(AND(G41&lt;&gt;"",H41&lt;&gt;""),G41*H41,"")</f>
        <v/>
      </c>
      <c r="J41" s="23"/>
      <c r="K41" s="22" t="str">
        <f>IF(J41&lt;&gt;"",J41-I41,"")</f>
        <v/>
      </c>
      <c r="L41" s="19"/>
    </row>
    <row r="42" spans="1:12" ht="25.5" customHeight="1" x14ac:dyDescent="0.25">
      <c r="A42" s="42" t="s">
        <v>84</v>
      </c>
      <c r="B42" s="42"/>
      <c r="C42" s="42"/>
      <c r="D42" s="42"/>
      <c r="E42" s="42"/>
      <c r="F42" s="42"/>
      <c r="G42" s="42"/>
      <c r="H42" s="42"/>
      <c r="I42" s="28">
        <f>SUM(I17:I41)</f>
        <v>180035</v>
      </c>
      <c r="J42" s="28">
        <f>SUM(J17:J41)</f>
        <v>183620</v>
      </c>
      <c r="K42" s="28">
        <f>SUM(K17:K41)</f>
        <v>3585</v>
      </c>
      <c r="L42" s="29"/>
    </row>
  </sheetData>
  <mergeCells count="22">
    <mergeCell ref="A42:H42"/>
    <mergeCell ref="A13:C13"/>
    <mergeCell ref="D13:F13"/>
    <mergeCell ref="G13:I13"/>
    <mergeCell ref="J13:L13"/>
    <mergeCell ref="A15:L15"/>
    <mergeCell ref="A11:L11"/>
    <mergeCell ref="A12:C12"/>
    <mergeCell ref="D12:F12"/>
    <mergeCell ref="G12:I12"/>
    <mergeCell ref="J12:L12"/>
    <mergeCell ref="C7:F7"/>
    <mergeCell ref="I7:L7"/>
    <mergeCell ref="C8:F8"/>
    <mergeCell ref="I8:L8"/>
    <mergeCell ref="C9:D9"/>
    <mergeCell ref="A1:L1"/>
    <mergeCell ref="A2:L2"/>
    <mergeCell ref="A3:L3"/>
    <mergeCell ref="A5:L5"/>
    <mergeCell ref="C6:F6"/>
    <mergeCell ref="I6:L6"/>
  </mergeCells>
  <conditionalFormatting sqref="K17:K41">
    <cfRule type="cellIs" dxfId="5" priority="2" operator="greaterThan">
      <formula>0</formula>
    </cfRule>
    <cfRule type="cellIs" dxfId="4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Stammdaten!$A$5:$A$40</xm:f>
          </x14:formula1>
          <x14:formula2>
            <xm:f>0</xm:f>
          </x14:formula2>
          <xm:sqref>C17:C41</xm:sqref>
        </x14:dataValidation>
        <x14:dataValidation type="list" allowBlank="1" xr:uid="{00000000-0002-0000-0000-000001000000}">
          <x14:formula1>
            <xm:f>Stammdaten!$C$5:$C$40</xm:f>
          </x14:formula1>
          <x14:formula2>
            <xm:f>0</xm:f>
          </x14:formula2>
          <xm:sqref>D17:D41</xm:sqref>
        </x14:dataValidation>
        <x14:dataValidation type="list" allowBlank="1" xr:uid="{00000000-0002-0000-0000-000002000000}">
          <x14:formula1>
            <xm:f>Stammdaten!$E$5:$E$40</xm:f>
          </x14:formula1>
          <x14:formula2>
            <xm:f>0</xm:f>
          </x14:formula2>
          <xm:sqref>F17:F41</xm:sqref>
        </x14:dataValidation>
        <x14:dataValidation type="list" allowBlank="1" xr:uid="{00000000-0002-0000-0000-000003000000}">
          <x14:formula1>
            <xm:f>Stammdaten!$G$5:$G$40</xm:f>
          </x14:formula1>
          <x14:formula2>
            <xm:f>0</xm:f>
          </x14:formula2>
          <xm:sqref>L17:L41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showGridLines="0" zoomScaleNormal="100" workbookViewId="0"/>
  </sheetViews>
  <sheetFormatPr baseColWidth="10" defaultColWidth="8.7109375" defaultRowHeight="15" x14ac:dyDescent="0.25"/>
  <cols>
    <col min="1" max="1" width="22" customWidth="1"/>
    <col min="2" max="4" width="16" customWidth="1"/>
    <col min="5" max="5" width="3" customWidth="1"/>
    <col min="6" max="6" width="20" customWidth="1"/>
    <col min="7" max="9" width="16" customWidth="1"/>
  </cols>
  <sheetData>
    <row r="1" spans="1:9" ht="39.75" customHeight="1" x14ac:dyDescent="0.25">
      <c r="A1" s="43" t="s">
        <v>85</v>
      </c>
      <c r="B1" s="43"/>
      <c r="C1" s="43"/>
      <c r="D1" s="43"/>
      <c r="E1" s="43"/>
      <c r="F1" s="43"/>
      <c r="G1" s="43"/>
      <c r="H1" s="43"/>
      <c r="I1" s="43"/>
    </row>
    <row r="2" spans="1:9" ht="19.5" customHeight="1" x14ac:dyDescent="0.25">
      <c r="A2" s="44" t="s">
        <v>86</v>
      </c>
      <c r="B2" s="44"/>
      <c r="C2" s="44"/>
      <c r="D2" s="44"/>
      <c r="E2" s="44"/>
      <c r="F2" s="44"/>
      <c r="G2" s="44"/>
      <c r="H2" s="44"/>
      <c r="I2" s="44"/>
    </row>
    <row r="3" spans="1:9" ht="3.7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5" spans="1:9" ht="19.5" customHeight="1" x14ac:dyDescent="0.25">
      <c r="A5" s="45" t="s">
        <v>87</v>
      </c>
      <c r="B5" s="45"/>
      <c r="C5" s="45"/>
      <c r="D5" s="45"/>
      <c r="F5" s="45" t="s">
        <v>88</v>
      </c>
      <c r="G5" s="45"/>
      <c r="H5" s="45"/>
      <c r="I5" s="45"/>
    </row>
    <row r="6" spans="1:9" x14ac:dyDescent="0.25">
      <c r="A6" s="30" t="s">
        <v>24</v>
      </c>
      <c r="B6" s="30" t="s">
        <v>30</v>
      </c>
      <c r="C6" s="30" t="s">
        <v>31</v>
      </c>
      <c r="D6" s="30" t="s">
        <v>32</v>
      </c>
      <c r="F6" s="30" t="s">
        <v>25</v>
      </c>
      <c r="G6" s="30" t="s">
        <v>30</v>
      </c>
      <c r="H6" s="30" t="s">
        <v>31</v>
      </c>
      <c r="I6" s="30" t="s">
        <v>32</v>
      </c>
    </row>
    <row r="7" spans="1:9" x14ac:dyDescent="0.25">
      <c r="A7" s="21" t="s">
        <v>43</v>
      </c>
      <c r="B7" s="31">
        <f>SUMIFS(Kostenaufstellung!$I$17:$I$41,Kostenaufstellung!$C$17:$C$41,A7)</f>
        <v>17080</v>
      </c>
      <c r="C7" s="31">
        <f>SUMIFS(Kostenaufstellung!$J$17:$J$41,Kostenaufstellung!$C$17:$C$41,A7)</f>
        <v>17700</v>
      </c>
      <c r="D7" s="31">
        <f t="shared" ref="D7:D18" si="0">C7-B7</f>
        <v>620</v>
      </c>
      <c r="F7" s="21" t="s">
        <v>34</v>
      </c>
      <c r="G7" s="31">
        <f>SUMIFS(Kostenaufstellung!$I$17:$I$41,Kostenaufstellung!$D$17:$D$41,F7)</f>
        <v>38450</v>
      </c>
      <c r="H7" s="31">
        <f>SUMIFS(Kostenaufstellung!$J$17:$J$41,Kostenaufstellung!$D$17:$D$41,F7)</f>
        <v>38920</v>
      </c>
      <c r="I7" s="31">
        <f t="shared" ref="I7:I12" si="1">H7-G7</f>
        <v>470</v>
      </c>
    </row>
    <row r="8" spans="1:9" x14ac:dyDescent="0.25">
      <c r="A8" s="26" t="s">
        <v>48</v>
      </c>
      <c r="B8" s="32">
        <f>SUMIFS(Kostenaufstellung!$I$17:$I$41,Kostenaufstellung!$C$17:$C$41,A8)</f>
        <v>48540</v>
      </c>
      <c r="C8" s="32">
        <f>SUMIFS(Kostenaufstellung!$J$17:$J$41,Kostenaufstellung!$C$17:$C$41,A8)</f>
        <v>48400</v>
      </c>
      <c r="D8" s="32">
        <f t="shared" si="0"/>
        <v>-140</v>
      </c>
      <c r="F8" s="26" t="s">
        <v>52</v>
      </c>
      <c r="G8" s="32">
        <f>SUMIFS(Kostenaufstellung!$I$17:$I$41,Kostenaufstellung!$D$17:$D$41,F8)</f>
        <v>15500</v>
      </c>
      <c r="H8" s="32">
        <f>SUMIFS(Kostenaufstellung!$J$17:$J$41,Kostenaufstellung!$D$17:$D$41,F8)</f>
        <v>15800</v>
      </c>
      <c r="I8" s="32">
        <f t="shared" si="1"/>
        <v>300</v>
      </c>
    </row>
    <row r="9" spans="1:9" x14ac:dyDescent="0.25">
      <c r="A9" s="21" t="s">
        <v>55</v>
      </c>
      <c r="B9" s="31">
        <f>SUMIFS(Kostenaufstellung!$I$17:$I$41,Kostenaufstellung!$C$17:$C$41,A9)</f>
        <v>20040</v>
      </c>
      <c r="C9" s="31">
        <f>SUMIFS(Kostenaufstellung!$J$17:$J$41,Kostenaufstellung!$C$17:$C$41,A9)</f>
        <v>20300</v>
      </c>
      <c r="D9" s="31">
        <f t="shared" si="0"/>
        <v>260</v>
      </c>
      <c r="F9" s="21" t="s">
        <v>44</v>
      </c>
      <c r="G9" s="31">
        <f>SUMIFS(Kostenaufstellung!$I$17:$I$41,Kostenaufstellung!$D$17:$D$41,F9)</f>
        <v>70120</v>
      </c>
      <c r="H9" s="31">
        <f>SUMIFS(Kostenaufstellung!$J$17:$J$41,Kostenaufstellung!$D$17:$D$41,F9)</f>
        <v>71350</v>
      </c>
      <c r="I9" s="31">
        <f t="shared" si="1"/>
        <v>1230</v>
      </c>
    </row>
    <row r="10" spans="1:9" x14ac:dyDescent="0.25">
      <c r="A10" s="26" t="s">
        <v>51</v>
      </c>
      <c r="B10" s="32">
        <f>SUMIFS(Kostenaufstellung!$I$17:$I$41,Kostenaufstellung!$C$17:$C$41,A10)</f>
        <v>10700</v>
      </c>
      <c r="C10" s="32">
        <f>SUMIFS(Kostenaufstellung!$J$17:$J$41,Kostenaufstellung!$C$17:$C$41,A10)</f>
        <v>11000</v>
      </c>
      <c r="D10" s="32">
        <f t="shared" si="0"/>
        <v>300</v>
      </c>
      <c r="F10" s="26" t="s">
        <v>39</v>
      </c>
      <c r="G10" s="32">
        <f>SUMIFS(Kostenaufstellung!$I$17:$I$41,Kostenaufstellung!$D$17:$D$41,F10)</f>
        <v>17425</v>
      </c>
      <c r="H10" s="32">
        <f>SUMIFS(Kostenaufstellung!$J$17:$J$41,Kostenaufstellung!$D$17:$D$41,F10)</f>
        <v>18200</v>
      </c>
      <c r="I10" s="32">
        <f t="shared" si="1"/>
        <v>775</v>
      </c>
    </row>
    <row r="11" spans="1:9" x14ac:dyDescent="0.25">
      <c r="A11" s="21" t="s">
        <v>33</v>
      </c>
      <c r="B11" s="31">
        <f>SUMIFS(Kostenaufstellung!$I$17:$I$41,Kostenaufstellung!$C$17:$C$41,A11)</f>
        <v>25200</v>
      </c>
      <c r="C11" s="31">
        <f>SUMIFS(Kostenaufstellung!$J$17:$J$41,Kostenaufstellung!$C$17:$C$41,A11)</f>
        <v>25200</v>
      </c>
      <c r="D11" s="31">
        <f t="shared" si="0"/>
        <v>0</v>
      </c>
      <c r="F11" s="21" t="s">
        <v>60</v>
      </c>
      <c r="G11" s="31">
        <f>SUMIFS(Kostenaufstellung!$I$17:$I$41,Kostenaufstellung!$D$17:$D$41,F11)</f>
        <v>21540</v>
      </c>
      <c r="H11" s="31">
        <f>SUMIFS(Kostenaufstellung!$J$17:$J$41,Kostenaufstellung!$D$17:$D$41,F11)</f>
        <v>21600</v>
      </c>
      <c r="I11" s="31">
        <f t="shared" si="1"/>
        <v>60</v>
      </c>
    </row>
    <row r="12" spans="1:9" x14ac:dyDescent="0.25">
      <c r="A12" s="26" t="s">
        <v>38</v>
      </c>
      <c r="B12" s="32">
        <f>SUMIFS(Kostenaufstellung!$I$17:$I$41,Kostenaufstellung!$C$17:$C$41,A12)</f>
        <v>17425</v>
      </c>
      <c r="C12" s="32">
        <f>SUMIFS(Kostenaufstellung!$J$17:$J$41,Kostenaufstellung!$C$17:$C$41,A12)</f>
        <v>18200</v>
      </c>
      <c r="D12" s="32">
        <f t="shared" si="0"/>
        <v>775</v>
      </c>
      <c r="F12" s="26" t="s">
        <v>56</v>
      </c>
      <c r="G12" s="32">
        <f>SUMIFS(Kostenaufstellung!$I$17:$I$41,Kostenaufstellung!$D$17:$D$41,F12)</f>
        <v>17000</v>
      </c>
      <c r="H12" s="32">
        <f>SUMIFS(Kostenaufstellung!$J$17:$J$41,Kostenaufstellung!$D$17:$D$41,F12)</f>
        <v>17750</v>
      </c>
      <c r="I12" s="32">
        <f t="shared" si="1"/>
        <v>750</v>
      </c>
    </row>
    <row r="13" spans="1:9" x14ac:dyDescent="0.25">
      <c r="A13" s="21" t="s">
        <v>59</v>
      </c>
      <c r="B13" s="31">
        <f>SUMIFS(Kostenaufstellung!$I$17:$I$41,Kostenaufstellung!$C$17:$C$41,A13)</f>
        <v>15300</v>
      </c>
      <c r="C13" s="31">
        <f>SUMIFS(Kostenaufstellung!$J$17:$J$41,Kostenaufstellung!$C$17:$C$41,A13)</f>
        <v>15500</v>
      </c>
      <c r="D13" s="31">
        <f t="shared" si="0"/>
        <v>200</v>
      </c>
      <c r="F13" s="33" t="s">
        <v>89</v>
      </c>
      <c r="G13" s="34">
        <f>SUM(G7:G12)</f>
        <v>180035</v>
      </c>
      <c r="H13" s="34">
        <f>SUM(H7:H12)</f>
        <v>183620</v>
      </c>
      <c r="I13" s="34">
        <f>SUM(I7:I12)</f>
        <v>3585</v>
      </c>
    </row>
    <row r="14" spans="1:9" x14ac:dyDescent="0.25">
      <c r="A14" s="26" t="s">
        <v>62</v>
      </c>
      <c r="B14" s="32">
        <f>SUMIFS(Kostenaufstellung!$I$17:$I$41,Kostenaufstellung!$C$17:$C$41,A14)</f>
        <v>4850</v>
      </c>
      <c r="C14" s="32">
        <f>SUMIFS(Kostenaufstellung!$J$17:$J$41,Kostenaufstellung!$C$17:$C$41,A14)</f>
        <v>5020</v>
      </c>
      <c r="D14" s="32">
        <f t="shared" si="0"/>
        <v>170</v>
      </c>
    </row>
    <row r="15" spans="1:9" x14ac:dyDescent="0.25">
      <c r="A15" s="21" t="s">
        <v>69</v>
      </c>
      <c r="B15" s="31">
        <f>SUMIFS(Kostenaufstellung!$I$17:$I$41,Kostenaufstellung!$C$17:$C$41,A15)</f>
        <v>3600</v>
      </c>
      <c r="C15" s="31">
        <f>SUMIFS(Kostenaufstellung!$J$17:$J$41,Kostenaufstellung!$C$17:$C$41,A15)</f>
        <v>3600</v>
      </c>
      <c r="D15" s="31">
        <f t="shared" si="0"/>
        <v>0</v>
      </c>
    </row>
    <row r="16" spans="1:9" x14ac:dyDescent="0.25">
      <c r="A16" s="26" t="s">
        <v>64</v>
      </c>
      <c r="B16" s="32">
        <f>SUMIFS(Kostenaufstellung!$I$17:$I$41,Kostenaufstellung!$C$17:$C$41,A16)</f>
        <v>8000</v>
      </c>
      <c r="C16" s="32">
        <f>SUMIFS(Kostenaufstellung!$J$17:$J$41,Kostenaufstellung!$C$17:$C$41,A16)</f>
        <v>8350</v>
      </c>
      <c r="D16" s="32">
        <f t="shared" si="0"/>
        <v>350</v>
      </c>
    </row>
    <row r="17" spans="1:4" x14ac:dyDescent="0.25">
      <c r="A17" s="21" t="s">
        <v>74</v>
      </c>
      <c r="B17" s="31">
        <f>SUMIFS(Kostenaufstellung!$I$17:$I$41,Kostenaufstellung!$C$17:$C$41,A17)</f>
        <v>4500</v>
      </c>
      <c r="C17" s="31">
        <f>SUMIFS(Kostenaufstellung!$J$17:$J$41,Kostenaufstellung!$C$17:$C$41,A17)</f>
        <v>5250</v>
      </c>
      <c r="D17" s="31">
        <f t="shared" si="0"/>
        <v>750</v>
      </c>
    </row>
    <row r="18" spans="1:4" x14ac:dyDescent="0.25">
      <c r="A18" s="26" t="s">
        <v>82</v>
      </c>
      <c r="B18" s="32">
        <f>SUMIFS(Kostenaufstellung!$I$17:$I$41,Kostenaufstellung!$C$17:$C$41,A18)</f>
        <v>4800</v>
      </c>
      <c r="C18" s="32">
        <f>SUMIFS(Kostenaufstellung!$J$17:$J$41,Kostenaufstellung!$C$17:$C$41,A18)</f>
        <v>5100</v>
      </c>
      <c r="D18" s="32">
        <f t="shared" si="0"/>
        <v>300</v>
      </c>
    </row>
    <row r="19" spans="1:4" x14ac:dyDescent="0.25">
      <c r="A19" s="33" t="s">
        <v>89</v>
      </c>
      <c r="B19" s="34">
        <f>SUM(B7:B18)</f>
        <v>180035</v>
      </c>
      <c r="C19" s="34">
        <f>SUM(C7:C18)</f>
        <v>183620</v>
      </c>
      <c r="D19" s="34">
        <f>SUM(D7:D18)</f>
        <v>3585</v>
      </c>
    </row>
    <row r="22" spans="1:4" ht="19.5" customHeight="1" x14ac:dyDescent="0.25">
      <c r="A22" s="45" t="s">
        <v>90</v>
      </c>
      <c r="B22" s="45"/>
      <c r="C22" s="45"/>
      <c r="D22" s="45"/>
    </row>
  </sheetData>
  <mergeCells count="6">
    <mergeCell ref="A22:D22"/>
    <mergeCell ref="A1:I1"/>
    <mergeCell ref="A2:I2"/>
    <mergeCell ref="A3:I3"/>
    <mergeCell ref="A5:D5"/>
    <mergeCell ref="F5:I5"/>
  </mergeCells>
  <conditionalFormatting sqref="D7:D18">
    <cfRule type="cellIs" dxfId="3" priority="2" operator="greaterThan">
      <formula>0</formula>
    </cfRule>
    <cfRule type="cellIs" dxfId="2" priority="3" operator="lessThan">
      <formula>0</formula>
    </cfRule>
  </conditionalFormatting>
  <conditionalFormatting sqref="I7:I12">
    <cfRule type="cellIs" dxfId="1" priority="4" operator="greaterThan">
      <formula>0</formula>
    </cfRule>
    <cfRule type="cellIs" dxfId="0" priority="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showGridLines="0" zoomScaleNormal="100" workbookViewId="0"/>
  </sheetViews>
  <sheetFormatPr baseColWidth="10" defaultColWidth="8.7109375" defaultRowHeight="15" x14ac:dyDescent="0.25"/>
  <cols>
    <col min="1" max="1" width="22" customWidth="1"/>
    <col min="2" max="2" width="3" customWidth="1"/>
    <col min="3" max="3" width="22" customWidth="1"/>
    <col min="4" max="4" width="3" customWidth="1"/>
    <col min="5" max="5" width="22" customWidth="1"/>
    <col min="6" max="6" width="3" customWidth="1"/>
    <col min="7" max="7" width="22" customWidth="1"/>
    <col min="8" max="8" width="3" customWidth="1"/>
  </cols>
  <sheetData>
    <row r="1" spans="1:8" ht="30" customHeight="1" x14ac:dyDescent="0.25">
      <c r="A1" s="46" t="s">
        <v>91</v>
      </c>
      <c r="B1" s="46"/>
      <c r="C1" s="46"/>
      <c r="D1" s="46"/>
      <c r="E1" s="46"/>
      <c r="F1" s="46"/>
      <c r="G1" s="46"/>
      <c r="H1" s="46"/>
    </row>
    <row r="2" spans="1:8" ht="19.5" customHeight="1" x14ac:dyDescent="0.25">
      <c r="A2" s="47" t="s">
        <v>92</v>
      </c>
      <c r="B2" s="47"/>
      <c r="C2" s="47"/>
      <c r="D2" s="47"/>
      <c r="E2" s="47"/>
      <c r="F2" s="47"/>
      <c r="G2" s="47"/>
      <c r="H2" s="47"/>
    </row>
    <row r="4" spans="1:8" x14ac:dyDescent="0.25">
      <c r="A4" s="35" t="s">
        <v>93</v>
      </c>
      <c r="C4" s="35" t="s">
        <v>94</v>
      </c>
      <c r="E4" s="35" t="s">
        <v>95</v>
      </c>
      <c r="G4" s="35" t="s">
        <v>12</v>
      </c>
    </row>
    <row r="5" spans="1:8" x14ac:dyDescent="0.25">
      <c r="A5" s="21" t="s">
        <v>43</v>
      </c>
      <c r="C5" s="21" t="s">
        <v>34</v>
      </c>
      <c r="E5" s="21" t="s">
        <v>50</v>
      </c>
      <c r="G5" s="21" t="s">
        <v>96</v>
      </c>
    </row>
    <row r="6" spans="1:8" x14ac:dyDescent="0.25">
      <c r="A6" s="26" t="s">
        <v>48</v>
      </c>
      <c r="C6" s="26" t="s">
        <v>52</v>
      </c>
      <c r="E6" s="26" t="s">
        <v>46</v>
      </c>
      <c r="G6" s="26" t="s">
        <v>47</v>
      </c>
    </row>
    <row r="7" spans="1:8" x14ac:dyDescent="0.25">
      <c r="A7" s="21" t="s">
        <v>55</v>
      </c>
      <c r="C7" s="21" t="s">
        <v>44</v>
      </c>
      <c r="E7" s="21" t="s">
        <v>58</v>
      </c>
      <c r="G7" s="21" t="s">
        <v>42</v>
      </c>
    </row>
    <row r="8" spans="1:8" x14ac:dyDescent="0.25">
      <c r="A8" s="26" t="s">
        <v>51</v>
      </c>
      <c r="C8" s="26" t="s">
        <v>39</v>
      </c>
      <c r="E8" s="26" t="s">
        <v>36</v>
      </c>
      <c r="G8" s="26" t="s">
        <v>37</v>
      </c>
    </row>
    <row r="9" spans="1:8" x14ac:dyDescent="0.25">
      <c r="A9" s="21" t="s">
        <v>33</v>
      </c>
      <c r="C9" s="21" t="s">
        <v>60</v>
      </c>
      <c r="E9" s="21" t="s">
        <v>54</v>
      </c>
    </row>
    <row r="10" spans="1:8" x14ac:dyDescent="0.25">
      <c r="A10" s="26" t="s">
        <v>38</v>
      </c>
      <c r="C10" s="26" t="s">
        <v>56</v>
      </c>
      <c r="E10" s="26" t="s">
        <v>97</v>
      </c>
    </row>
    <row r="11" spans="1:8" x14ac:dyDescent="0.25">
      <c r="A11" s="21" t="s">
        <v>59</v>
      </c>
      <c r="E11" s="21" t="s">
        <v>41</v>
      </c>
    </row>
    <row r="12" spans="1:8" x14ac:dyDescent="0.25">
      <c r="A12" s="26" t="s">
        <v>62</v>
      </c>
    </row>
    <row r="13" spans="1:8" x14ac:dyDescent="0.25">
      <c r="A13" s="21" t="s">
        <v>69</v>
      </c>
    </row>
    <row r="14" spans="1:8" x14ac:dyDescent="0.25">
      <c r="A14" s="26" t="s">
        <v>64</v>
      </c>
    </row>
    <row r="15" spans="1:8" x14ac:dyDescent="0.25">
      <c r="A15" s="21" t="s">
        <v>74</v>
      </c>
    </row>
    <row r="16" spans="1:8" x14ac:dyDescent="0.25">
      <c r="A16" s="26" t="s">
        <v>82</v>
      </c>
    </row>
  </sheetData>
  <mergeCells count="2">
    <mergeCell ref="A1:H1"/>
    <mergeCell ref="A2:H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30" customWidth="1"/>
    <col min="3" max="3" width="88" customWidth="1"/>
  </cols>
  <sheetData>
    <row r="1" spans="1:3" ht="39.75" customHeight="1" x14ac:dyDescent="0.25">
      <c r="A1" s="48" t="s">
        <v>98</v>
      </c>
      <c r="B1" s="48"/>
      <c r="C1" s="48"/>
    </row>
    <row r="2" spans="1:3" ht="3.75" customHeight="1" x14ac:dyDescent="0.25">
      <c r="A2" s="12"/>
      <c r="B2" s="12"/>
      <c r="C2" s="12"/>
    </row>
    <row r="4" spans="1:3" ht="25.5" customHeight="1" x14ac:dyDescent="0.25">
      <c r="B4" s="49" t="s">
        <v>99</v>
      </c>
      <c r="C4" s="49"/>
    </row>
    <row r="5" spans="1:3" ht="30" customHeight="1" x14ac:dyDescent="0.25">
      <c r="B5" s="36" t="s">
        <v>100</v>
      </c>
      <c r="C5" s="37" t="s">
        <v>101</v>
      </c>
    </row>
    <row r="6" spans="1:3" ht="30" customHeight="1" x14ac:dyDescent="0.25">
      <c r="B6" s="36" t="s">
        <v>102</v>
      </c>
      <c r="C6" s="37" t="s">
        <v>103</v>
      </c>
    </row>
    <row r="7" spans="1:3" ht="30" customHeight="1" x14ac:dyDescent="0.25">
      <c r="B7" s="36" t="s">
        <v>104</v>
      </c>
      <c r="C7" s="37" t="s">
        <v>105</v>
      </c>
    </row>
    <row r="8" spans="1:3" ht="30" customHeight="1" x14ac:dyDescent="0.25">
      <c r="B8" s="36" t="s">
        <v>106</v>
      </c>
      <c r="C8" s="37" t="s">
        <v>107</v>
      </c>
    </row>
    <row r="9" spans="1:3" ht="30" customHeight="1" x14ac:dyDescent="0.25">
      <c r="B9" s="36" t="s">
        <v>108</v>
      </c>
      <c r="C9" s="37" t="s">
        <v>109</v>
      </c>
    </row>
    <row r="11" spans="1:3" ht="25.5" customHeight="1" x14ac:dyDescent="0.25">
      <c r="B11" s="49" t="s">
        <v>110</v>
      </c>
      <c r="C11" s="49"/>
    </row>
    <row r="12" spans="1:3" ht="24" customHeight="1" x14ac:dyDescent="0.25">
      <c r="B12" s="38" t="s">
        <v>111</v>
      </c>
      <c r="C12" s="37" t="s">
        <v>112</v>
      </c>
    </row>
    <row r="13" spans="1:3" ht="24" customHeight="1" x14ac:dyDescent="0.25">
      <c r="B13" s="39" t="s">
        <v>113</v>
      </c>
      <c r="C13" s="37" t="s">
        <v>114</v>
      </c>
    </row>
    <row r="14" spans="1:3" ht="24" customHeight="1" x14ac:dyDescent="0.25">
      <c r="B14" s="40" t="s">
        <v>115</v>
      </c>
      <c r="C14" s="37" t="s">
        <v>116</v>
      </c>
    </row>
    <row r="15" spans="1:3" ht="24" customHeight="1" x14ac:dyDescent="0.25">
      <c r="B15" s="41" t="s">
        <v>117</v>
      </c>
      <c r="C15" s="37" t="s">
        <v>118</v>
      </c>
    </row>
    <row r="17" spans="2:3" ht="25.5" customHeight="1" x14ac:dyDescent="0.25">
      <c r="B17" s="49" t="s">
        <v>119</v>
      </c>
      <c r="C17" s="49"/>
    </row>
    <row r="18" spans="2:3" ht="30" customHeight="1" x14ac:dyDescent="0.25">
      <c r="B18" s="36" t="s">
        <v>120</v>
      </c>
      <c r="C18" s="37" t="s">
        <v>121</v>
      </c>
    </row>
    <row r="19" spans="2:3" ht="30" customHeight="1" x14ac:dyDescent="0.25">
      <c r="B19" s="36" t="s">
        <v>122</v>
      </c>
      <c r="C19" s="37" t="s">
        <v>123</v>
      </c>
    </row>
    <row r="20" spans="2:3" ht="30" customHeight="1" x14ac:dyDescent="0.25">
      <c r="B20" s="36" t="s">
        <v>124</v>
      </c>
      <c r="C20" s="37" t="s">
        <v>125</v>
      </c>
    </row>
    <row r="22" spans="2:3" ht="27.75" customHeight="1" x14ac:dyDescent="0.25">
      <c r="B22" s="50" t="s">
        <v>126</v>
      </c>
      <c r="C22" s="50"/>
    </row>
  </sheetData>
  <mergeCells count="6">
    <mergeCell ref="B22:C22"/>
    <mergeCell ref="A1:C1"/>
    <mergeCell ref="A2:C2"/>
    <mergeCell ref="B4:C4"/>
    <mergeCell ref="B11:C11"/>
    <mergeCell ref="B17:C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Kostenaufstellung</vt:lpstr>
      <vt:lpstr>Auswertung</vt:lpstr>
      <vt:lpstr>Stammdaten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2026-07-20T10:34:43Z</dcterms:created>
  <dcterms:modified xsi:type="dcterms:W3CDTF">2026-07-20T11:31:20Z</dcterms:modified>
  <dc:language>en-US</dc:language>
</cp:coreProperties>
</file>