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steingangsbuch" sheetId="1" state="visible" r:id="rId3"/>
    <sheet name="Übersicht" sheetId="2" state="visible" r:id="rId4"/>
  </sheets>
  <definedNames>
    <definedName function="false" hidden="false" localSheetId="0" name="_xlnm.Print_Titles" vbProcedure="false">Posteingangsbuch!$1:$4</definedName>
    <definedName function="false" hidden="true" localSheetId="0" name="_xlnm._FilterDatabase" vbProcedure="false">Posteingangsbuch!$A$4:$O$204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<sst xmlns="http://schemas.openxmlformats.org/spreadsheetml/2006/main" count="289" uniqueCount="162">
  <si>
    <t xml:space="preserve">POSTEINGANGSBUCH</t>
  </si>
  <si>
    <t xml:space="preserve">Muster GmbH  ·  Zentrale Erfassung eingehender Korrespondenz  ·  Geschäftsjahr 2026</t>
  </si>
  <si>
    <t xml:space="preserve">Lfd-Nr.</t>
  </si>
  <si>
    <t xml:space="preserve">Eingangs-
datum</t>
  </si>
  <si>
    <t xml:space="preserve">Eingangs-
kanal</t>
  </si>
  <si>
    <t xml:space="preserve">Absender</t>
  </si>
  <si>
    <t xml:space="preserve">Empfänger /
Abteilung</t>
  </si>
  <si>
    <t xml:space="preserve">Betreff</t>
  </si>
  <si>
    <t xml:space="preserve">Kategorie</t>
  </si>
  <si>
    <t xml:space="preserve">Aktenzeichen /
Referenz</t>
  </si>
  <si>
    <t xml:space="preserve">Priorität</t>
  </si>
  <si>
    <t xml:space="preserve">Fällig am</t>
  </si>
  <si>
    <t xml:space="preserve">Zuständig</t>
  </si>
  <si>
    <t xml:space="preserve">Status</t>
  </si>
  <si>
    <t xml:space="preserve">Erledigt am</t>
  </si>
  <si>
    <t xml:space="preserve">Liege-
zeit (T)</t>
  </si>
  <si>
    <t xml:space="preserve">Notizen</t>
  </si>
  <si>
    <t xml:space="preserve">E-Mail</t>
  </si>
  <si>
    <t xml:space="preserve">Nordlicht Handels GmbH</t>
  </si>
  <si>
    <t xml:space="preserve">Buchhaltung</t>
  </si>
  <si>
    <t xml:space="preserve">Rechnung Nr. 2026-0043 Büromaterial</t>
  </si>
  <si>
    <t xml:space="preserve">Rechnung</t>
  </si>
  <si>
    <t xml:space="preserve">RE-2026-0043</t>
  </si>
  <si>
    <t xml:space="preserve">Mittel</t>
  </si>
  <si>
    <t xml:space="preserve">S. Krause</t>
  </si>
  <si>
    <t xml:space="preserve">Erledigt</t>
  </si>
  <si>
    <t xml:space="preserve">Zahlung per Überweisung angewiesen</t>
  </si>
  <si>
    <t xml:space="preserve">Brief</t>
  </si>
  <si>
    <t xml:space="preserve">Finanzamt Musterstadt</t>
  </si>
  <si>
    <t xml:space="preserve">Geschäftsleitung</t>
  </si>
  <si>
    <t xml:space="preserve">Umsatzsteuer-Voranmeldung Dezember</t>
  </si>
  <si>
    <t xml:space="preserve">Behördenpost</t>
  </si>
  <si>
    <t xml:space="preserve">FA-4711/26</t>
  </si>
  <si>
    <t xml:space="preserve">Hoch</t>
  </si>
  <si>
    <t xml:space="preserve">M. Behrens</t>
  </si>
  <si>
    <t xml:space="preserve">Frist beachtet, an Steuerberatung weitergeleitet</t>
  </si>
  <si>
    <t xml:space="preserve">Jonas Keller</t>
  </si>
  <si>
    <t xml:space="preserve">Personalabteilung</t>
  </si>
  <si>
    <t xml:space="preserve">Bewerbung als Sachbearbeiter (m/w/d)</t>
  </si>
  <si>
    <t xml:space="preserve">Bewerbung</t>
  </si>
  <si>
    <t xml:space="preserve">—</t>
  </si>
  <si>
    <t xml:space="preserve">Niedrig</t>
  </si>
  <si>
    <t xml:space="preserve">L. Vogt</t>
  </si>
  <si>
    <t xml:space="preserve">Absage versendet</t>
  </si>
  <si>
    <t xml:space="preserve">Paket</t>
  </si>
  <si>
    <t xml:space="preserve">TechnoBüro Systeme GmbH</t>
  </si>
  <si>
    <t xml:space="preserve">IT-Abteilung</t>
  </si>
  <si>
    <t xml:space="preserve">Lieferung Notebooks (3 Stk.)</t>
  </si>
  <si>
    <t xml:space="preserve">Sonstiges</t>
  </si>
  <si>
    <t xml:space="preserve">LS-88213</t>
  </si>
  <si>
    <t xml:space="preserve">T. Nowak</t>
  </si>
  <si>
    <t xml:space="preserve">Wareneingang geprüft, vollständig</t>
  </si>
  <si>
    <t xml:space="preserve">Kanzlei Berg &amp; Sanders</t>
  </si>
  <si>
    <t xml:space="preserve">Rechtsabteilung</t>
  </si>
  <si>
    <t xml:space="preserve">Schriftsatz Vertragsangelegenheit</t>
  </si>
  <si>
    <t xml:space="preserve">Vertrag</t>
  </si>
  <si>
    <t xml:space="preserve">AZ-2026/117</t>
  </si>
  <si>
    <t xml:space="preserve">A. Riedel</t>
  </si>
  <si>
    <t xml:space="preserve">Stellungnahme abgestimmt</t>
  </si>
  <si>
    <t xml:space="preserve">Meridian Versicherung AG</t>
  </si>
  <si>
    <t xml:space="preserve">Angebot Betriebshaftpflicht 2026</t>
  </si>
  <si>
    <t xml:space="preserve">Angebot</t>
  </si>
  <si>
    <t xml:space="preserve">ANG-5521</t>
  </si>
  <si>
    <t xml:space="preserve">Konditionen geprüft, Rückfrage gesendet</t>
  </si>
  <si>
    <t xml:space="preserve">Fax</t>
  </si>
  <si>
    <t xml:space="preserve">Stadtwerke Musterstadt</t>
  </si>
  <si>
    <t xml:space="preserve">Jahresabrechnung Strom 2025</t>
  </si>
  <si>
    <t xml:space="preserve">SW-2025-JA</t>
  </si>
  <si>
    <t xml:space="preserve">Amtsgericht Musterstadt</t>
  </si>
  <si>
    <t xml:space="preserve">Mahnbescheid – Aktenzeichen prüfen</t>
  </si>
  <si>
    <t xml:space="preserve">AG-90-2026</t>
  </si>
  <si>
    <t xml:space="preserve">Widerspruch fristgerecht eingelegt</t>
  </si>
  <si>
    <t xml:space="preserve">Grünwerk Gartenbau e.K.</t>
  </si>
  <si>
    <t xml:space="preserve">Einkauf</t>
  </si>
  <si>
    <t xml:space="preserve">Angebot Außenanlagen Pflege</t>
  </si>
  <si>
    <t xml:space="preserve">ANG-6034</t>
  </si>
  <si>
    <t xml:space="preserve">K. Sander</t>
  </si>
  <si>
    <t xml:space="preserve">Wartet</t>
  </si>
  <si>
    <t xml:space="preserve">Wartet auf zweites Vergleichsangebot</t>
  </si>
  <si>
    <t xml:space="preserve">Mahnung offene Rechnung 2026-0043</t>
  </si>
  <si>
    <t xml:space="preserve">Mahnung</t>
  </si>
  <si>
    <t xml:space="preserve">MA-0043</t>
  </si>
  <si>
    <t xml:space="preserve">War bereits bezahlt – Klärung erledigt</t>
  </si>
  <si>
    <t xml:space="preserve">Musterbank eG</t>
  </si>
  <si>
    <t xml:space="preserve">Kontoauszug Q1 / Kreditkonditionen</t>
  </si>
  <si>
    <t xml:space="preserve">KB-Q1-26</t>
  </si>
  <si>
    <t xml:space="preserve">Bote</t>
  </si>
  <si>
    <t xml:space="preserve">Bauamt Musterstadt</t>
  </si>
  <si>
    <t xml:space="preserve">Genehmigung Umbau Lagerhalle</t>
  </si>
  <si>
    <t xml:space="preserve">BA-2026-224</t>
  </si>
  <si>
    <t xml:space="preserve">Genehmigung erteilt, Kopie an Archiv</t>
  </si>
  <si>
    <t xml:space="preserve">Sofia Marquardt</t>
  </si>
  <si>
    <t xml:space="preserve">Initiativbewerbung Marketing</t>
  </si>
  <si>
    <t xml:space="preserve">Zu Gespräch eingeladen</t>
  </si>
  <si>
    <t xml:space="preserve">CloudFlow Software GmbH</t>
  </si>
  <si>
    <t xml:space="preserve">Vertragsverlängerung Lizenzen</t>
  </si>
  <si>
    <t xml:space="preserve">LIZ-2026-08</t>
  </si>
  <si>
    <t xml:space="preserve">In Bearbeitung</t>
  </si>
  <si>
    <t xml:space="preserve">Prüfung durch IT läuft</t>
  </si>
  <si>
    <t xml:space="preserve">Handelskammer Musterstadt</t>
  </si>
  <si>
    <t xml:space="preserve">Beitragsbescheid 2026</t>
  </si>
  <si>
    <t xml:space="preserve">HK-2026-77</t>
  </si>
  <si>
    <t xml:space="preserve">PrintPlus Media</t>
  </si>
  <si>
    <t xml:space="preserve">Vertrieb</t>
  </si>
  <si>
    <t xml:space="preserve">Katalog Sommeraktion</t>
  </si>
  <si>
    <t xml:space="preserve">Werbung</t>
  </si>
  <si>
    <t xml:space="preserve">Kein Handlungsbedarf, abgelegt</t>
  </si>
  <si>
    <t xml:space="preserve">Logistik Weser GmbH</t>
  </si>
  <si>
    <t xml:space="preserve">Musterlieferung Verpackung</t>
  </si>
  <si>
    <t xml:space="preserve">LS-90277</t>
  </si>
  <si>
    <t xml:space="preserve">Nachfrage Betriebsprüfung 2024</t>
  </si>
  <si>
    <t xml:space="preserve">FA-5290/26</t>
  </si>
  <si>
    <t xml:space="preserve">Unterlagen werden zusammengestellt</t>
  </si>
  <si>
    <t xml:space="preserve">Rechnung Prämie Betriebshaftpflicht</t>
  </si>
  <si>
    <t xml:space="preserve">RE-2026-0187</t>
  </si>
  <si>
    <t xml:space="preserve">Offen</t>
  </si>
  <si>
    <t xml:space="preserve">Prüfung ausstehend</t>
  </si>
  <si>
    <t xml:space="preserve">Elias Hofmann</t>
  </si>
  <si>
    <t xml:space="preserve">Bewerbung Praktikum IT</t>
  </si>
  <si>
    <t xml:space="preserve">Noch nicht gesichtet</t>
  </si>
  <si>
    <t xml:space="preserve">Fristsetzung Vertragsprüfung</t>
  </si>
  <si>
    <t xml:space="preserve">AZ-2026/209</t>
  </si>
  <si>
    <t xml:space="preserve">Termin mit GL vereinbart</t>
  </si>
  <si>
    <t xml:space="preserve">Abschlag Anpassung Gas</t>
  </si>
  <si>
    <t xml:space="preserve">SW-2026-0442</t>
  </si>
  <si>
    <t xml:space="preserve">Zur Freigabe vorgelegt</t>
  </si>
  <si>
    <t xml:space="preserve">ÜBERSICHT  ·  POSTEINGANG 2026</t>
  </si>
  <si>
    <t xml:space="preserve">Automatische Auswertung des Posteingangsbuchs  ·  aktualisiert sich mit jeder neuen Zeile</t>
  </si>
  <si>
    <t xml:space="preserve">EINGÄNGE GESAMT</t>
  </si>
  <si>
    <t xml:space="preserve">OFFEN</t>
  </si>
  <si>
    <t xml:space="preserve">IN BEARBEITUNG</t>
  </si>
  <si>
    <t xml:space="preserve">WARTET</t>
  </si>
  <si>
    <t xml:space="preserve">ERLEDIGT</t>
  </si>
  <si>
    <t xml:space="preserve">ÜBERFÄLLIG</t>
  </si>
  <si>
    <t xml:space="preserve">Ø LIEGEZEIT (TAGE)</t>
  </si>
  <si>
    <t xml:space="preserve">ERLEDIGUNGSQUOTE</t>
  </si>
  <si>
    <t xml:space="preserve">Eingänge nach Status</t>
  </si>
  <si>
    <t xml:space="preserve">Eingänge nach Priorität</t>
  </si>
  <si>
    <t xml:space="preserve">Anzahl</t>
  </si>
  <si>
    <t xml:space="preserve">Anteil</t>
  </si>
  <si>
    <t xml:space="preserve">Eingänge nach Eingangskanal</t>
  </si>
  <si>
    <t xml:space="preserve">Eingänge nach Monat (2026)</t>
  </si>
  <si>
    <t xml:space="preserve">Monat</t>
  </si>
  <si>
    <t xml:space="preserve">Januar</t>
  </si>
  <si>
    <t xml:space="preserve">Februar</t>
  </si>
  <si>
    <t xml:space="preserve">März</t>
  </si>
  <si>
    <t xml:space="preserve">April</t>
  </si>
  <si>
    <t xml:space="preserve">Mai</t>
  </si>
  <si>
    <t xml:space="preserve">Juni</t>
  </si>
  <si>
    <t xml:space="preserve">Juli</t>
  </si>
  <si>
    <t xml:space="preserve">August</t>
  </si>
  <si>
    <t xml:space="preserve">September</t>
  </si>
  <si>
    <t xml:space="preserve">Oktober</t>
  </si>
  <si>
    <t xml:space="preserve">November</t>
  </si>
  <si>
    <t xml:space="preserve">Dezember</t>
  </si>
  <si>
    <t xml:space="preserve">So nutzen Sie das Posteingangsbuch</t>
  </si>
  <si>
    <t xml:space="preserve">•  Für jeden Eingang eine neue Zeile im Blatt „Posteingangsbuch“ anlegen – Lfd-Nr. und Liegezeit werden automatisch berechnet.</t>
  </si>
  <si>
    <t xml:space="preserve">•  Eingangskanal, Kategorie, Priorität und Status über die Auswahllisten (Dropdown) auswählen – so bleiben Werte einheitlich.</t>
  </si>
  <si>
    <t xml:space="preserve">•  „Fällig am“ wird rot markiert, sobald das Datum überschritten ist und der Status noch nicht „Erledigt“ lautet.</t>
  </si>
  <si>
    <t xml:space="preserve">•  Die Statusfarben (offen/in Bearbeitung/wartet/erledigt) und alle Kennzahlen oben aktualisieren sich automatisch.</t>
  </si>
  <si>
    <t xml:space="preserve">•  Mit dem Filter in der Kopfzeile nach Zuständigem, Kategorie oder Status suchen; Kopfzeile bleibt beim Scrollen fixiert.</t>
  </si>
  <si>
    <t xml:space="preserve">•  Platzhalter „Muster GmbH“ oben links durch den eigenen Firmennamen ersetzen.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</si>
</sst>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dd\.mm\.yyyy"/>
    <numFmt numFmtId="167" formatCode="0"/>
    <numFmt numFmtId="168" formatCode="0.0%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sz val="10.5"/>
      <color rgb="FFD6E4E6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5B6E75"/>
      <name val="Calibri"/>
      <family val="0"/>
      <charset val="1"/>
    </font>
    <font>
      <sz val="10"/>
      <color rgb="FF24343A"/>
      <name val="Calibri"/>
      <family val="0"/>
      <charset val="1"/>
    </font>
    <font>
      <b val="true"/>
      <sz val="22"/>
      <color rgb="FF0E3A46"/>
      <name val="Calibri"/>
      <family val="0"/>
      <charset val="1"/>
    </font>
    <font>
      <b val="true"/>
      <sz val="22"/>
      <color rgb="FFC0392B"/>
      <name val="Calibri"/>
      <family val="0"/>
      <charset val="1"/>
    </font>
    <font>
      <b val="true"/>
      <sz val="22"/>
      <color rgb="FFD9922B"/>
      <name val="Calibri"/>
      <family val="0"/>
      <charset val="1"/>
    </font>
    <font>
      <b val="true"/>
      <sz val="22"/>
      <color rgb="FF35547E"/>
      <name val="Calibri"/>
      <family val="0"/>
      <charset val="1"/>
    </font>
    <font>
      <b val="true"/>
      <sz val="9.5"/>
      <color rgb="FF5B6E75"/>
      <name val="Calibri"/>
      <family val="0"/>
      <charset val="1"/>
    </font>
    <font>
      <b val="true"/>
      <sz val="22"/>
      <color rgb="FF2E7D4F"/>
      <name val="Calibri"/>
      <family val="0"/>
      <charset val="1"/>
    </font>
    <font>
      <b val="true"/>
      <sz val="22"/>
      <color rgb="FF1C6B7A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24343A"/>
      <name val="Calibri"/>
      <family val="0"/>
      <charset val="1"/>
    </font>
    <font>
      <sz val="9.5"/>
      <color rgb="FF24343A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E3A46"/>
        <bgColor rgb="FF24343A"/>
      </patternFill>
    </fill>
    <fill>
      <patternFill patternType="solid">
        <fgColor rgb="FF13525E"/>
        <bgColor rgb="FF0E3A46"/>
      </patternFill>
    </fill>
    <fill>
      <patternFill patternType="solid">
        <fgColor rgb="FFD9922B"/>
        <bgColor rgb="FFFF8080"/>
      </patternFill>
    </fill>
    <fill>
      <patternFill patternType="solid">
        <fgColor rgb="FF1C6B7A"/>
        <bgColor rgb="FF13525E"/>
      </patternFill>
    </fill>
    <fill>
      <patternFill patternType="solid">
        <fgColor rgb="FFF1F6F7"/>
        <bgColor rgb="FFF5F8F9"/>
      </patternFill>
    </fill>
    <fill>
      <patternFill patternType="solid">
        <fgColor rgb="FFE7EFF0"/>
        <bgColor rgb="FFE4ECF6"/>
      </patternFill>
    </fill>
    <fill>
      <patternFill patternType="solid">
        <fgColor rgb="FFFFFFFF"/>
        <bgColor rgb="FFF9F9F9"/>
      </patternFill>
    </fill>
    <fill>
      <patternFill patternType="solid">
        <fgColor rgb="FFF5F8F9"/>
        <bgColor rgb="FFF9F9F9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>
        <color rgb="FF13525E"/>
      </left>
      <right style="thin">
        <color rgb="FF13525E"/>
      </right>
      <top style="thin">
        <color rgb="FF1C6B7A"/>
      </top>
      <bottom style="medium">
        <color rgb="FFD9922B"/>
      </bottom>
      <diagonal/>
    </border>
    <border diagonalUp="false" diagonalDown="false">
      <left style="thin">
        <color rgb="FFC9D6D9"/>
      </left>
      <right style="thin">
        <color rgb="FFC9D6D9"/>
      </right>
      <top style="thin">
        <color rgb="FFC9D6D9"/>
      </top>
      <bottom style="thin">
        <color rgb="FFC9D6D9"/>
      </bottom>
      <diagonal/>
    </border>
    <border diagonalUp="false" diagonalDown="false">
      <left style="thin">
        <color rgb="FFC9D6D9"/>
      </left>
      <right style="thin">
        <color rgb="FFC9D6D9"/>
      </right>
      <top style="thick">
        <color rgb="FF0E3A46"/>
      </top>
      <bottom/>
      <diagonal/>
    </border>
    <border diagonalUp="false" diagonalDown="false">
      <left style="thin">
        <color rgb="FFC9D6D9"/>
      </left>
      <right style="thin">
        <color rgb="FFC9D6D9"/>
      </right>
      <top style="thick">
        <color rgb="FFC0392B"/>
      </top>
      <bottom/>
      <diagonal/>
    </border>
    <border diagonalUp="false" diagonalDown="false">
      <left style="thin">
        <color rgb="FFC9D6D9"/>
      </left>
      <right style="thin">
        <color rgb="FFC9D6D9"/>
      </right>
      <top style="thick">
        <color rgb="FFD9922B"/>
      </top>
      <bottom/>
      <diagonal/>
    </border>
    <border diagonalUp="false" diagonalDown="false">
      <left style="thin">
        <color rgb="FFC9D6D9"/>
      </left>
      <right style="thin">
        <color rgb="FFC9D6D9"/>
      </right>
      <top style="thick">
        <color rgb="FF35547E"/>
      </top>
      <bottom/>
      <diagonal/>
    </border>
    <border diagonalUp="false" diagonalDown="false">
      <left style="thin">
        <color rgb="FFC9D6D9"/>
      </left>
      <right style="thin">
        <color rgb="FFC9D6D9"/>
      </right>
      <top style="thick">
        <color rgb="FF2E7D4F"/>
      </top>
      <bottom/>
      <diagonal/>
    </border>
    <border diagonalUp="false" diagonalDown="false">
      <left style="thin">
        <color rgb="FFC9D6D9"/>
      </left>
      <right style="thin">
        <color rgb="FFC9D6D9"/>
      </right>
      <top style="thick">
        <color rgb="FF1C6B7A"/>
      </top>
      <bottom/>
      <diagonal/>
    </border>
    <border diagonalUp="false" diagonalDown="false">
      <left/>
      <right/>
      <top/>
      <bottom style="thin">
        <color rgb="FFC9D6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6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6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7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9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7" fillId="8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8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9" borderId="9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7" fillId="9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9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8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9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2">
    <dxf>
      <fill>
        <patternFill patternType="solid">
          <fgColor rgb="FF1C6B7A"/>
          <bgColor rgb="FF000000"/>
        </patternFill>
      </fill>
    </dxf>
    <dxf>
      <fill>
        <patternFill patternType="solid">
          <fgColor rgb="FFF5F8F9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5B6E75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24343A"/>
          <bgColor rgb="FF000000"/>
        </patternFill>
      </fill>
    </dxf>
    <dxf>
      <fill>
        <patternFill patternType="solid">
          <fgColor rgb="FFC0392B"/>
          <bgColor rgb="FF000000"/>
        </patternFill>
      </fill>
    </dxf>
    <dxf>
      <fill>
        <patternFill patternType="solid">
          <fgColor rgb="FFDDF0E4"/>
          <bgColor rgb="FF000000"/>
        </patternFill>
      </fill>
    </dxf>
    <dxf>
      <fill>
        <patternFill patternType="solid">
          <fgColor rgb="FFE4ECF6"/>
          <bgColor rgb="FF000000"/>
        </patternFill>
      </fill>
    </dxf>
    <dxf>
      <fill>
        <patternFill patternType="solid">
          <fgColor rgb="FFFCE4E4"/>
          <bgColor rgb="FF000000"/>
        </patternFill>
      </fill>
    </dxf>
    <dxf>
      <fill>
        <patternFill patternType="solid">
          <fgColor rgb="FFFFF1D6"/>
          <bgColor rgb="FF000000"/>
        </patternFill>
      </fill>
    </dxf>
    <dxf>
      <fill>
        <patternFill patternType="solid">
          <fgColor rgb="FF2E7D4F"/>
          <bgColor rgb="FF000000"/>
        </patternFill>
      </fill>
    </dxf>
    <dxf>
      <fill>
        <patternFill patternType="solid">
          <fgColor rgb="FF35547E"/>
          <bgColor rgb="FF000000"/>
        </patternFill>
      </fill>
    </dxf>
    <dxf>
      <fill>
        <patternFill patternType="solid">
          <fgColor rgb="FF8A5A0F"/>
          <bgColor rgb="FF000000"/>
        </patternFill>
      </fill>
    </dxf>
    <dxf>
      <fill>
        <patternFill patternType="solid">
          <fgColor rgb="FF9C2B2B"/>
          <bgColor rgb="FF000000"/>
        </patternFill>
      </fill>
    </dxf>
    <dxf>
      <font>
        <name val="Calibri"/>
        <charset val="1"/>
        <family val="0"/>
        <b val="1"/>
        <color rgb="FFFFFFFF"/>
      </font>
      <fill>
        <patternFill>
          <bgColor rgb="FFC0392B"/>
        </patternFill>
      </fill>
    </dxf>
    <dxf>
      <font>
        <name val="Calibri"/>
        <charset val="1"/>
        <family val="0"/>
        <b val="1"/>
        <color rgb="FF9C2B2B"/>
      </font>
      <fill>
        <patternFill>
          <bgColor rgb="FFFCE4E4"/>
        </patternFill>
      </fill>
    </dxf>
    <dxf>
      <font>
        <name val="Calibri"/>
        <charset val="1"/>
        <family val="0"/>
        <b val="1"/>
        <color rgb="FF8A5A0F"/>
      </font>
      <fill>
        <patternFill>
          <bgColor rgb="FFFFF1D6"/>
        </patternFill>
      </fill>
    </dxf>
    <dxf>
      <font>
        <name val="Calibri"/>
        <charset val="1"/>
        <family val="0"/>
        <b val="1"/>
        <color rgb="FF35547E"/>
      </font>
      <fill>
        <patternFill>
          <bgColor rgb="FFE4ECF6"/>
        </patternFill>
      </fill>
    </dxf>
    <dxf>
      <font>
        <name val="Calibri"/>
        <charset val="1"/>
        <family val="0"/>
        <b val="1"/>
        <color rgb="FF2E7D4F"/>
      </font>
      <fill>
        <patternFill>
          <bgColor rgb="FFDDF0E4"/>
        </patternFill>
      </fill>
    </dxf>
    <dxf>
      <font>
        <name val="Calibri"/>
        <charset val="1"/>
        <family val="0"/>
        <b val="1"/>
        <color rgb="FFC0392B"/>
      </font>
    </dxf>
    <dxf>
      <fill>
        <patternFill>
          <bgColor rgb="FFF5F8F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A0F"/>
      <rgbColor rgb="FF800080"/>
      <rgbColor rgb="FF1C6B7A"/>
      <rgbColor rgb="FFD9D9D9"/>
      <rgbColor rgb="FF878787"/>
      <rgbColor rgb="FF9999FF"/>
      <rgbColor rgb="FFC0392B"/>
      <rgbColor rgb="FFFFF1D6"/>
      <rgbColor rgb="FFE7EFF0"/>
      <rgbColor rgb="FF660066"/>
      <rgbColor rgb="FFFF8080"/>
      <rgbColor rgb="FF0066CC"/>
      <rgbColor rgb="FFC9D6D9"/>
      <rgbColor rgb="FF000080"/>
      <rgbColor rgb="FFFF00FF"/>
      <rgbColor rgb="FFFFFF00"/>
      <rgbColor rgb="FF00FFFF"/>
      <rgbColor rgb="FF800080"/>
      <rgbColor rgb="FF800000"/>
      <rgbColor rgb="FF13525E"/>
      <rgbColor rgb="FF0000FF"/>
      <rgbColor rgb="FF00CCFF"/>
      <rgbColor rgb="FFE4ECF6"/>
      <rgbColor rgb="FFDDF0E4"/>
      <rgbColor rgb="FFF9F9F9"/>
      <rgbColor rgb="FFD6E4E6"/>
      <rgbColor rgb="FFF1F6F7"/>
      <rgbColor rgb="FFF5F8F9"/>
      <rgbColor rgb="FFFCE4E4"/>
      <rgbColor rgb="FF4F81BD"/>
      <rgbColor rgb="FF33CCCC"/>
      <rgbColor rgb="FF9BBB59"/>
      <rgbColor rgb="FFFFCC00"/>
      <rgbColor rgb="FFD9922B"/>
      <rgbColor rgb="FFFF6600"/>
      <rgbColor rgb="FF8064A2"/>
      <rgbColor rgb="FF5B6E75"/>
      <rgbColor rgb="FF0E3A46"/>
      <rgbColor rgb="FF2E7D4F"/>
      <rgbColor rgb="FF003300"/>
      <rgbColor rgb="FF333300"/>
      <rgbColor rgb="FF9C2B2B"/>
      <rgbColor rgb="FFC0504D"/>
      <rgbColor rgb="FF35547E"/>
      <rgbColor rgb="FF2434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Eingänge nach Monat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Übersicht!$E$22:$E$33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Übersicht!$H$22:$H$33</c:f>
              <c:numCache>
                <c:formatCode>General</c:formatCode>
                <c:ptCount val="12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gapWidth val="150"/>
        <c:overlap val="0"/>
        <c:axId val="48896970"/>
        <c:axId val="30735347"/>
      </c:barChart>
      <c:catAx>
        <c:axId val="4889697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0735347"/>
        <c:crosses val="autoZero"/>
        <c:auto val="1"/>
        <c:lblAlgn val="ctr"/>
        <c:lblOffset val="100"/>
        <c:noMultiLvlLbl val="0"/>
      </c:catAx>
      <c:valAx>
        <c:axId val="3073534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889697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Verteilung nach Status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0504d"/>
              </a:solidFill>
              <a:ln w="0">
                <a:noFill/>
              </a:ln>
            </c:spPr>
          </c:dPt>
          <c:dPt>
            <c:idx val="2"/>
            <c:spPr>
              <a:solidFill>
                <a:srgbClr val="9bbb59"/>
              </a:solidFill>
              <a:ln w="0">
                <a:noFill/>
              </a:ln>
            </c:spPr>
          </c:dPt>
          <c:dPt>
            <c:idx val="3"/>
            <c:spPr>
              <a:solidFill>
                <a:srgbClr val="8064a2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eparator>; </c:separator>
            <c:showLeaderLines val="1"/>
          </c:dLbls>
          <c:cat>
            <c:strRef>
              <c:f>Übersicht!$A$15:$A$18</c:f>
              <c:strCache>
                <c:ptCount val="4"/>
                <c:pt idx="0">
                  <c:v>Offen</c:v>
                </c:pt>
                <c:pt idx="1">
                  <c:v>In Bearbeitung</c:v>
                </c:pt>
                <c:pt idx="2">
                  <c:v>Wartet</c:v>
                </c:pt>
                <c:pt idx="3">
                  <c:v>Erledigt</c:v>
                </c:pt>
              </c:strCache>
            </c:strRef>
          </c:cat>
          <c:val>
            <c:numRef>
              <c:f>Übersicht!$C$15:$C$18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15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27</xdr:row>
      <xdr:rowOff>0</xdr:rowOff>
    </xdr:from>
    <xdr:to>
      <xdr:col>4</xdr:col>
      <xdr:colOff>128160</xdr:colOff>
      <xdr:row>40</xdr:row>
      <xdr:rowOff>73080</xdr:rowOff>
    </xdr:to>
    <xdr:graphicFrame>
      <xdr:nvGraphicFramePr>
        <xdr:cNvPr id="0" name="Chart 1"/>
        <xdr:cNvGraphicFramePr/>
      </xdr:nvGraphicFramePr>
      <xdr:xfrm>
        <a:off x="0" y="6143760"/>
        <a:ext cx="4499640" cy="2663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0</xdr:colOff>
      <xdr:row>27</xdr:row>
      <xdr:rowOff>0</xdr:rowOff>
    </xdr:from>
    <xdr:to>
      <xdr:col>6</xdr:col>
      <xdr:colOff>874080</xdr:colOff>
      <xdr:row>40</xdr:row>
      <xdr:rowOff>73080</xdr:rowOff>
    </xdr:to>
    <xdr:graphicFrame>
      <xdr:nvGraphicFramePr>
        <xdr:cNvPr id="1" name="Chart 2"/>
        <xdr:cNvGraphicFramePr/>
      </xdr:nvGraphicFramePr>
      <xdr:xfrm>
        <a:off x="4371480" y="6143760"/>
        <a:ext cx="3059640" cy="2663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20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.5"/>
    <col collapsed="false" customWidth="true" hidden="false" outlineLevel="0" max="2" min="2" style="0" width="12.5"/>
    <col collapsed="false" customWidth="true" hidden="false" outlineLevel="0" max="3" min="3" style="0" width="13"/>
    <col collapsed="false" customWidth="true" hidden="false" outlineLevel="0" max="4" min="4" style="0" width="25"/>
    <col collapsed="false" customWidth="true" hidden="false" outlineLevel="0" max="5" min="5" style="0" width="18"/>
    <col collapsed="false" customWidth="true" hidden="false" outlineLevel="0" max="6" min="6" style="0" width="40"/>
    <col collapsed="false" customWidth="true" hidden="false" outlineLevel="0" max="7" min="7" style="0" width="15"/>
    <col collapsed="false" customWidth="true" hidden="false" outlineLevel="0" max="8" min="8" style="0" width="16"/>
    <col collapsed="false" customWidth="true" hidden="false" outlineLevel="0" max="9" min="9" style="0" width="11"/>
    <col collapsed="false" customWidth="true" hidden="false" outlineLevel="0" max="10" min="10" style="0" width="12.5"/>
    <col collapsed="false" customWidth="true" hidden="false" outlineLevel="0" max="11" min="11" style="0" width="13"/>
    <col collapsed="false" customWidth="true" hidden="false" outlineLevel="0" max="12" min="12" style="0" width="15.51"/>
    <col collapsed="false" customWidth="true" hidden="false" outlineLevel="0" max="13" min="13" style="0" width="12.5"/>
    <col collapsed="false" customWidth="true" hidden="false" outlineLevel="0" max="14" min="14" style="0" width="9"/>
    <col collapsed="false" customWidth="true" hidden="false" outlineLevel="0" max="15" min="15" style="0" width="32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18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Format="false" ht="3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customFormat="false" ht="30" hidden="false" customHeight="true" outlineLevel="0" collapsed="false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</row>
    <row r="5" customFormat="false" ht="21.75" hidden="false" customHeight="true" outlineLevel="0" collapsed="false">
      <c r="A5" s="5" t="n">
        <f aca="false">IF(B5="","",COUNT($B$5:B5))</f>
        <v>1</v>
      </c>
      <c r="B5" s="6" t="n">
        <v>46030</v>
      </c>
      <c r="C5" s="7" t="s">
        <v>17</v>
      </c>
      <c r="D5" s="8" t="s">
        <v>18</v>
      </c>
      <c r="E5" s="8" t="s">
        <v>19</v>
      </c>
      <c r="F5" s="8" t="s">
        <v>20</v>
      </c>
      <c r="G5" s="7" t="s">
        <v>21</v>
      </c>
      <c r="H5" s="7" t="s">
        <v>22</v>
      </c>
      <c r="I5" s="7" t="s">
        <v>23</v>
      </c>
      <c r="J5" s="6" t="n">
        <v>46044</v>
      </c>
      <c r="K5" s="8" t="s">
        <v>24</v>
      </c>
      <c r="L5" s="7" t="s">
        <v>25</v>
      </c>
      <c r="M5" s="6" t="n">
        <v>46037</v>
      </c>
      <c r="N5" s="9" t="n">
        <f aca="true">IF(B5="","",IF(L5="Erledigt",IF(M5="","",M5-B5),TODAY()-B5))</f>
        <v>7</v>
      </c>
      <c r="O5" s="8" t="s">
        <v>26</v>
      </c>
    </row>
    <row r="6" customFormat="false" ht="21.75" hidden="false" customHeight="true" outlineLevel="0" collapsed="false">
      <c r="A6" s="5" t="n">
        <f aca="false">IF(B6="","",COUNT($B$5:B6))</f>
        <v>2</v>
      </c>
      <c r="B6" s="6" t="n">
        <v>46031</v>
      </c>
      <c r="C6" s="7" t="s">
        <v>27</v>
      </c>
      <c r="D6" s="8" t="s">
        <v>28</v>
      </c>
      <c r="E6" s="8" t="s">
        <v>29</v>
      </c>
      <c r="F6" s="8" t="s">
        <v>30</v>
      </c>
      <c r="G6" s="7" t="s">
        <v>31</v>
      </c>
      <c r="H6" s="7" t="s">
        <v>32</v>
      </c>
      <c r="I6" s="7" t="s">
        <v>33</v>
      </c>
      <c r="J6" s="6" t="n">
        <v>46065</v>
      </c>
      <c r="K6" s="8" t="s">
        <v>34</v>
      </c>
      <c r="L6" s="7" t="s">
        <v>25</v>
      </c>
      <c r="M6" s="6" t="n">
        <v>46042</v>
      </c>
      <c r="N6" s="9" t="n">
        <f aca="true">IF(B6="","",IF(L6="Erledigt",IF(M6="","",M6-B6),TODAY()-B6))</f>
        <v>11</v>
      </c>
      <c r="O6" s="8" t="s">
        <v>35</v>
      </c>
    </row>
    <row r="7" customFormat="false" ht="21.75" hidden="false" customHeight="true" outlineLevel="0" collapsed="false">
      <c r="A7" s="5" t="n">
        <f aca="false">IF(B7="","",COUNT($B$5:B7))</f>
        <v>3</v>
      </c>
      <c r="B7" s="6" t="n">
        <v>46036</v>
      </c>
      <c r="C7" s="7" t="s">
        <v>17</v>
      </c>
      <c r="D7" s="8" t="s">
        <v>36</v>
      </c>
      <c r="E7" s="8" t="s">
        <v>37</v>
      </c>
      <c r="F7" s="8" t="s">
        <v>38</v>
      </c>
      <c r="G7" s="7" t="s">
        <v>39</v>
      </c>
      <c r="H7" s="7" t="s">
        <v>40</v>
      </c>
      <c r="I7" s="7" t="s">
        <v>41</v>
      </c>
      <c r="J7" s="6" t="n">
        <v>46053</v>
      </c>
      <c r="K7" s="8" t="s">
        <v>42</v>
      </c>
      <c r="L7" s="7" t="s">
        <v>25</v>
      </c>
      <c r="M7" s="6" t="n">
        <v>46050</v>
      </c>
      <c r="N7" s="9" t="n">
        <f aca="true">IF(B7="","",IF(L7="Erledigt",IF(M7="","",M7-B7),TODAY()-B7))</f>
        <v>14</v>
      </c>
      <c r="O7" s="8" t="s">
        <v>43</v>
      </c>
    </row>
    <row r="8" customFormat="false" ht="21.75" hidden="false" customHeight="true" outlineLevel="0" collapsed="false">
      <c r="A8" s="5" t="n">
        <f aca="false">IF(B8="","",COUNT($B$5:B8))</f>
        <v>4</v>
      </c>
      <c r="B8" s="6" t="n">
        <v>46043</v>
      </c>
      <c r="C8" s="7" t="s">
        <v>44</v>
      </c>
      <c r="D8" s="8" t="s">
        <v>45</v>
      </c>
      <c r="E8" s="8" t="s">
        <v>46</v>
      </c>
      <c r="F8" s="8" t="s">
        <v>47</v>
      </c>
      <c r="G8" s="7" t="s">
        <v>48</v>
      </c>
      <c r="H8" s="7" t="s">
        <v>49</v>
      </c>
      <c r="I8" s="7" t="s">
        <v>23</v>
      </c>
      <c r="J8" s="6"/>
      <c r="K8" s="8" t="s">
        <v>50</v>
      </c>
      <c r="L8" s="7" t="s">
        <v>25</v>
      </c>
      <c r="M8" s="6" t="n">
        <v>46043</v>
      </c>
      <c r="N8" s="9" t="n">
        <f aca="true">IF(B8="","",IF(L8="Erledigt",IF(M8="","",M8-B8),TODAY()-B8))</f>
        <v>0</v>
      </c>
      <c r="O8" s="8" t="s">
        <v>51</v>
      </c>
    </row>
    <row r="9" customFormat="false" ht="21.75" hidden="false" customHeight="true" outlineLevel="0" collapsed="false">
      <c r="A9" s="5" t="n">
        <f aca="false">IF(B9="","",COUNT($B$5:B9))</f>
        <v>5</v>
      </c>
      <c r="B9" s="6" t="n">
        <v>46056</v>
      </c>
      <c r="C9" s="7" t="s">
        <v>27</v>
      </c>
      <c r="D9" s="8" t="s">
        <v>52</v>
      </c>
      <c r="E9" s="8" t="s">
        <v>53</v>
      </c>
      <c r="F9" s="8" t="s">
        <v>54</v>
      </c>
      <c r="G9" s="7" t="s">
        <v>55</v>
      </c>
      <c r="H9" s="7" t="s">
        <v>56</v>
      </c>
      <c r="I9" s="7" t="s">
        <v>33</v>
      </c>
      <c r="J9" s="6" t="n">
        <v>46070</v>
      </c>
      <c r="K9" s="8" t="s">
        <v>57</v>
      </c>
      <c r="L9" s="7" t="s">
        <v>25</v>
      </c>
      <c r="M9" s="6" t="n">
        <v>46065</v>
      </c>
      <c r="N9" s="9" t="n">
        <f aca="true">IF(B9="","",IF(L9="Erledigt",IF(M9="","",M9-B9),TODAY()-B9))</f>
        <v>9</v>
      </c>
      <c r="O9" s="8" t="s">
        <v>58</v>
      </c>
    </row>
    <row r="10" customFormat="false" ht="21.75" hidden="false" customHeight="true" outlineLevel="0" collapsed="false">
      <c r="A10" s="5" t="n">
        <f aca="false">IF(B10="","",COUNT($B$5:B10))</f>
        <v>6</v>
      </c>
      <c r="B10" s="6" t="n">
        <v>46063</v>
      </c>
      <c r="C10" s="7" t="s">
        <v>17</v>
      </c>
      <c r="D10" s="8" t="s">
        <v>59</v>
      </c>
      <c r="E10" s="8" t="s">
        <v>29</v>
      </c>
      <c r="F10" s="8" t="s">
        <v>60</v>
      </c>
      <c r="G10" s="7" t="s">
        <v>61</v>
      </c>
      <c r="H10" s="7" t="s">
        <v>62</v>
      </c>
      <c r="I10" s="7" t="s">
        <v>23</v>
      </c>
      <c r="J10" s="6" t="n">
        <v>46081</v>
      </c>
      <c r="K10" s="8" t="s">
        <v>34</v>
      </c>
      <c r="L10" s="7" t="s">
        <v>25</v>
      </c>
      <c r="M10" s="6" t="n">
        <v>46077</v>
      </c>
      <c r="N10" s="9" t="n">
        <f aca="true">IF(B10="","",IF(L10="Erledigt",IF(M10="","",M10-B10),TODAY()-B10))</f>
        <v>14</v>
      </c>
      <c r="O10" s="8" t="s">
        <v>63</v>
      </c>
    </row>
    <row r="11" customFormat="false" ht="21.75" hidden="false" customHeight="true" outlineLevel="0" collapsed="false">
      <c r="A11" s="5" t="n">
        <f aca="false">IF(B11="","",COUNT($B$5:B11))</f>
        <v>7</v>
      </c>
      <c r="B11" s="6" t="n">
        <v>46071</v>
      </c>
      <c r="C11" s="7" t="s">
        <v>64</v>
      </c>
      <c r="D11" s="8" t="s">
        <v>65</v>
      </c>
      <c r="E11" s="8" t="s">
        <v>19</v>
      </c>
      <c r="F11" s="8" t="s">
        <v>66</v>
      </c>
      <c r="G11" s="7" t="s">
        <v>21</v>
      </c>
      <c r="H11" s="7" t="s">
        <v>67</v>
      </c>
      <c r="I11" s="7" t="s">
        <v>41</v>
      </c>
      <c r="J11" s="6" t="n">
        <v>46091</v>
      </c>
      <c r="K11" s="8" t="s">
        <v>24</v>
      </c>
      <c r="L11" s="7" t="s">
        <v>25</v>
      </c>
      <c r="M11" s="6" t="n">
        <v>46080</v>
      </c>
      <c r="N11" s="9" t="n">
        <f aca="true">IF(B11="","",IF(L11="Erledigt",IF(M11="","",M11-B11),TODAY()-B11))</f>
        <v>9</v>
      </c>
      <c r="O11" s="8"/>
    </row>
    <row r="12" customFormat="false" ht="21.75" hidden="false" customHeight="true" outlineLevel="0" collapsed="false">
      <c r="A12" s="5" t="n">
        <f aca="false">IF(B12="","",COUNT($B$5:B12))</f>
        <v>8</v>
      </c>
      <c r="B12" s="6" t="n">
        <v>46083</v>
      </c>
      <c r="C12" s="7" t="s">
        <v>27</v>
      </c>
      <c r="D12" s="8" t="s">
        <v>68</v>
      </c>
      <c r="E12" s="8" t="s">
        <v>53</v>
      </c>
      <c r="F12" s="8" t="s">
        <v>69</v>
      </c>
      <c r="G12" s="7" t="s">
        <v>31</v>
      </c>
      <c r="H12" s="7" t="s">
        <v>70</v>
      </c>
      <c r="I12" s="7" t="s">
        <v>33</v>
      </c>
      <c r="J12" s="6" t="n">
        <v>46097</v>
      </c>
      <c r="K12" s="8" t="s">
        <v>57</v>
      </c>
      <c r="L12" s="7" t="s">
        <v>25</v>
      </c>
      <c r="M12" s="6" t="n">
        <v>46090</v>
      </c>
      <c r="N12" s="9" t="n">
        <f aca="true">IF(B12="","",IF(L12="Erledigt",IF(M12="","",M12-B12),TODAY()-B12))</f>
        <v>7</v>
      </c>
      <c r="O12" s="8" t="s">
        <v>71</v>
      </c>
    </row>
    <row r="13" customFormat="false" ht="21.75" hidden="false" customHeight="true" outlineLevel="0" collapsed="false">
      <c r="A13" s="5" t="n">
        <f aca="false">IF(B13="","",COUNT($B$5:B13))</f>
        <v>9</v>
      </c>
      <c r="B13" s="6" t="n">
        <v>46092</v>
      </c>
      <c r="C13" s="7" t="s">
        <v>17</v>
      </c>
      <c r="D13" s="8" t="s">
        <v>72</v>
      </c>
      <c r="E13" s="8" t="s">
        <v>73</v>
      </c>
      <c r="F13" s="8" t="s">
        <v>74</v>
      </c>
      <c r="G13" s="7" t="s">
        <v>61</v>
      </c>
      <c r="H13" s="7" t="s">
        <v>75</v>
      </c>
      <c r="I13" s="7" t="s">
        <v>41</v>
      </c>
      <c r="J13" s="6"/>
      <c r="K13" s="8" t="s">
        <v>76</v>
      </c>
      <c r="L13" s="7" t="s">
        <v>77</v>
      </c>
      <c r="M13" s="6"/>
      <c r="N13" s="9" t="n">
        <f aca="true">IF(B13="","",IF(L13="Erledigt",IF(M13="","",M13-B13),TODAY()-B13))</f>
        <v>136</v>
      </c>
      <c r="O13" s="8" t="s">
        <v>78</v>
      </c>
    </row>
    <row r="14" customFormat="false" ht="21.75" hidden="false" customHeight="true" outlineLevel="0" collapsed="false">
      <c r="A14" s="5" t="n">
        <f aca="false">IF(B14="","",COUNT($B$5:B14))</f>
        <v>10</v>
      </c>
      <c r="B14" s="6" t="n">
        <v>46101</v>
      </c>
      <c r="C14" s="7" t="s">
        <v>17</v>
      </c>
      <c r="D14" s="8" t="s">
        <v>18</v>
      </c>
      <c r="E14" s="8" t="s">
        <v>19</v>
      </c>
      <c r="F14" s="8" t="s">
        <v>79</v>
      </c>
      <c r="G14" s="7" t="s">
        <v>80</v>
      </c>
      <c r="H14" s="7" t="s">
        <v>81</v>
      </c>
      <c r="I14" s="7" t="s">
        <v>33</v>
      </c>
      <c r="J14" s="6" t="n">
        <v>46108</v>
      </c>
      <c r="K14" s="8" t="s">
        <v>24</v>
      </c>
      <c r="L14" s="7" t="s">
        <v>25</v>
      </c>
      <c r="M14" s="6" t="n">
        <v>46104</v>
      </c>
      <c r="N14" s="9" t="n">
        <f aca="true">IF(B14="","",IF(L14="Erledigt",IF(M14="","",M14-B14),TODAY()-B14))</f>
        <v>3</v>
      </c>
      <c r="O14" s="8" t="s">
        <v>82</v>
      </c>
    </row>
    <row r="15" customFormat="false" ht="21.75" hidden="false" customHeight="true" outlineLevel="0" collapsed="false">
      <c r="A15" s="5" t="n">
        <f aca="false">IF(B15="","",COUNT($B$5:B15))</f>
        <v>11</v>
      </c>
      <c r="B15" s="6" t="n">
        <v>46119</v>
      </c>
      <c r="C15" s="7" t="s">
        <v>27</v>
      </c>
      <c r="D15" s="8" t="s">
        <v>83</v>
      </c>
      <c r="E15" s="8" t="s">
        <v>29</v>
      </c>
      <c r="F15" s="8" t="s">
        <v>84</v>
      </c>
      <c r="G15" s="7" t="s">
        <v>48</v>
      </c>
      <c r="H15" s="7" t="s">
        <v>85</v>
      </c>
      <c r="I15" s="7" t="s">
        <v>23</v>
      </c>
      <c r="J15" s="6"/>
      <c r="K15" s="8" t="s">
        <v>34</v>
      </c>
      <c r="L15" s="7" t="s">
        <v>25</v>
      </c>
      <c r="M15" s="6" t="n">
        <v>46121</v>
      </c>
      <c r="N15" s="9" t="n">
        <f aca="true">IF(B15="","",IF(L15="Erledigt",IF(M15="","",M15-B15),TODAY()-B15))</f>
        <v>2</v>
      </c>
      <c r="O15" s="8"/>
    </row>
    <row r="16" customFormat="false" ht="21.75" hidden="false" customHeight="true" outlineLevel="0" collapsed="false">
      <c r="A16" s="5" t="n">
        <f aca="false">IF(B16="","",COUNT($B$5:B16))</f>
        <v>12</v>
      </c>
      <c r="B16" s="6" t="n">
        <v>46127</v>
      </c>
      <c r="C16" s="7" t="s">
        <v>86</v>
      </c>
      <c r="D16" s="8" t="s">
        <v>87</v>
      </c>
      <c r="E16" s="8" t="s">
        <v>29</v>
      </c>
      <c r="F16" s="8" t="s">
        <v>88</v>
      </c>
      <c r="G16" s="7" t="s">
        <v>31</v>
      </c>
      <c r="H16" s="7" t="s">
        <v>89</v>
      </c>
      <c r="I16" s="7" t="s">
        <v>33</v>
      </c>
      <c r="J16" s="6" t="n">
        <v>46142</v>
      </c>
      <c r="K16" s="8" t="s">
        <v>34</v>
      </c>
      <c r="L16" s="7" t="s">
        <v>25</v>
      </c>
      <c r="M16" s="6" t="n">
        <v>46134</v>
      </c>
      <c r="N16" s="9" t="n">
        <f aca="true">IF(B16="","",IF(L16="Erledigt",IF(M16="","",M16-B16),TODAY()-B16))</f>
        <v>7</v>
      </c>
      <c r="O16" s="8" t="s">
        <v>90</v>
      </c>
    </row>
    <row r="17" customFormat="false" ht="21.75" hidden="false" customHeight="true" outlineLevel="0" collapsed="false">
      <c r="A17" s="5" t="n">
        <f aca="false">IF(B17="","",COUNT($B$5:B17))</f>
        <v>13</v>
      </c>
      <c r="B17" s="6" t="n">
        <v>46140</v>
      </c>
      <c r="C17" s="7" t="s">
        <v>17</v>
      </c>
      <c r="D17" s="8" t="s">
        <v>91</v>
      </c>
      <c r="E17" s="8" t="s">
        <v>37</v>
      </c>
      <c r="F17" s="8" t="s">
        <v>92</v>
      </c>
      <c r="G17" s="7" t="s">
        <v>39</v>
      </c>
      <c r="H17" s="7" t="s">
        <v>40</v>
      </c>
      <c r="I17" s="7" t="s">
        <v>41</v>
      </c>
      <c r="J17" s="6" t="n">
        <v>46157</v>
      </c>
      <c r="K17" s="8" t="s">
        <v>42</v>
      </c>
      <c r="L17" s="7" t="s">
        <v>25</v>
      </c>
      <c r="M17" s="6" t="n">
        <v>46154</v>
      </c>
      <c r="N17" s="9" t="n">
        <f aca="true">IF(B17="","",IF(L17="Erledigt",IF(M17="","",M17-B17),TODAY()-B17))</f>
        <v>14</v>
      </c>
      <c r="O17" s="8" t="s">
        <v>93</v>
      </c>
    </row>
    <row r="18" customFormat="false" ht="21.75" hidden="false" customHeight="true" outlineLevel="0" collapsed="false">
      <c r="A18" s="5" t="n">
        <f aca="false">IF(B18="","",COUNT($B$5:B18))</f>
        <v>14</v>
      </c>
      <c r="B18" s="6" t="n">
        <v>46148</v>
      </c>
      <c r="C18" s="7" t="s">
        <v>17</v>
      </c>
      <c r="D18" s="8" t="s">
        <v>94</v>
      </c>
      <c r="E18" s="8" t="s">
        <v>46</v>
      </c>
      <c r="F18" s="8" t="s">
        <v>95</v>
      </c>
      <c r="G18" s="7" t="s">
        <v>55</v>
      </c>
      <c r="H18" s="7" t="s">
        <v>96</v>
      </c>
      <c r="I18" s="7" t="s">
        <v>23</v>
      </c>
      <c r="J18" s="6" t="n">
        <v>46162</v>
      </c>
      <c r="K18" s="8" t="s">
        <v>50</v>
      </c>
      <c r="L18" s="7" t="s">
        <v>97</v>
      </c>
      <c r="M18" s="6"/>
      <c r="N18" s="9" t="n">
        <f aca="true">IF(B18="","",IF(L18="Erledigt",IF(M18="","",M18-B18),TODAY()-B18))</f>
        <v>80</v>
      </c>
      <c r="O18" s="8" t="s">
        <v>98</v>
      </c>
    </row>
    <row r="19" customFormat="false" ht="21.75" hidden="false" customHeight="true" outlineLevel="0" collapsed="false">
      <c r="A19" s="5" t="n">
        <f aca="false">IF(B19="","",COUNT($B$5:B19))</f>
        <v>15</v>
      </c>
      <c r="B19" s="6" t="n">
        <v>46161</v>
      </c>
      <c r="C19" s="7" t="s">
        <v>27</v>
      </c>
      <c r="D19" s="8" t="s">
        <v>99</v>
      </c>
      <c r="E19" s="8" t="s">
        <v>29</v>
      </c>
      <c r="F19" s="8" t="s">
        <v>100</v>
      </c>
      <c r="G19" s="7" t="s">
        <v>31</v>
      </c>
      <c r="H19" s="7" t="s">
        <v>101</v>
      </c>
      <c r="I19" s="7" t="s">
        <v>23</v>
      </c>
      <c r="J19" s="6" t="n">
        <v>46188</v>
      </c>
      <c r="K19" s="8" t="s">
        <v>34</v>
      </c>
      <c r="L19" s="7" t="s">
        <v>25</v>
      </c>
      <c r="M19" s="6" t="n">
        <v>46175</v>
      </c>
      <c r="N19" s="9" t="n">
        <f aca="true">IF(B19="","",IF(L19="Erledigt",IF(M19="","",M19-B19),TODAY()-B19))</f>
        <v>14</v>
      </c>
      <c r="O19" s="8"/>
    </row>
    <row r="20" customFormat="false" ht="21.75" hidden="false" customHeight="true" outlineLevel="0" collapsed="false">
      <c r="A20" s="5" t="n">
        <f aca="false">IF(B20="","",COUNT($B$5:B20))</f>
        <v>16</v>
      </c>
      <c r="B20" s="6" t="n">
        <v>46177</v>
      </c>
      <c r="C20" s="7" t="s">
        <v>17</v>
      </c>
      <c r="D20" s="8" t="s">
        <v>102</v>
      </c>
      <c r="E20" s="8" t="s">
        <v>103</v>
      </c>
      <c r="F20" s="8" t="s">
        <v>104</v>
      </c>
      <c r="G20" s="7" t="s">
        <v>105</v>
      </c>
      <c r="H20" s="7" t="s">
        <v>40</v>
      </c>
      <c r="I20" s="7" t="s">
        <v>41</v>
      </c>
      <c r="J20" s="6"/>
      <c r="K20" s="8" t="s">
        <v>76</v>
      </c>
      <c r="L20" s="7" t="s">
        <v>25</v>
      </c>
      <c r="M20" s="6" t="n">
        <v>46177</v>
      </c>
      <c r="N20" s="9" t="n">
        <f aca="true">IF(B20="","",IF(L20="Erledigt",IF(M20="","",M20-B20),TODAY()-B20))</f>
        <v>0</v>
      </c>
      <c r="O20" s="8" t="s">
        <v>106</v>
      </c>
    </row>
    <row r="21" customFormat="false" ht="21.75" hidden="false" customHeight="true" outlineLevel="0" collapsed="false">
      <c r="A21" s="5" t="n">
        <f aca="false">IF(B21="","",COUNT($B$5:B21))</f>
        <v>17</v>
      </c>
      <c r="B21" s="6" t="n">
        <v>46189</v>
      </c>
      <c r="C21" s="7" t="s">
        <v>44</v>
      </c>
      <c r="D21" s="8" t="s">
        <v>107</v>
      </c>
      <c r="E21" s="8" t="s">
        <v>73</v>
      </c>
      <c r="F21" s="8" t="s">
        <v>108</v>
      </c>
      <c r="G21" s="7" t="s">
        <v>48</v>
      </c>
      <c r="H21" s="7" t="s">
        <v>109</v>
      </c>
      <c r="I21" s="7" t="s">
        <v>41</v>
      </c>
      <c r="J21" s="6"/>
      <c r="K21" s="8" t="s">
        <v>76</v>
      </c>
      <c r="L21" s="7" t="s">
        <v>25</v>
      </c>
      <c r="M21" s="6" t="n">
        <v>46190</v>
      </c>
      <c r="N21" s="9" t="n">
        <f aca="true">IF(B21="","",IF(L21="Erledigt",IF(M21="","",M21-B21),TODAY()-B21))</f>
        <v>1</v>
      </c>
      <c r="O21" s="8"/>
    </row>
    <row r="22" customFormat="false" ht="21.75" hidden="false" customHeight="true" outlineLevel="0" collapsed="false">
      <c r="A22" s="5" t="n">
        <f aca="false">IF(B22="","",COUNT($B$5:B22))</f>
        <v>18</v>
      </c>
      <c r="B22" s="6" t="n">
        <v>46199</v>
      </c>
      <c r="C22" s="7" t="s">
        <v>27</v>
      </c>
      <c r="D22" s="8" t="s">
        <v>28</v>
      </c>
      <c r="E22" s="8" t="s">
        <v>19</v>
      </c>
      <c r="F22" s="8" t="s">
        <v>110</v>
      </c>
      <c r="G22" s="7" t="s">
        <v>31</v>
      </c>
      <c r="H22" s="7" t="s">
        <v>111</v>
      </c>
      <c r="I22" s="7" t="s">
        <v>33</v>
      </c>
      <c r="J22" s="6" t="n">
        <v>46213</v>
      </c>
      <c r="K22" s="8" t="s">
        <v>24</v>
      </c>
      <c r="L22" s="7" t="s">
        <v>97</v>
      </c>
      <c r="M22" s="6"/>
      <c r="N22" s="9" t="n">
        <f aca="true">IF(B22="","",IF(L22="Erledigt",IF(M22="","",M22-B22),TODAY()-B22))</f>
        <v>29</v>
      </c>
      <c r="O22" s="8" t="s">
        <v>112</v>
      </c>
    </row>
    <row r="23" customFormat="false" ht="21.75" hidden="false" customHeight="true" outlineLevel="0" collapsed="false">
      <c r="A23" s="5" t="n">
        <f aca="false">IF(B23="","",COUNT($B$5:B23))</f>
        <v>19</v>
      </c>
      <c r="B23" s="6" t="n">
        <v>46206</v>
      </c>
      <c r="C23" s="7" t="s">
        <v>17</v>
      </c>
      <c r="D23" s="8" t="s">
        <v>59</v>
      </c>
      <c r="E23" s="8" t="s">
        <v>19</v>
      </c>
      <c r="F23" s="8" t="s">
        <v>113</v>
      </c>
      <c r="G23" s="7" t="s">
        <v>21</v>
      </c>
      <c r="H23" s="7" t="s">
        <v>114</v>
      </c>
      <c r="I23" s="7" t="s">
        <v>23</v>
      </c>
      <c r="J23" s="6" t="n">
        <v>46227</v>
      </c>
      <c r="K23" s="8" t="s">
        <v>24</v>
      </c>
      <c r="L23" s="7" t="s">
        <v>115</v>
      </c>
      <c r="M23" s="6"/>
      <c r="N23" s="9" t="n">
        <f aca="true">IF(B23="","",IF(L23="Erledigt",IF(M23="","",M23-B23),TODAY()-B23))</f>
        <v>22</v>
      </c>
      <c r="O23" s="8" t="s">
        <v>116</v>
      </c>
    </row>
    <row r="24" customFormat="false" ht="21.75" hidden="false" customHeight="true" outlineLevel="0" collapsed="false">
      <c r="A24" s="5" t="n">
        <f aca="false">IF(B24="","",COUNT($B$5:B24))</f>
        <v>20</v>
      </c>
      <c r="B24" s="6" t="n">
        <v>46212</v>
      </c>
      <c r="C24" s="7" t="s">
        <v>17</v>
      </c>
      <c r="D24" s="8" t="s">
        <v>117</v>
      </c>
      <c r="E24" s="8" t="s">
        <v>37</v>
      </c>
      <c r="F24" s="8" t="s">
        <v>118</v>
      </c>
      <c r="G24" s="7" t="s">
        <v>39</v>
      </c>
      <c r="H24" s="7" t="s">
        <v>40</v>
      </c>
      <c r="I24" s="7" t="s">
        <v>41</v>
      </c>
      <c r="J24" s="6" t="n">
        <v>46227</v>
      </c>
      <c r="K24" s="8" t="s">
        <v>42</v>
      </c>
      <c r="L24" s="7" t="s">
        <v>115</v>
      </c>
      <c r="M24" s="6"/>
      <c r="N24" s="9" t="n">
        <f aca="true">IF(B24="","",IF(L24="Erledigt",IF(M24="","",M24-B24),TODAY()-B24))</f>
        <v>16</v>
      </c>
      <c r="O24" s="8" t="s">
        <v>119</v>
      </c>
    </row>
    <row r="25" customFormat="false" ht="21.75" hidden="false" customHeight="true" outlineLevel="0" collapsed="false">
      <c r="A25" s="5" t="n">
        <f aca="false">IF(B25="","",COUNT($B$5:B25))</f>
        <v>21</v>
      </c>
      <c r="B25" s="6" t="n">
        <v>46218</v>
      </c>
      <c r="C25" s="7" t="s">
        <v>27</v>
      </c>
      <c r="D25" s="8" t="s">
        <v>52</v>
      </c>
      <c r="E25" s="8" t="s">
        <v>53</v>
      </c>
      <c r="F25" s="8" t="s">
        <v>120</v>
      </c>
      <c r="G25" s="7" t="s">
        <v>55</v>
      </c>
      <c r="H25" s="7" t="s">
        <v>121</v>
      </c>
      <c r="I25" s="7" t="s">
        <v>33</v>
      </c>
      <c r="J25" s="6" t="n">
        <v>46232</v>
      </c>
      <c r="K25" s="8" t="s">
        <v>57</v>
      </c>
      <c r="L25" s="7" t="s">
        <v>97</v>
      </c>
      <c r="M25" s="6"/>
      <c r="N25" s="9" t="n">
        <f aca="true">IF(B25="","",IF(L25="Erledigt",IF(M25="","",M25-B25),TODAY()-B25))</f>
        <v>10</v>
      </c>
      <c r="O25" s="8" t="s">
        <v>122</v>
      </c>
    </row>
    <row r="26" customFormat="false" ht="21.75" hidden="false" customHeight="true" outlineLevel="0" collapsed="false">
      <c r="A26" s="5" t="n">
        <f aca="false">IF(B26="","",COUNT($B$5:B26))</f>
        <v>22</v>
      </c>
      <c r="B26" s="6" t="n">
        <v>46224</v>
      </c>
      <c r="C26" s="7" t="s">
        <v>17</v>
      </c>
      <c r="D26" s="8" t="s">
        <v>65</v>
      </c>
      <c r="E26" s="8" t="s">
        <v>19</v>
      </c>
      <c r="F26" s="8" t="s">
        <v>123</v>
      </c>
      <c r="G26" s="7" t="s">
        <v>21</v>
      </c>
      <c r="H26" s="7" t="s">
        <v>124</v>
      </c>
      <c r="I26" s="7" t="s">
        <v>23</v>
      </c>
      <c r="J26" s="6" t="n">
        <v>46238</v>
      </c>
      <c r="K26" s="8" t="s">
        <v>24</v>
      </c>
      <c r="L26" s="7" t="s">
        <v>115</v>
      </c>
      <c r="M26" s="6"/>
      <c r="N26" s="9" t="n">
        <f aca="true">IF(B26="","",IF(L26="Erledigt",IF(M26="","",M26-B26),TODAY()-B26))</f>
        <v>4</v>
      </c>
      <c r="O26" s="8" t="s">
        <v>125</v>
      </c>
    </row>
    <row r="27" customFormat="false" ht="21.75" hidden="false" customHeight="true" outlineLevel="0" collapsed="false">
      <c r="A27" s="5" t="str">
        <f aca="false">IF(B27="","",COUNT($B$5:B27))</f>
        <v/>
      </c>
      <c r="B27" s="6"/>
      <c r="C27" s="7"/>
      <c r="D27" s="8"/>
      <c r="E27" s="8"/>
      <c r="F27" s="8"/>
      <c r="G27" s="7"/>
      <c r="H27" s="7"/>
      <c r="I27" s="7"/>
      <c r="J27" s="6"/>
      <c r="K27" s="8"/>
      <c r="L27" s="7"/>
      <c r="M27" s="6"/>
      <c r="N27" s="9" t="str">
        <f aca="true">IF(B27="","",IF(L27="Erledigt",IF(M27="","",M27-B27),TODAY()-B27))</f>
        <v/>
      </c>
      <c r="O27" s="8"/>
    </row>
    <row r="28" customFormat="false" ht="21.75" hidden="false" customHeight="true" outlineLevel="0" collapsed="false">
      <c r="A28" s="5" t="str">
        <f aca="false">IF(B28="","",COUNT($B$5:B28))</f>
        <v/>
      </c>
      <c r="B28" s="6"/>
      <c r="C28" s="7"/>
      <c r="D28" s="8"/>
      <c r="E28" s="8"/>
      <c r="F28" s="8"/>
      <c r="G28" s="7"/>
      <c r="H28" s="7"/>
      <c r="I28" s="7"/>
      <c r="J28" s="6"/>
      <c r="K28" s="8"/>
      <c r="L28" s="7"/>
      <c r="M28" s="6"/>
      <c r="N28" s="9" t="str">
        <f aca="true">IF(B28="","",IF(L28="Erledigt",IF(M28="","",M28-B28),TODAY()-B28))</f>
        <v/>
      </c>
      <c r="O28" s="8"/>
    </row>
    <row r="29" customFormat="false" ht="21.75" hidden="false" customHeight="true" outlineLevel="0" collapsed="false">
      <c r="A29" s="5" t="str">
        <f aca="false">IF(B29="","",COUNT($B$5:B29))</f>
        <v/>
      </c>
      <c r="B29" s="6"/>
      <c r="C29" s="7"/>
      <c r="D29" s="8"/>
      <c r="E29" s="8"/>
      <c r="F29" s="8"/>
      <c r="G29" s="7"/>
      <c r="H29" s="7"/>
      <c r="I29" s="7"/>
      <c r="J29" s="6"/>
      <c r="K29" s="8"/>
      <c r="L29" s="7"/>
      <c r="M29" s="6"/>
      <c r="N29" s="9" t="str">
        <f aca="true">IF(B29="","",IF(L29="Erledigt",IF(M29="","",M29-B29),TODAY()-B29))</f>
        <v/>
      </c>
      <c r="O29" s="8"/>
    </row>
    <row r="30" customFormat="false" ht="21.75" hidden="false" customHeight="true" outlineLevel="0" collapsed="false">
      <c r="A30" s="5" t="str">
        <f aca="false">IF(B30="","",COUNT($B$5:B30))</f>
        <v/>
      </c>
      <c r="B30" s="6"/>
      <c r="C30" s="7"/>
      <c r="D30" s="8"/>
      <c r="E30" s="8"/>
      <c r="F30" s="8"/>
      <c r="G30" s="7"/>
      <c r="H30" s="7"/>
      <c r="I30" s="7"/>
      <c r="J30" s="6"/>
      <c r="K30" s="8"/>
      <c r="L30" s="7"/>
      <c r="M30" s="6"/>
      <c r="N30" s="9" t="str">
        <f aca="true">IF(B30="","",IF(L30="Erledigt",IF(M30="","",M30-B30),TODAY()-B30))</f>
        <v/>
      </c>
      <c r="O30" s="8"/>
    </row>
    <row r="31" customFormat="false" ht="21.75" hidden="false" customHeight="true" outlineLevel="0" collapsed="false">
      <c r="A31" s="5" t="str">
        <f aca="false">IF(B31="","",COUNT($B$5:B31))</f>
        <v/>
      </c>
      <c r="B31" s="6"/>
      <c r="C31" s="7"/>
      <c r="D31" s="8"/>
      <c r="E31" s="8"/>
      <c r="F31" s="8"/>
      <c r="G31" s="7"/>
      <c r="H31" s="7"/>
      <c r="I31" s="7"/>
      <c r="J31" s="6"/>
      <c r="K31" s="8"/>
      <c r="L31" s="7"/>
      <c r="M31" s="6"/>
      <c r="N31" s="9" t="str">
        <f aca="true">IF(B31="","",IF(L31="Erledigt",IF(M31="","",M31-B31),TODAY()-B31))</f>
        <v/>
      </c>
      <c r="O31" s="8"/>
    </row>
    <row r="32" customFormat="false" ht="21.75" hidden="false" customHeight="true" outlineLevel="0" collapsed="false">
      <c r="A32" s="5" t="str">
        <f aca="false">IF(B32="","",COUNT($B$5:B32))</f>
        <v/>
      </c>
      <c r="B32" s="6"/>
      <c r="C32" s="7"/>
      <c r="D32" s="8"/>
      <c r="E32" s="8"/>
      <c r="F32" s="8"/>
      <c r="G32" s="7"/>
      <c r="H32" s="7"/>
      <c r="I32" s="7"/>
      <c r="J32" s="6"/>
      <c r="K32" s="8"/>
      <c r="L32" s="7"/>
      <c r="M32" s="6"/>
      <c r="N32" s="9" t="str">
        <f aca="true">IF(B32="","",IF(L32="Erledigt",IF(M32="","",M32-B32),TODAY()-B32))</f>
        <v/>
      </c>
      <c r="O32" s="8"/>
    </row>
    <row r="33" customFormat="false" ht="21.75" hidden="false" customHeight="true" outlineLevel="0" collapsed="false">
      <c r="A33" s="5" t="str">
        <f aca="false">IF(B33="","",COUNT($B$5:B33))</f>
        <v/>
      </c>
      <c r="B33" s="6"/>
      <c r="C33" s="7"/>
      <c r="D33" s="8"/>
      <c r="E33" s="8"/>
      <c r="F33" s="8"/>
      <c r="G33" s="7"/>
      <c r="H33" s="7"/>
      <c r="I33" s="7"/>
      <c r="J33" s="6"/>
      <c r="K33" s="8"/>
      <c r="L33" s="7"/>
      <c r="M33" s="6"/>
      <c r="N33" s="9" t="str">
        <f aca="true">IF(B33="","",IF(L33="Erledigt",IF(M33="","",M33-B33),TODAY()-B33))</f>
        <v/>
      </c>
      <c r="O33" s="8"/>
    </row>
    <row r="34" customFormat="false" ht="21.75" hidden="false" customHeight="true" outlineLevel="0" collapsed="false">
      <c r="A34" s="5" t="str">
        <f aca="false">IF(B34="","",COUNT($B$5:B34))</f>
        <v/>
      </c>
      <c r="B34" s="6"/>
      <c r="C34" s="7"/>
      <c r="D34" s="8"/>
      <c r="E34" s="8"/>
      <c r="F34" s="8"/>
      <c r="G34" s="7"/>
      <c r="H34" s="7"/>
      <c r="I34" s="7"/>
      <c r="J34" s="6"/>
      <c r="K34" s="8"/>
      <c r="L34" s="7"/>
      <c r="M34" s="6"/>
      <c r="N34" s="9" t="str">
        <f aca="true">IF(B34="","",IF(L34="Erledigt",IF(M34="","",M34-B34),TODAY()-B34))</f>
        <v/>
      </c>
      <c r="O34" s="8"/>
    </row>
    <row r="35" customFormat="false" ht="21.75" hidden="false" customHeight="true" outlineLevel="0" collapsed="false">
      <c r="A35" s="5" t="str">
        <f aca="false">IF(B35="","",COUNT($B$5:B35))</f>
        <v/>
      </c>
      <c r="B35" s="6"/>
      <c r="C35" s="7"/>
      <c r="D35" s="8"/>
      <c r="E35" s="8"/>
      <c r="F35" s="8"/>
      <c r="G35" s="7"/>
      <c r="H35" s="7"/>
      <c r="I35" s="7"/>
      <c r="J35" s="6"/>
      <c r="K35" s="8"/>
      <c r="L35" s="7"/>
      <c r="M35" s="6"/>
      <c r="N35" s="9" t="str">
        <f aca="true">IF(B35="","",IF(L35="Erledigt",IF(M35="","",M35-B35),TODAY()-B35))</f>
        <v/>
      </c>
      <c r="O35" s="8"/>
    </row>
    <row r="36" customFormat="false" ht="21.75" hidden="false" customHeight="true" outlineLevel="0" collapsed="false">
      <c r="A36" s="5" t="str">
        <f aca="false">IF(B36="","",COUNT($B$5:B36))</f>
        <v/>
      </c>
      <c r="B36" s="6"/>
      <c r="C36" s="7"/>
      <c r="D36" s="8"/>
      <c r="E36" s="8"/>
      <c r="F36" s="8"/>
      <c r="G36" s="7"/>
      <c r="H36" s="7"/>
      <c r="I36" s="7"/>
      <c r="J36" s="6"/>
      <c r="K36" s="8"/>
      <c r="L36" s="7"/>
      <c r="M36" s="6"/>
      <c r="N36" s="9" t="str">
        <f aca="true">IF(B36="","",IF(L36="Erledigt",IF(M36="","",M36-B36),TODAY()-B36))</f>
        <v/>
      </c>
      <c r="O36" s="8"/>
    </row>
    <row r="37" customFormat="false" ht="21.75" hidden="false" customHeight="true" outlineLevel="0" collapsed="false">
      <c r="A37" s="5" t="str">
        <f aca="false">IF(B37="","",COUNT($B$5:B37))</f>
        <v/>
      </c>
      <c r="B37" s="6"/>
      <c r="C37" s="7"/>
      <c r="D37" s="8"/>
      <c r="E37" s="8"/>
      <c r="F37" s="8"/>
      <c r="G37" s="7"/>
      <c r="H37" s="7"/>
      <c r="I37" s="7"/>
      <c r="J37" s="6"/>
      <c r="K37" s="8"/>
      <c r="L37" s="7"/>
      <c r="M37" s="6"/>
      <c r="N37" s="9" t="str">
        <f aca="true">IF(B37="","",IF(L37="Erledigt",IF(M37="","",M37-B37),TODAY()-B37))</f>
        <v/>
      </c>
      <c r="O37" s="8"/>
    </row>
    <row r="38" customFormat="false" ht="21.75" hidden="false" customHeight="true" outlineLevel="0" collapsed="false">
      <c r="A38" s="5" t="str">
        <f aca="false">IF(B38="","",COUNT($B$5:B38))</f>
        <v/>
      </c>
      <c r="B38" s="6"/>
      <c r="C38" s="7"/>
      <c r="D38" s="8"/>
      <c r="E38" s="8"/>
      <c r="F38" s="8"/>
      <c r="G38" s="7"/>
      <c r="H38" s="7"/>
      <c r="I38" s="7"/>
      <c r="J38" s="6"/>
      <c r="K38" s="8"/>
      <c r="L38" s="7"/>
      <c r="M38" s="6"/>
      <c r="N38" s="9" t="str">
        <f aca="true">IF(B38="","",IF(L38="Erledigt",IF(M38="","",M38-B38),TODAY()-B38))</f>
        <v/>
      </c>
      <c r="O38" s="8"/>
    </row>
    <row r="39" customFormat="false" ht="21.75" hidden="false" customHeight="true" outlineLevel="0" collapsed="false">
      <c r="A39" s="5" t="str">
        <f aca="false">IF(B39="","",COUNT($B$5:B39))</f>
        <v/>
      </c>
      <c r="B39" s="6"/>
      <c r="C39" s="7"/>
      <c r="D39" s="8"/>
      <c r="E39" s="8"/>
      <c r="F39" s="8"/>
      <c r="G39" s="7"/>
      <c r="H39" s="7"/>
      <c r="I39" s="7"/>
      <c r="J39" s="6"/>
      <c r="K39" s="8"/>
      <c r="L39" s="7"/>
      <c r="M39" s="6"/>
      <c r="N39" s="9" t="str">
        <f aca="true">IF(B39="","",IF(L39="Erledigt",IF(M39="","",M39-B39),TODAY()-B39))</f>
        <v/>
      </c>
      <c r="O39" s="8"/>
    </row>
    <row r="40" customFormat="false" ht="21.75" hidden="false" customHeight="true" outlineLevel="0" collapsed="false">
      <c r="A40" s="5" t="str">
        <f aca="false">IF(B40="","",COUNT($B$5:B40))</f>
        <v/>
      </c>
      <c r="B40" s="6"/>
      <c r="C40" s="7"/>
      <c r="D40" s="8"/>
      <c r="E40" s="8"/>
      <c r="F40" s="8"/>
      <c r="G40" s="7"/>
      <c r="H40" s="7"/>
      <c r="I40" s="7"/>
      <c r="J40" s="6"/>
      <c r="K40" s="8"/>
      <c r="L40" s="7"/>
      <c r="M40" s="6"/>
      <c r="N40" s="9" t="str">
        <f aca="true">IF(B40="","",IF(L40="Erledigt",IF(M40="","",M40-B40),TODAY()-B40))</f>
        <v/>
      </c>
      <c r="O40" s="8"/>
    </row>
    <row r="41" customFormat="false" ht="21.75" hidden="false" customHeight="true" outlineLevel="0" collapsed="false">
      <c r="A41" s="5" t="str">
        <f aca="false">IF(B41="","",COUNT($B$5:B41))</f>
        <v/>
      </c>
      <c r="B41" s="6"/>
      <c r="C41" s="7"/>
      <c r="D41" s="8"/>
      <c r="E41" s="8"/>
      <c r="F41" s="8"/>
      <c r="G41" s="7"/>
      <c r="H41" s="7"/>
      <c r="I41" s="7"/>
      <c r="J41" s="6"/>
      <c r="K41" s="8"/>
      <c r="L41" s="7"/>
      <c r="M41" s="6"/>
      <c r="N41" s="9" t="str">
        <f aca="true">IF(B41="","",IF(L41="Erledigt",IF(M41="","",M41-B41),TODAY()-B41))</f>
        <v/>
      </c>
      <c r="O41" s="8"/>
    </row>
    <row r="42" customFormat="false" ht="21.75" hidden="false" customHeight="true" outlineLevel="0" collapsed="false">
      <c r="A42" s="5" t="str">
        <f aca="false">IF(B42="","",COUNT($B$5:B42))</f>
        <v/>
      </c>
      <c r="B42" s="6"/>
      <c r="C42" s="7"/>
      <c r="D42" s="8"/>
      <c r="E42" s="8"/>
      <c r="F42" s="8"/>
      <c r="G42" s="7"/>
      <c r="H42" s="7"/>
      <c r="I42" s="7"/>
      <c r="J42" s="6"/>
      <c r="K42" s="8"/>
      <c r="L42" s="7"/>
      <c r="M42" s="6"/>
      <c r="N42" s="9" t="str">
        <f aca="true">IF(B42="","",IF(L42="Erledigt",IF(M42="","",M42-B42),TODAY()-B42))</f>
        <v/>
      </c>
      <c r="O42" s="8"/>
    </row>
    <row r="43" customFormat="false" ht="21.75" hidden="false" customHeight="true" outlineLevel="0" collapsed="false">
      <c r="A43" s="5" t="str">
        <f aca="false">IF(B43="","",COUNT($B$5:B43))</f>
        <v/>
      </c>
      <c r="B43" s="6"/>
      <c r="C43" s="7"/>
      <c r="D43" s="8"/>
      <c r="E43" s="8"/>
      <c r="F43" s="8"/>
      <c r="G43" s="7"/>
      <c r="H43" s="7"/>
      <c r="I43" s="7"/>
      <c r="J43" s="6"/>
      <c r="K43" s="8"/>
      <c r="L43" s="7"/>
      <c r="M43" s="6"/>
      <c r="N43" s="9" t="str">
        <f aca="true">IF(B43="","",IF(L43="Erledigt",IF(M43="","",M43-B43),TODAY()-B43))</f>
        <v/>
      </c>
      <c r="O43" s="8"/>
    </row>
    <row r="44" customFormat="false" ht="21.75" hidden="false" customHeight="true" outlineLevel="0" collapsed="false">
      <c r="A44" s="5" t="str">
        <f aca="false">IF(B44="","",COUNT($B$5:B44))</f>
        <v/>
      </c>
      <c r="B44" s="6"/>
      <c r="C44" s="7"/>
      <c r="D44" s="8"/>
      <c r="E44" s="8"/>
      <c r="F44" s="8"/>
      <c r="G44" s="7"/>
      <c r="H44" s="7"/>
      <c r="I44" s="7"/>
      <c r="J44" s="6"/>
      <c r="K44" s="8"/>
      <c r="L44" s="7"/>
      <c r="M44" s="6"/>
      <c r="N44" s="9" t="str">
        <f aca="true">IF(B44="","",IF(L44="Erledigt",IF(M44="","",M44-B44),TODAY()-B44))</f>
        <v/>
      </c>
      <c r="O44" s="8"/>
    </row>
    <row r="45" customFormat="false" ht="21.75" hidden="false" customHeight="true" outlineLevel="0" collapsed="false">
      <c r="A45" s="5" t="str">
        <f aca="false">IF(B45="","",COUNT($B$5:B45))</f>
        <v/>
      </c>
      <c r="B45" s="6"/>
      <c r="C45" s="7"/>
      <c r="D45" s="8"/>
      <c r="E45" s="8"/>
      <c r="F45" s="8"/>
      <c r="G45" s="7"/>
      <c r="H45" s="7"/>
      <c r="I45" s="7"/>
      <c r="J45" s="6"/>
      <c r="K45" s="8"/>
      <c r="L45" s="7"/>
      <c r="M45" s="6"/>
      <c r="N45" s="9" t="str">
        <f aca="true">IF(B45="","",IF(L45="Erledigt",IF(M45="","",M45-B45),TODAY()-B45))</f>
        <v/>
      </c>
      <c r="O45" s="8"/>
    </row>
    <row r="46" customFormat="false" ht="21.75" hidden="false" customHeight="true" outlineLevel="0" collapsed="false">
      <c r="A46" s="5" t="str">
        <f aca="false">IF(B46="","",COUNT($B$5:B46))</f>
        <v/>
      </c>
      <c r="B46" s="6"/>
      <c r="C46" s="7"/>
      <c r="D46" s="8"/>
      <c r="E46" s="8"/>
      <c r="F46" s="8"/>
      <c r="G46" s="7"/>
      <c r="H46" s="7"/>
      <c r="I46" s="7"/>
      <c r="J46" s="6"/>
      <c r="K46" s="8"/>
      <c r="L46" s="7"/>
      <c r="M46" s="6"/>
      <c r="N46" s="9" t="str">
        <f aca="true">IF(B46="","",IF(L46="Erledigt",IF(M46="","",M46-B46),TODAY()-B46))</f>
        <v/>
      </c>
      <c r="O46" s="8"/>
    </row>
    <row r="47" customFormat="false" ht="21.75" hidden="false" customHeight="true" outlineLevel="0" collapsed="false">
      <c r="A47" s="5" t="str">
        <f aca="false">IF(B47="","",COUNT($B$5:B47))</f>
        <v/>
      </c>
      <c r="B47" s="6"/>
      <c r="C47" s="7"/>
      <c r="D47" s="8"/>
      <c r="E47" s="8"/>
      <c r="F47" s="8"/>
      <c r="G47" s="7"/>
      <c r="H47" s="7"/>
      <c r="I47" s="7"/>
      <c r="J47" s="6"/>
      <c r="K47" s="8"/>
      <c r="L47" s="7"/>
      <c r="M47" s="6"/>
      <c r="N47" s="9" t="str">
        <f aca="true">IF(B47="","",IF(L47="Erledigt",IF(M47="","",M47-B47),TODAY()-B47))</f>
        <v/>
      </c>
      <c r="O47" s="8"/>
    </row>
    <row r="48" customFormat="false" ht="21.75" hidden="false" customHeight="true" outlineLevel="0" collapsed="false">
      <c r="A48" s="5" t="str">
        <f aca="false">IF(B48="","",COUNT($B$5:B48))</f>
        <v/>
      </c>
      <c r="B48" s="6"/>
      <c r="C48" s="7"/>
      <c r="D48" s="8"/>
      <c r="E48" s="8"/>
      <c r="F48" s="8"/>
      <c r="G48" s="7"/>
      <c r="H48" s="7"/>
      <c r="I48" s="7"/>
      <c r="J48" s="6"/>
      <c r="K48" s="8"/>
      <c r="L48" s="7"/>
      <c r="M48" s="6"/>
      <c r="N48" s="9" t="str">
        <f aca="true">IF(B48="","",IF(L48="Erledigt",IF(M48="","",M48-B48),TODAY()-B48))</f>
        <v/>
      </c>
      <c r="O48" s="8"/>
    </row>
    <row r="49" customFormat="false" ht="21.75" hidden="false" customHeight="true" outlineLevel="0" collapsed="false">
      <c r="A49" s="5" t="str">
        <f aca="false">IF(B49="","",COUNT($B$5:B49))</f>
        <v/>
      </c>
      <c r="B49" s="6"/>
      <c r="C49" s="7"/>
      <c r="D49" s="8"/>
      <c r="E49" s="8"/>
      <c r="F49" s="8"/>
      <c r="G49" s="7"/>
      <c r="H49" s="7"/>
      <c r="I49" s="7"/>
      <c r="J49" s="6"/>
      <c r="K49" s="8"/>
      <c r="L49" s="7"/>
      <c r="M49" s="6"/>
      <c r="N49" s="9" t="str">
        <f aca="true">IF(B49="","",IF(L49="Erledigt",IF(M49="","",M49-B49),TODAY()-B49))</f>
        <v/>
      </c>
      <c r="O49" s="8"/>
    </row>
    <row r="50" customFormat="false" ht="21.75" hidden="false" customHeight="true" outlineLevel="0" collapsed="false">
      <c r="A50" s="5" t="str">
        <f aca="false">IF(B50="","",COUNT($B$5:B50))</f>
        <v/>
      </c>
      <c r="B50" s="6"/>
      <c r="C50" s="7"/>
      <c r="D50" s="8"/>
      <c r="E50" s="8"/>
      <c r="F50" s="8"/>
      <c r="G50" s="7"/>
      <c r="H50" s="7"/>
      <c r="I50" s="7"/>
      <c r="J50" s="6"/>
      <c r="K50" s="8"/>
      <c r="L50" s="7"/>
      <c r="M50" s="6"/>
      <c r="N50" s="9" t="str">
        <f aca="true">IF(B50="","",IF(L50="Erledigt",IF(M50="","",M50-B50),TODAY()-B50))</f>
        <v/>
      </c>
      <c r="O50" s="8"/>
    </row>
    <row r="51" customFormat="false" ht="21.75" hidden="false" customHeight="true" outlineLevel="0" collapsed="false">
      <c r="A51" s="5" t="str">
        <f aca="false">IF(B51="","",COUNT($B$5:B51))</f>
        <v/>
      </c>
      <c r="B51" s="6"/>
      <c r="C51" s="7"/>
      <c r="D51" s="8"/>
      <c r="E51" s="8"/>
      <c r="F51" s="8"/>
      <c r="G51" s="7"/>
      <c r="H51" s="7"/>
      <c r="I51" s="7"/>
      <c r="J51" s="6"/>
      <c r="K51" s="8"/>
      <c r="L51" s="7"/>
      <c r="M51" s="6"/>
      <c r="N51" s="9" t="str">
        <f aca="true">IF(B51="","",IF(L51="Erledigt",IF(M51="","",M51-B51),TODAY()-B51))</f>
        <v/>
      </c>
      <c r="O51" s="8"/>
    </row>
    <row r="52" customFormat="false" ht="21.75" hidden="false" customHeight="true" outlineLevel="0" collapsed="false">
      <c r="A52" s="5" t="str">
        <f aca="false">IF(B52="","",COUNT($B$5:B52))</f>
        <v/>
      </c>
      <c r="B52" s="6"/>
      <c r="C52" s="7"/>
      <c r="D52" s="8"/>
      <c r="E52" s="8"/>
      <c r="F52" s="8"/>
      <c r="G52" s="7"/>
      <c r="H52" s="7"/>
      <c r="I52" s="7"/>
      <c r="J52" s="6"/>
      <c r="K52" s="8"/>
      <c r="L52" s="7"/>
      <c r="M52" s="6"/>
      <c r="N52" s="9" t="str">
        <f aca="true">IF(B52="","",IF(L52="Erledigt",IF(M52="","",M52-B52),TODAY()-B52))</f>
        <v/>
      </c>
      <c r="O52" s="8"/>
    </row>
    <row r="53" customFormat="false" ht="21.75" hidden="false" customHeight="true" outlineLevel="0" collapsed="false">
      <c r="A53" s="5" t="str">
        <f aca="false">IF(B53="","",COUNT($B$5:B53))</f>
        <v/>
      </c>
      <c r="B53" s="6"/>
      <c r="C53" s="7"/>
      <c r="D53" s="8"/>
      <c r="E53" s="8"/>
      <c r="F53" s="8"/>
      <c r="G53" s="7"/>
      <c r="H53" s="7"/>
      <c r="I53" s="7"/>
      <c r="J53" s="6"/>
      <c r="K53" s="8"/>
      <c r="L53" s="7"/>
      <c r="M53" s="6"/>
      <c r="N53" s="9" t="str">
        <f aca="true">IF(B53="","",IF(L53="Erledigt",IF(M53="","",M53-B53),TODAY()-B53))</f>
        <v/>
      </c>
      <c r="O53" s="8"/>
    </row>
    <row r="54" customFormat="false" ht="21.75" hidden="false" customHeight="true" outlineLevel="0" collapsed="false">
      <c r="A54" s="5" t="str">
        <f aca="false">IF(B54="","",COUNT($B$5:B54))</f>
        <v/>
      </c>
      <c r="B54" s="6"/>
      <c r="C54" s="7"/>
      <c r="D54" s="8"/>
      <c r="E54" s="8"/>
      <c r="F54" s="8"/>
      <c r="G54" s="7"/>
      <c r="H54" s="7"/>
      <c r="I54" s="7"/>
      <c r="J54" s="6"/>
      <c r="K54" s="8"/>
      <c r="L54" s="7"/>
      <c r="M54" s="6"/>
      <c r="N54" s="9" t="str">
        <f aca="true">IF(B54="","",IF(L54="Erledigt",IF(M54="","",M54-B54),TODAY()-B54))</f>
        <v/>
      </c>
      <c r="O54" s="8"/>
    </row>
    <row r="55" customFormat="false" ht="21.75" hidden="false" customHeight="true" outlineLevel="0" collapsed="false">
      <c r="A55" s="5" t="str">
        <f aca="false">IF(B55="","",COUNT($B$5:B55))</f>
        <v/>
      </c>
      <c r="B55" s="6"/>
      <c r="C55" s="7"/>
      <c r="D55" s="8"/>
      <c r="E55" s="8"/>
      <c r="F55" s="8"/>
      <c r="G55" s="7"/>
      <c r="H55" s="7"/>
      <c r="I55" s="7"/>
      <c r="J55" s="6"/>
      <c r="K55" s="8"/>
      <c r="L55" s="7"/>
      <c r="M55" s="6"/>
      <c r="N55" s="9" t="str">
        <f aca="true">IF(B55="","",IF(L55="Erledigt",IF(M55="","",M55-B55),TODAY()-B55))</f>
        <v/>
      </c>
      <c r="O55" s="8"/>
    </row>
    <row r="56" customFormat="false" ht="21.75" hidden="false" customHeight="true" outlineLevel="0" collapsed="false">
      <c r="A56" s="5" t="str">
        <f aca="false">IF(B56="","",COUNT($B$5:B56))</f>
        <v/>
      </c>
      <c r="B56" s="6"/>
      <c r="C56" s="7"/>
      <c r="D56" s="8"/>
      <c r="E56" s="8"/>
      <c r="F56" s="8"/>
      <c r="G56" s="7"/>
      <c r="H56" s="7"/>
      <c r="I56" s="7"/>
      <c r="J56" s="6"/>
      <c r="K56" s="8"/>
      <c r="L56" s="7"/>
      <c r="M56" s="6"/>
      <c r="N56" s="9" t="str">
        <f aca="true">IF(B56="","",IF(L56="Erledigt",IF(M56="","",M56-B56),TODAY()-B56))</f>
        <v/>
      </c>
      <c r="O56" s="8"/>
    </row>
    <row r="57" customFormat="false" ht="21.75" hidden="false" customHeight="true" outlineLevel="0" collapsed="false">
      <c r="A57" s="5" t="str">
        <f aca="false">IF(B57="","",COUNT($B$5:B57))</f>
        <v/>
      </c>
      <c r="B57" s="6"/>
      <c r="C57" s="7"/>
      <c r="D57" s="8"/>
      <c r="E57" s="8"/>
      <c r="F57" s="8"/>
      <c r="G57" s="7"/>
      <c r="H57" s="7"/>
      <c r="I57" s="7"/>
      <c r="J57" s="6"/>
      <c r="K57" s="8"/>
      <c r="L57" s="7"/>
      <c r="M57" s="6"/>
      <c r="N57" s="9" t="str">
        <f aca="true">IF(B57="","",IF(L57="Erledigt",IF(M57="","",M57-B57),TODAY()-B57))</f>
        <v/>
      </c>
      <c r="O57" s="8"/>
    </row>
    <row r="58" customFormat="false" ht="21.75" hidden="false" customHeight="true" outlineLevel="0" collapsed="false">
      <c r="A58" s="5" t="str">
        <f aca="false">IF(B58="","",COUNT($B$5:B58))</f>
        <v/>
      </c>
      <c r="B58" s="6"/>
      <c r="C58" s="7"/>
      <c r="D58" s="8"/>
      <c r="E58" s="8"/>
      <c r="F58" s="8"/>
      <c r="G58" s="7"/>
      <c r="H58" s="7"/>
      <c r="I58" s="7"/>
      <c r="J58" s="6"/>
      <c r="K58" s="8"/>
      <c r="L58" s="7"/>
      <c r="M58" s="6"/>
      <c r="N58" s="9" t="str">
        <f aca="true">IF(B58="","",IF(L58="Erledigt",IF(M58="","",M58-B58),TODAY()-B58))</f>
        <v/>
      </c>
      <c r="O58" s="8"/>
    </row>
    <row r="59" customFormat="false" ht="21.75" hidden="false" customHeight="true" outlineLevel="0" collapsed="false">
      <c r="A59" s="5" t="str">
        <f aca="false">IF(B59="","",COUNT($B$5:B59))</f>
        <v/>
      </c>
      <c r="B59" s="6"/>
      <c r="C59" s="7"/>
      <c r="D59" s="8"/>
      <c r="E59" s="8"/>
      <c r="F59" s="8"/>
      <c r="G59" s="7"/>
      <c r="H59" s="7"/>
      <c r="I59" s="7"/>
      <c r="J59" s="6"/>
      <c r="K59" s="8"/>
      <c r="L59" s="7"/>
      <c r="M59" s="6"/>
      <c r="N59" s="9" t="str">
        <f aca="true">IF(B59="","",IF(L59="Erledigt",IF(M59="","",M59-B59),TODAY()-B59))</f>
        <v/>
      </c>
      <c r="O59" s="8"/>
    </row>
    <row r="60" customFormat="false" ht="21.75" hidden="false" customHeight="true" outlineLevel="0" collapsed="false">
      <c r="A60" s="5" t="str">
        <f aca="false">IF(B60="","",COUNT($B$5:B60))</f>
        <v/>
      </c>
      <c r="B60" s="6"/>
      <c r="C60" s="7"/>
      <c r="D60" s="8"/>
      <c r="E60" s="8"/>
      <c r="F60" s="8"/>
      <c r="G60" s="7"/>
      <c r="H60" s="7"/>
      <c r="I60" s="7"/>
      <c r="J60" s="6"/>
      <c r="K60" s="8"/>
      <c r="L60" s="7"/>
      <c r="M60" s="6"/>
      <c r="N60" s="9" t="str">
        <f aca="true">IF(B60="","",IF(L60="Erledigt",IF(M60="","",M60-B60),TODAY()-B60))</f>
        <v/>
      </c>
      <c r="O60" s="8"/>
    </row>
    <row r="61" customFormat="false" ht="21.75" hidden="false" customHeight="true" outlineLevel="0" collapsed="false">
      <c r="A61" s="5" t="str">
        <f aca="false">IF(B61="","",COUNT($B$5:B61))</f>
        <v/>
      </c>
      <c r="B61" s="6"/>
      <c r="C61" s="7"/>
      <c r="D61" s="8"/>
      <c r="E61" s="8"/>
      <c r="F61" s="8"/>
      <c r="G61" s="7"/>
      <c r="H61" s="7"/>
      <c r="I61" s="7"/>
      <c r="J61" s="6"/>
      <c r="K61" s="8"/>
      <c r="L61" s="7"/>
      <c r="M61" s="6"/>
      <c r="N61" s="9" t="str">
        <f aca="true">IF(B61="","",IF(L61="Erledigt",IF(M61="","",M61-B61),TODAY()-B61))</f>
        <v/>
      </c>
      <c r="O61" s="8"/>
    </row>
    <row r="62" customFormat="false" ht="21.75" hidden="false" customHeight="true" outlineLevel="0" collapsed="false">
      <c r="A62" s="5" t="str">
        <f aca="false">IF(B62="","",COUNT($B$5:B62))</f>
        <v/>
      </c>
      <c r="B62" s="6"/>
      <c r="C62" s="7"/>
      <c r="D62" s="8"/>
      <c r="E62" s="8"/>
      <c r="F62" s="8"/>
      <c r="G62" s="7"/>
      <c r="H62" s="7"/>
      <c r="I62" s="7"/>
      <c r="J62" s="6"/>
      <c r="K62" s="8"/>
      <c r="L62" s="7"/>
      <c r="M62" s="6"/>
      <c r="N62" s="9" t="str">
        <f aca="true">IF(B62="","",IF(L62="Erledigt",IF(M62="","",M62-B62),TODAY()-B62))</f>
        <v/>
      </c>
      <c r="O62" s="8"/>
    </row>
    <row r="63" customFormat="false" ht="21.75" hidden="false" customHeight="true" outlineLevel="0" collapsed="false">
      <c r="A63" s="5" t="str">
        <f aca="false">IF(B63="","",COUNT($B$5:B63))</f>
        <v/>
      </c>
      <c r="B63" s="6"/>
      <c r="C63" s="7"/>
      <c r="D63" s="8"/>
      <c r="E63" s="8"/>
      <c r="F63" s="8"/>
      <c r="G63" s="7"/>
      <c r="H63" s="7"/>
      <c r="I63" s="7"/>
      <c r="J63" s="6"/>
      <c r="K63" s="8"/>
      <c r="L63" s="7"/>
      <c r="M63" s="6"/>
      <c r="N63" s="9" t="str">
        <f aca="true">IF(B63="","",IF(L63="Erledigt",IF(M63="","",M63-B63),TODAY()-B63))</f>
        <v/>
      </c>
      <c r="O63" s="8"/>
    </row>
    <row r="64" customFormat="false" ht="21.75" hidden="false" customHeight="true" outlineLevel="0" collapsed="false">
      <c r="A64" s="5" t="str">
        <f aca="false">IF(B64="","",COUNT($B$5:B64))</f>
        <v/>
      </c>
      <c r="B64" s="6"/>
      <c r="C64" s="7"/>
      <c r="D64" s="8"/>
      <c r="E64" s="8"/>
      <c r="F64" s="8"/>
      <c r="G64" s="7"/>
      <c r="H64" s="7"/>
      <c r="I64" s="7"/>
      <c r="J64" s="6"/>
      <c r="K64" s="8"/>
      <c r="L64" s="7"/>
      <c r="M64" s="6"/>
      <c r="N64" s="9" t="str">
        <f aca="true">IF(B64="","",IF(L64="Erledigt",IF(M64="","",M64-B64),TODAY()-B64))</f>
        <v/>
      </c>
      <c r="O64" s="8"/>
    </row>
    <row r="65" customFormat="false" ht="21.75" hidden="false" customHeight="true" outlineLevel="0" collapsed="false">
      <c r="A65" s="5" t="str">
        <f aca="false">IF(B65="","",COUNT($B$5:B65))</f>
        <v/>
      </c>
      <c r="B65" s="6"/>
      <c r="C65" s="7"/>
      <c r="D65" s="8"/>
      <c r="E65" s="8"/>
      <c r="F65" s="8"/>
      <c r="G65" s="7"/>
      <c r="H65" s="7"/>
      <c r="I65" s="7"/>
      <c r="J65" s="6"/>
      <c r="K65" s="8"/>
      <c r="L65" s="7"/>
      <c r="M65" s="6"/>
      <c r="N65" s="9" t="str">
        <f aca="true">IF(B65="","",IF(L65="Erledigt",IF(M65="","",M65-B65),TODAY()-B65))</f>
        <v/>
      </c>
      <c r="O65" s="8"/>
    </row>
    <row r="66" customFormat="false" ht="21.75" hidden="false" customHeight="true" outlineLevel="0" collapsed="false">
      <c r="A66" s="5" t="str">
        <f aca="false">IF(B66="","",COUNT($B$5:B66))</f>
        <v/>
      </c>
      <c r="B66" s="6"/>
      <c r="C66" s="7"/>
      <c r="D66" s="8"/>
      <c r="E66" s="8"/>
      <c r="F66" s="8"/>
      <c r="G66" s="7"/>
      <c r="H66" s="7"/>
      <c r="I66" s="7"/>
      <c r="J66" s="6"/>
      <c r="K66" s="8"/>
      <c r="L66" s="7"/>
      <c r="M66" s="6"/>
      <c r="N66" s="9" t="str">
        <f aca="true">IF(B66="","",IF(L66="Erledigt",IF(M66="","",M66-B66),TODAY()-B66))</f>
        <v/>
      </c>
      <c r="O66" s="8"/>
    </row>
    <row r="67" customFormat="false" ht="21.75" hidden="false" customHeight="true" outlineLevel="0" collapsed="false">
      <c r="A67" s="5" t="str">
        <f aca="false">IF(B67="","",COUNT($B$5:B67))</f>
        <v/>
      </c>
      <c r="B67" s="6"/>
      <c r="C67" s="7"/>
      <c r="D67" s="8"/>
      <c r="E67" s="8"/>
      <c r="F67" s="8"/>
      <c r="G67" s="7"/>
      <c r="H67" s="7"/>
      <c r="I67" s="7"/>
      <c r="J67" s="6"/>
      <c r="K67" s="8"/>
      <c r="L67" s="7"/>
      <c r="M67" s="6"/>
      <c r="N67" s="9" t="str">
        <f aca="true">IF(B67="","",IF(L67="Erledigt",IF(M67="","",M67-B67),TODAY()-B67))</f>
        <v/>
      </c>
      <c r="O67" s="8"/>
    </row>
    <row r="68" customFormat="false" ht="21.75" hidden="false" customHeight="true" outlineLevel="0" collapsed="false">
      <c r="A68" s="5" t="str">
        <f aca="false">IF(B68="","",COUNT($B$5:B68))</f>
        <v/>
      </c>
      <c r="B68" s="6"/>
      <c r="C68" s="7"/>
      <c r="D68" s="8"/>
      <c r="E68" s="8"/>
      <c r="F68" s="8"/>
      <c r="G68" s="7"/>
      <c r="H68" s="7"/>
      <c r="I68" s="7"/>
      <c r="J68" s="6"/>
      <c r="K68" s="8"/>
      <c r="L68" s="7"/>
      <c r="M68" s="6"/>
      <c r="N68" s="9" t="str">
        <f aca="true">IF(B68="","",IF(L68="Erledigt",IF(M68="","",M68-B68),TODAY()-B68))</f>
        <v/>
      </c>
      <c r="O68" s="8"/>
    </row>
    <row r="69" customFormat="false" ht="21.75" hidden="false" customHeight="true" outlineLevel="0" collapsed="false">
      <c r="A69" s="5" t="str">
        <f aca="false">IF(B69="","",COUNT($B$5:B69))</f>
        <v/>
      </c>
      <c r="B69" s="6"/>
      <c r="C69" s="7"/>
      <c r="D69" s="8"/>
      <c r="E69" s="8"/>
      <c r="F69" s="8"/>
      <c r="G69" s="7"/>
      <c r="H69" s="7"/>
      <c r="I69" s="7"/>
      <c r="J69" s="6"/>
      <c r="K69" s="8"/>
      <c r="L69" s="7"/>
      <c r="M69" s="6"/>
      <c r="N69" s="9" t="str">
        <f aca="true">IF(B69="","",IF(L69="Erledigt",IF(M69="","",M69-B69),TODAY()-B69))</f>
        <v/>
      </c>
      <c r="O69" s="8"/>
    </row>
    <row r="70" customFormat="false" ht="21.75" hidden="false" customHeight="true" outlineLevel="0" collapsed="false">
      <c r="A70" s="5" t="str">
        <f aca="false">IF(B70="","",COUNT($B$5:B70))</f>
        <v/>
      </c>
      <c r="B70" s="6"/>
      <c r="C70" s="7"/>
      <c r="D70" s="8"/>
      <c r="E70" s="8"/>
      <c r="F70" s="8"/>
      <c r="G70" s="7"/>
      <c r="H70" s="7"/>
      <c r="I70" s="7"/>
      <c r="J70" s="6"/>
      <c r="K70" s="8"/>
      <c r="L70" s="7"/>
      <c r="M70" s="6"/>
      <c r="N70" s="9" t="str">
        <f aca="true">IF(B70="","",IF(L70="Erledigt",IF(M70="","",M70-B70),TODAY()-B70))</f>
        <v/>
      </c>
      <c r="O70" s="8"/>
    </row>
    <row r="71" customFormat="false" ht="21.75" hidden="false" customHeight="true" outlineLevel="0" collapsed="false">
      <c r="A71" s="5" t="str">
        <f aca="false">IF(B71="","",COUNT($B$5:B71))</f>
        <v/>
      </c>
      <c r="B71" s="6"/>
      <c r="C71" s="7"/>
      <c r="D71" s="8"/>
      <c r="E71" s="8"/>
      <c r="F71" s="8"/>
      <c r="G71" s="7"/>
      <c r="H71" s="7"/>
      <c r="I71" s="7"/>
      <c r="J71" s="6"/>
      <c r="K71" s="8"/>
      <c r="L71" s="7"/>
      <c r="M71" s="6"/>
      <c r="N71" s="9" t="str">
        <f aca="true">IF(B71="","",IF(L71="Erledigt",IF(M71="","",M71-B71),TODAY()-B71))</f>
        <v/>
      </c>
      <c r="O71" s="8"/>
    </row>
    <row r="72" customFormat="false" ht="21.75" hidden="false" customHeight="true" outlineLevel="0" collapsed="false">
      <c r="A72" s="5" t="str">
        <f aca="false">IF(B72="","",COUNT($B$5:B72))</f>
        <v/>
      </c>
      <c r="B72" s="6"/>
      <c r="C72" s="7"/>
      <c r="D72" s="8"/>
      <c r="E72" s="8"/>
      <c r="F72" s="8"/>
      <c r="G72" s="7"/>
      <c r="H72" s="7"/>
      <c r="I72" s="7"/>
      <c r="J72" s="6"/>
      <c r="K72" s="8"/>
      <c r="L72" s="7"/>
      <c r="M72" s="6"/>
      <c r="N72" s="9" t="str">
        <f aca="true">IF(B72="","",IF(L72="Erledigt",IF(M72="","",M72-B72),TODAY()-B72))</f>
        <v/>
      </c>
      <c r="O72" s="8"/>
    </row>
    <row r="73" customFormat="false" ht="21.75" hidden="false" customHeight="true" outlineLevel="0" collapsed="false">
      <c r="A73" s="5" t="str">
        <f aca="false">IF(B73="","",COUNT($B$5:B73))</f>
        <v/>
      </c>
      <c r="B73" s="6"/>
      <c r="C73" s="7"/>
      <c r="D73" s="8"/>
      <c r="E73" s="8"/>
      <c r="F73" s="8"/>
      <c r="G73" s="7"/>
      <c r="H73" s="7"/>
      <c r="I73" s="7"/>
      <c r="J73" s="6"/>
      <c r="K73" s="8"/>
      <c r="L73" s="7"/>
      <c r="M73" s="6"/>
      <c r="N73" s="9" t="str">
        <f aca="true">IF(B73="","",IF(L73="Erledigt",IF(M73="","",M73-B73),TODAY()-B73))</f>
        <v/>
      </c>
      <c r="O73" s="8"/>
    </row>
    <row r="74" customFormat="false" ht="21.75" hidden="false" customHeight="true" outlineLevel="0" collapsed="false">
      <c r="A74" s="5" t="str">
        <f aca="false">IF(B74="","",COUNT($B$5:B74))</f>
        <v/>
      </c>
      <c r="B74" s="6"/>
      <c r="C74" s="7"/>
      <c r="D74" s="8"/>
      <c r="E74" s="8"/>
      <c r="F74" s="8"/>
      <c r="G74" s="7"/>
      <c r="H74" s="7"/>
      <c r="I74" s="7"/>
      <c r="J74" s="6"/>
      <c r="K74" s="8"/>
      <c r="L74" s="7"/>
      <c r="M74" s="6"/>
      <c r="N74" s="9" t="str">
        <f aca="true">IF(B74="","",IF(L74="Erledigt",IF(M74="","",M74-B74),TODAY()-B74))</f>
        <v/>
      </c>
      <c r="O74" s="8"/>
    </row>
    <row r="75" customFormat="false" ht="21.75" hidden="false" customHeight="true" outlineLevel="0" collapsed="false">
      <c r="A75" s="5" t="str">
        <f aca="false">IF(B75="","",COUNT($B$5:B75))</f>
        <v/>
      </c>
      <c r="B75" s="6"/>
      <c r="C75" s="7"/>
      <c r="D75" s="8"/>
      <c r="E75" s="8"/>
      <c r="F75" s="8"/>
      <c r="G75" s="7"/>
      <c r="H75" s="7"/>
      <c r="I75" s="7"/>
      <c r="J75" s="6"/>
      <c r="K75" s="8"/>
      <c r="L75" s="7"/>
      <c r="M75" s="6"/>
      <c r="N75" s="9" t="str">
        <f aca="true">IF(B75="","",IF(L75="Erledigt",IF(M75="","",M75-B75),TODAY()-B75))</f>
        <v/>
      </c>
      <c r="O75" s="8"/>
    </row>
    <row r="76" customFormat="false" ht="21.75" hidden="false" customHeight="true" outlineLevel="0" collapsed="false">
      <c r="A76" s="5" t="str">
        <f aca="false">IF(B76="","",COUNT($B$5:B76))</f>
        <v/>
      </c>
      <c r="B76" s="6"/>
      <c r="C76" s="7"/>
      <c r="D76" s="8"/>
      <c r="E76" s="8"/>
      <c r="F76" s="8"/>
      <c r="G76" s="7"/>
      <c r="H76" s="7"/>
      <c r="I76" s="7"/>
      <c r="J76" s="6"/>
      <c r="K76" s="8"/>
      <c r="L76" s="7"/>
      <c r="M76" s="6"/>
      <c r="N76" s="9" t="str">
        <f aca="true">IF(B76="","",IF(L76="Erledigt",IF(M76="","",M76-B76),TODAY()-B76))</f>
        <v/>
      </c>
      <c r="O76" s="8"/>
    </row>
    <row r="77" customFormat="false" ht="21.75" hidden="false" customHeight="true" outlineLevel="0" collapsed="false">
      <c r="A77" s="5" t="str">
        <f aca="false">IF(B77="","",COUNT($B$5:B77))</f>
        <v/>
      </c>
      <c r="B77" s="6"/>
      <c r="C77" s="7"/>
      <c r="D77" s="8"/>
      <c r="E77" s="8"/>
      <c r="F77" s="8"/>
      <c r="G77" s="7"/>
      <c r="H77" s="7"/>
      <c r="I77" s="7"/>
      <c r="J77" s="6"/>
      <c r="K77" s="8"/>
      <c r="L77" s="7"/>
      <c r="M77" s="6"/>
      <c r="N77" s="9" t="str">
        <f aca="true">IF(B77="","",IF(L77="Erledigt",IF(M77="","",M77-B77),TODAY()-B77))</f>
        <v/>
      </c>
      <c r="O77" s="8"/>
    </row>
    <row r="78" customFormat="false" ht="21.75" hidden="false" customHeight="true" outlineLevel="0" collapsed="false">
      <c r="A78" s="5" t="str">
        <f aca="false">IF(B78="","",COUNT($B$5:B78))</f>
        <v/>
      </c>
      <c r="B78" s="6"/>
      <c r="C78" s="7"/>
      <c r="D78" s="8"/>
      <c r="E78" s="8"/>
      <c r="F78" s="8"/>
      <c r="G78" s="7"/>
      <c r="H78" s="7"/>
      <c r="I78" s="7"/>
      <c r="J78" s="6"/>
      <c r="K78" s="8"/>
      <c r="L78" s="7"/>
      <c r="M78" s="6"/>
      <c r="N78" s="9" t="str">
        <f aca="true">IF(B78="","",IF(L78="Erledigt",IF(M78="","",M78-B78),TODAY()-B78))</f>
        <v/>
      </c>
      <c r="O78" s="8"/>
    </row>
    <row r="79" customFormat="false" ht="21.75" hidden="false" customHeight="true" outlineLevel="0" collapsed="false">
      <c r="A79" s="5" t="str">
        <f aca="false">IF(B79="","",COUNT($B$5:B79))</f>
        <v/>
      </c>
      <c r="B79" s="6"/>
      <c r="C79" s="7"/>
      <c r="D79" s="8"/>
      <c r="E79" s="8"/>
      <c r="F79" s="8"/>
      <c r="G79" s="7"/>
      <c r="H79" s="7"/>
      <c r="I79" s="7"/>
      <c r="J79" s="6"/>
      <c r="K79" s="8"/>
      <c r="L79" s="7"/>
      <c r="M79" s="6"/>
      <c r="N79" s="9" t="str">
        <f aca="true">IF(B79="","",IF(L79="Erledigt",IF(M79="","",M79-B79),TODAY()-B79))</f>
        <v/>
      </c>
      <c r="O79" s="8"/>
    </row>
    <row r="80" customFormat="false" ht="21.75" hidden="false" customHeight="true" outlineLevel="0" collapsed="false">
      <c r="A80" s="5" t="str">
        <f aca="false">IF(B80="","",COUNT($B$5:B80))</f>
        <v/>
      </c>
      <c r="B80" s="6"/>
      <c r="C80" s="7"/>
      <c r="D80" s="8"/>
      <c r="E80" s="8"/>
      <c r="F80" s="8"/>
      <c r="G80" s="7"/>
      <c r="H80" s="7"/>
      <c r="I80" s="7"/>
      <c r="J80" s="6"/>
      <c r="K80" s="8"/>
      <c r="L80" s="7"/>
      <c r="M80" s="6"/>
      <c r="N80" s="9" t="str">
        <f aca="true">IF(B80="","",IF(L80="Erledigt",IF(M80="","",M80-B80),TODAY()-B80))</f>
        <v/>
      </c>
      <c r="O80" s="8"/>
    </row>
    <row r="81" customFormat="false" ht="21.75" hidden="false" customHeight="true" outlineLevel="0" collapsed="false">
      <c r="A81" s="5" t="str">
        <f aca="false">IF(B81="","",COUNT($B$5:B81))</f>
        <v/>
      </c>
      <c r="B81" s="6"/>
      <c r="C81" s="7"/>
      <c r="D81" s="8"/>
      <c r="E81" s="8"/>
      <c r="F81" s="8"/>
      <c r="G81" s="7"/>
      <c r="H81" s="7"/>
      <c r="I81" s="7"/>
      <c r="J81" s="6"/>
      <c r="K81" s="8"/>
      <c r="L81" s="7"/>
      <c r="M81" s="6"/>
      <c r="N81" s="9" t="str">
        <f aca="true">IF(B81="","",IF(L81="Erledigt",IF(M81="","",M81-B81),TODAY()-B81))</f>
        <v/>
      </c>
      <c r="O81" s="8"/>
    </row>
    <row r="82" customFormat="false" ht="21.75" hidden="false" customHeight="true" outlineLevel="0" collapsed="false">
      <c r="A82" s="5" t="str">
        <f aca="false">IF(B82="","",COUNT($B$5:B82))</f>
        <v/>
      </c>
      <c r="B82" s="6"/>
      <c r="C82" s="7"/>
      <c r="D82" s="8"/>
      <c r="E82" s="8"/>
      <c r="F82" s="8"/>
      <c r="G82" s="7"/>
      <c r="H82" s="7"/>
      <c r="I82" s="7"/>
      <c r="J82" s="6"/>
      <c r="K82" s="8"/>
      <c r="L82" s="7"/>
      <c r="M82" s="6"/>
      <c r="N82" s="9" t="str">
        <f aca="true">IF(B82="","",IF(L82="Erledigt",IF(M82="","",M82-B82),TODAY()-B82))</f>
        <v/>
      </c>
      <c r="O82" s="8"/>
    </row>
    <row r="83" customFormat="false" ht="21.75" hidden="false" customHeight="true" outlineLevel="0" collapsed="false">
      <c r="A83" s="5" t="str">
        <f aca="false">IF(B83="","",COUNT($B$5:B83))</f>
        <v/>
      </c>
      <c r="B83" s="6"/>
      <c r="C83" s="7"/>
      <c r="D83" s="8"/>
      <c r="E83" s="8"/>
      <c r="F83" s="8"/>
      <c r="G83" s="7"/>
      <c r="H83" s="7"/>
      <c r="I83" s="7"/>
      <c r="J83" s="6"/>
      <c r="K83" s="8"/>
      <c r="L83" s="7"/>
      <c r="M83" s="6"/>
      <c r="N83" s="9" t="str">
        <f aca="true">IF(B83="","",IF(L83="Erledigt",IF(M83="","",M83-B83),TODAY()-B83))</f>
        <v/>
      </c>
      <c r="O83" s="8"/>
    </row>
    <row r="84" customFormat="false" ht="21.75" hidden="false" customHeight="true" outlineLevel="0" collapsed="false">
      <c r="A84" s="5" t="str">
        <f aca="false">IF(B84="","",COUNT($B$5:B84))</f>
        <v/>
      </c>
      <c r="B84" s="6"/>
      <c r="C84" s="7"/>
      <c r="D84" s="8"/>
      <c r="E84" s="8"/>
      <c r="F84" s="8"/>
      <c r="G84" s="7"/>
      <c r="H84" s="7"/>
      <c r="I84" s="7"/>
      <c r="J84" s="6"/>
      <c r="K84" s="8"/>
      <c r="L84" s="7"/>
      <c r="M84" s="6"/>
      <c r="N84" s="9" t="str">
        <f aca="true">IF(B84="","",IF(L84="Erledigt",IF(M84="","",M84-B84),TODAY()-B84))</f>
        <v/>
      </c>
      <c r="O84" s="8"/>
    </row>
    <row r="85" customFormat="false" ht="21.75" hidden="false" customHeight="true" outlineLevel="0" collapsed="false">
      <c r="A85" s="5" t="str">
        <f aca="false">IF(B85="","",COUNT($B$5:B85))</f>
        <v/>
      </c>
      <c r="B85" s="6"/>
      <c r="C85" s="7"/>
      <c r="D85" s="8"/>
      <c r="E85" s="8"/>
      <c r="F85" s="8"/>
      <c r="G85" s="7"/>
      <c r="H85" s="7"/>
      <c r="I85" s="7"/>
      <c r="J85" s="6"/>
      <c r="K85" s="8"/>
      <c r="L85" s="7"/>
      <c r="M85" s="6"/>
      <c r="N85" s="9" t="str">
        <f aca="true">IF(B85="","",IF(L85="Erledigt",IF(M85="","",M85-B85),TODAY()-B85))</f>
        <v/>
      </c>
      <c r="O85" s="8"/>
    </row>
    <row r="86" customFormat="false" ht="21.75" hidden="false" customHeight="true" outlineLevel="0" collapsed="false">
      <c r="A86" s="5" t="str">
        <f aca="false">IF(B86="","",COUNT($B$5:B86))</f>
        <v/>
      </c>
      <c r="B86" s="6"/>
      <c r="C86" s="7"/>
      <c r="D86" s="8"/>
      <c r="E86" s="8"/>
      <c r="F86" s="8"/>
      <c r="G86" s="7"/>
      <c r="H86" s="7"/>
      <c r="I86" s="7"/>
      <c r="J86" s="6"/>
      <c r="K86" s="8"/>
      <c r="L86" s="7"/>
      <c r="M86" s="6"/>
      <c r="N86" s="9" t="str">
        <f aca="true">IF(B86="","",IF(L86="Erledigt",IF(M86="","",M86-B86),TODAY()-B86))</f>
        <v/>
      </c>
      <c r="O86" s="8"/>
    </row>
    <row r="87" customFormat="false" ht="21.75" hidden="false" customHeight="true" outlineLevel="0" collapsed="false">
      <c r="A87" s="5" t="str">
        <f aca="false">IF(B87="","",COUNT($B$5:B87))</f>
        <v/>
      </c>
      <c r="B87" s="6"/>
      <c r="C87" s="7"/>
      <c r="D87" s="8"/>
      <c r="E87" s="8"/>
      <c r="F87" s="8"/>
      <c r="G87" s="7"/>
      <c r="H87" s="7"/>
      <c r="I87" s="7"/>
      <c r="J87" s="6"/>
      <c r="K87" s="8"/>
      <c r="L87" s="7"/>
      <c r="M87" s="6"/>
      <c r="N87" s="9" t="str">
        <f aca="true">IF(B87="","",IF(L87="Erledigt",IF(M87="","",M87-B87),TODAY()-B87))</f>
        <v/>
      </c>
      <c r="O87" s="8"/>
    </row>
    <row r="88" customFormat="false" ht="21.75" hidden="false" customHeight="true" outlineLevel="0" collapsed="false">
      <c r="A88" s="5" t="str">
        <f aca="false">IF(B88="","",COUNT($B$5:B88))</f>
        <v/>
      </c>
      <c r="B88" s="6"/>
      <c r="C88" s="7"/>
      <c r="D88" s="8"/>
      <c r="E88" s="8"/>
      <c r="F88" s="8"/>
      <c r="G88" s="7"/>
      <c r="H88" s="7"/>
      <c r="I88" s="7"/>
      <c r="J88" s="6"/>
      <c r="K88" s="8"/>
      <c r="L88" s="7"/>
      <c r="M88" s="6"/>
      <c r="N88" s="9" t="str">
        <f aca="true">IF(B88="","",IF(L88="Erledigt",IF(M88="","",M88-B88),TODAY()-B88))</f>
        <v/>
      </c>
      <c r="O88" s="8"/>
    </row>
    <row r="89" customFormat="false" ht="21.75" hidden="false" customHeight="true" outlineLevel="0" collapsed="false">
      <c r="A89" s="5" t="str">
        <f aca="false">IF(B89="","",COUNT($B$5:B89))</f>
        <v/>
      </c>
      <c r="B89" s="6"/>
      <c r="C89" s="7"/>
      <c r="D89" s="8"/>
      <c r="E89" s="8"/>
      <c r="F89" s="8"/>
      <c r="G89" s="7"/>
      <c r="H89" s="7"/>
      <c r="I89" s="7"/>
      <c r="J89" s="6"/>
      <c r="K89" s="8"/>
      <c r="L89" s="7"/>
      <c r="M89" s="6"/>
      <c r="N89" s="9" t="str">
        <f aca="true">IF(B89="","",IF(L89="Erledigt",IF(M89="","",M89-B89),TODAY()-B89))</f>
        <v/>
      </c>
      <c r="O89" s="8"/>
    </row>
    <row r="90" customFormat="false" ht="21.75" hidden="false" customHeight="true" outlineLevel="0" collapsed="false">
      <c r="A90" s="5" t="str">
        <f aca="false">IF(B90="","",COUNT($B$5:B90))</f>
        <v/>
      </c>
      <c r="B90" s="6"/>
      <c r="C90" s="7"/>
      <c r="D90" s="8"/>
      <c r="E90" s="8"/>
      <c r="F90" s="8"/>
      <c r="G90" s="7"/>
      <c r="H90" s="7"/>
      <c r="I90" s="7"/>
      <c r="J90" s="6"/>
      <c r="K90" s="8"/>
      <c r="L90" s="7"/>
      <c r="M90" s="6"/>
      <c r="N90" s="9" t="str">
        <f aca="true">IF(B90="","",IF(L90="Erledigt",IF(M90="","",M90-B90),TODAY()-B90))</f>
        <v/>
      </c>
      <c r="O90" s="8"/>
    </row>
    <row r="91" customFormat="false" ht="21.75" hidden="false" customHeight="true" outlineLevel="0" collapsed="false">
      <c r="A91" s="5" t="str">
        <f aca="false">IF(B91="","",COUNT($B$5:B91))</f>
        <v/>
      </c>
      <c r="B91" s="6"/>
      <c r="C91" s="7"/>
      <c r="D91" s="8"/>
      <c r="E91" s="8"/>
      <c r="F91" s="8"/>
      <c r="G91" s="7"/>
      <c r="H91" s="7"/>
      <c r="I91" s="7"/>
      <c r="J91" s="6"/>
      <c r="K91" s="8"/>
      <c r="L91" s="7"/>
      <c r="M91" s="6"/>
      <c r="N91" s="9" t="str">
        <f aca="true">IF(B91="","",IF(L91="Erledigt",IF(M91="","",M91-B91),TODAY()-B91))</f>
        <v/>
      </c>
      <c r="O91" s="8"/>
    </row>
    <row r="92" customFormat="false" ht="21.75" hidden="false" customHeight="true" outlineLevel="0" collapsed="false">
      <c r="A92" s="5" t="str">
        <f aca="false">IF(B92="","",COUNT($B$5:B92))</f>
        <v/>
      </c>
      <c r="B92" s="6"/>
      <c r="C92" s="7"/>
      <c r="D92" s="8"/>
      <c r="E92" s="8"/>
      <c r="F92" s="8"/>
      <c r="G92" s="7"/>
      <c r="H92" s="7"/>
      <c r="I92" s="7"/>
      <c r="J92" s="6"/>
      <c r="K92" s="8"/>
      <c r="L92" s="7"/>
      <c r="M92" s="6"/>
      <c r="N92" s="9" t="str">
        <f aca="true">IF(B92="","",IF(L92="Erledigt",IF(M92="","",M92-B92),TODAY()-B92))</f>
        <v/>
      </c>
      <c r="O92" s="8"/>
    </row>
    <row r="93" customFormat="false" ht="21.75" hidden="false" customHeight="true" outlineLevel="0" collapsed="false">
      <c r="A93" s="5" t="str">
        <f aca="false">IF(B93="","",COUNT($B$5:B93))</f>
        <v/>
      </c>
      <c r="B93" s="6"/>
      <c r="C93" s="7"/>
      <c r="D93" s="8"/>
      <c r="E93" s="8"/>
      <c r="F93" s="8"/>
      <c r="G93" s="7"/>
      <c r="H93" s="7"/>
      <c r="I93" s="7"/>
      <c r="J93" s="6"/>
      <c r="K93" s="8"/>
      <c r="L93" s="7"/>
      <c r="M93" s="6"/>
      <c r="N93" s="9" t="str">
        <f aca="true">IF(B93="","",IF(L93="Erledigt",IF(M93="","",M93-B93),TODAY()-B93))</f>
        <v/>
      </c>
      <c r="O93" s="8"/>
    </row>
    <row r="94" customFormat="false" ht="21.75" hidden="false" customHeight="true" outlineLevel="0" collapsed="false">
      <c r="A94" s="5" t="str">
        <f aca="false">IF(B94="","",COUNT($B$5:B94))</f>
        <v/>
      </c>
      <c r="B94" s="6"/>
      <c r="C94" s="7"/>
      <c r="D94" s="8"/>
      <c r="E94" s="8"/>
      <c r="F94" s="8"/>
      <c r="G94" s="7"/>
      <c r="H94" s="7"/>
      <c r="I94" s="7"/>
      <c r="J94" s="6"/>
      <c r="K94" s="8"/>
      <c r="L94" s="7"/>
      <c r="M94" s="6"/>
      <c r="N94" s="9" t="str">
        <f aca="true">IF(B94="","",IF(L94="Erledigt",IF(M94="","",M94-B94),TODAY()-B94))</f>
        <v/>
      </c>
      <c r="O94" s="8"/>
    </row>
    <row r="95" customFormat="false" ht="21.75" hidden="false" customHeight="true" outlineLevel="0" collapsed="false">
      <c r="A95" s="5" t="str">
        <f aca="false">IF(B95="","",COUNT($B$5:B95))</f>
        <v/>
      </c>
      <c r="B95" s="6"/>
      <c r="C95" s="7"/>
      <c r="D95" s="8"/>
      <c r="E95" s="8"/>
      <c r="F95" s="8"/>
      <c r="G95" s="7"/>
      <c r="H95" s="7"/>
      <c r="I95" s="7"/>
      <c r="J95" s="6"/>
      <c r="K95" s="8"/>
      <c r="L95" s="7"/>
      <c r="M95" s="6"/>
      <c r="N95" s="9" t="str">
        <f aca="true">IF(B95="","",IF(L95="Erledigt",IF(M95="","",M95-B95),TODAY()-B95))</f>
        <v/>
      </c>
      <c r="O95" s="8"/>
    </row>
    <row r="96" customFormat="false" ht="21.75" hidden="false" customHeight="true" outlineLevel="0" collapsed="false">
      <c r="A96" s="5" t="str">
        <f aca="false">IF(B96="","",COUNT($B$5:B96))</f>
        <v/>
      </c>
      <c r="B96" s="6"/>
      <c r="C96" s="7"/>
      <c r="D96" s="8"/>
      <c r="E96" s="8"/>
      <c r="F96" s="8"/>
      <c r="G96" s="7"/>
      <c r="H96" s="7"/>
      <c r="I96" s="7"/>
      <c r="J96" s="6"/>
      <c r="K96" s="8"/>
      <c r="L96" s="7"/>
      <c r="M96" s="6"/>
      <c r="N96" s="9" t="str">
        <f aca="true">IF(B96="","",IF(L96="Erledigt",IF(M96="","",M96-B96),TODAY()-B96))</f>
        <v/>
      </c>
      <c r="O96" s="8"/>
    </row>
    <row r="97" customFormat="false" ht="21.75" hidden="false" customHeight="true" outlineLevel="0" collapsed="false">
      <c r="A97" s="5" t="str">
        <f aca="false">IF(B97="","",COUNT($B$5:B97))</f>
        <v/>
      </c>
      <c r="B97" s="6"/>
      <c r="C97" s="7"/>
      <c r="D97" s="8"/>
      <c r="E97" s="8"/>
      <c r="F97" s="8"/>
      <c r="G97" s="7"/>
      <c r="H97" s="7"/>
      <c r="I97" s="7"/>
      <c r="J97" s="6"/>
      <c r="K97" s="8"/>
      <c r="L97" s="7"/>
      <c r="M97" s="6"/>
      <c r="N97" s="9" t="str">
        <f aca="true">IF(B97="","",IF(L97="Erledigt",IF(M97="","",M97-B97),TODAY()-B97))</f>
        <v/>
      </c>
      <c r="O97" s="8"/>
    </row>
    <row r="98" customFormat="false" ht="21.75" hidden="false" customHeight="true" outlineLevel="0" collapsed="false">
      <c r="A98" s="5" t="str">
        <f aca="false">IF(B98="","",COUNT($B$5:B98))</f>
        <v/>
      </c>
      <c r="B98" s="6"/>
      <c r="C98" s="7"/>
      <c r="D98" s="8"/>
      <c r="E98" s="8"/>
      <c r="F98" s="8"/>
      <c r="G98" s="7"/>
      <c r="H98" s="7"/>
      <c r="I98" s="7"/>
      <c r="J98" s="6"/>
      <c r="K98" s="8"/>
      <c r="L98" s="7"/>
      <c r="M98" s="6"/>
      <c r="N98" s="9" t="str">
        <f aca="true">IF(B98="","",IF(L98="Erledigt",IF(M98="","",M98-B98),TODAY()-B98))</f>
        <v/>
      </c>
      <c r="O98" s="8"/>
    </row>
    <row r="99" customFormat="false" ht="21.75" hidden="false" customHeight="true" outlineLevel="0" collapsed="false">
      <c r="A99" s="5" t="str">
        <f aca="false">IF(B99="","",COUNT($B$5:B99))</f>
        <v/>
      </c>
      <c r="B99" s="6"/>
      <c r="C99" s="7"/>
      <c r="D99" s="8"/>
      <c r="E99" s="8"/>
      <c r="F99" s="8"/>
      <c r="G99" s="7"/>
      <c r="H99" s="7"/>
      <c r="I99" s="7"/>
      <c r="J99" s="6"/>
      <c r="K99" s="8"/>
      <c r="L99" s="7"/>
      <c r="M99" s="6"/>
      <c r="N99" s="9" t="str">
        <f aca="true">IF(B99="","",IF(L99="Erledigt",IF(M99="","",M99-B99),TODAY()-B99))</f>
        <v/>
      </c>
      <c r="O99" s="8"/>
    </row>
    <row r="100" customFormat="false" ht="21.75" hidden="false" customHeight="true" outlineLevel="0" collapsed="false">
      <c r="A100" s="5" t="str">
        <f aca="false">IF(B100="","",COUNT($B$5:B100))</f>
        <v/>
      </c>
      <c r="B100" s="6"/>
      <c r="C100" s="7"/>
      <c r="D100" s="8"/>
      <c r="E100" s="8"/>
      <c r="F100" s="8"/>
      <c r="G100" s="7"/>
      <c r="H100" s="7"/>
      <c r="I100" s="7"/>
      <c r="J100" s="6"/>
      <c r="K100" s="8"/>
      <c r="L100" s="7"/>
      <c r="M100" s="6"/>
      <c r="N100" s="9" t="str">
        <f aca="true">IF(B100="","",IF(L100="Erledigt",IF(M100="","",M100-B100),TODAY()-B100))</f>
        <v/>
      </c>
      <c r="O100" s="8"/>
    </row>
    <row r="101" customFormat="false" ht="21.75" hidden="false" customHeight="true" outlineLevel="0" collapsed="false">
      <c r="A101" s="5" t="str">
        <f aca="false">IF(B101="","",COUNT($B$5:B101))</f>
        <v/>
      </c>
      <c r="B101" s="6"/>
      <c r="C101" s="7"/>
      <c r="D101" s="8"/>
      <c r="E101" s="8"/>
      <c r="F101" s="8"/>
      <c r="G101" s="7"/>
      <c r="H101" s="7"/>
      <c r="I101" s="7"/>
      <c r="J101" s="6"/>
      <c r="K101" s="8"/>
      <c r="L101" s="7"/>
      <c r="M101" s="6"/>
      <c r="N101" s="9" t="str">
        <f aca="true">IF(B101="","",IF(L101="Erledigt",IF(M101="","",M101-B101),TODAY()-B101))</f>
        <v/>
      </c>
      <c r="O101" s="8"/>
    </row>
    <row r="102" customFormat="false" ht="21.75" hidden="false" customHeight="true" outlineLevel="0" collapsed="false">
      <c r="A102" s="5" t="str">
        <f aca="false">IF(B102="","",COUNT($B$5:B102))</f>
        <v/>
      </c>
      <c r="B102" s="6"/>
      <c r="C102" s="7"/>
      <c r="D102" s="8"/>
      <c r="E102" s="8"/>
      <c r="F102" s="8"/>
      <c r="G102" s="7"/>
      <c r="H102" s="7"/>
      <c r="I102" s="7"/>
      <c r="J102" s="6"/>
      <c r="K102" s="8"/>
      <c r="L102" s="7"/>
      <c r="M102" s="6"/>
      <c r="N102" s="9" t="str">
        <f aca="true">IF(B102="","",IF(L102="Erledigt",IF(M102="","",M102-B102),TODAY()-B102))</f>
        <v/>
      </c>
      <c r="O102" s="8"/>
    </row>
    <row r="103" customFormat="false" ht="21.75" hidden="false" customHeight="true" outlineLevel="0" collapsed="false">
      <c r="A103" s="5" t="str">
        <f aca="false">IF(B103="","",COUNT($B$5:B103))</f>
        <v/>
      </c>
      <c r="B103" s="6"/>
      <c r="C103" s="7"/>
      <c r="D103" s="8"/>
      <c r="E103" s="8"/>
      <c r="F103" s="8"/>
      <c r="G103" s="7"/>
      <c r="H103" s="7"/>
      <c r="I103" s="7"/>
      <c r="J103" s="6"/>
      <c r="K103" s="8"/>
      <c r="L103" s="7"/>
      <c r="M103" s="6"/>
      <c r="N103" s="9" t="str">
        <f aca="true">IF(B103="","",IF(L103="Erledigt",IF(M103="","",M103-B103),TODAY()-B103))</f>
        <v/>
      </c>
      <c r="O103" s="8"/>
    </row>
    <row r="104" customFormat="false" ht="21.75" hidden="false" customHeight="true" outlineLevel="0" collapsed="false">
      <c r="A104" s="5" t="str">
        <f aca="false">IF(B104="","",COUNT($B$5:B104))</f>
        <v/>
      </c>
      <c r="B104" s="6"/>
      <c r="C104" s="7"/>
      <c r="D104" s="8"/>
      <c r="E104" s="8"/>
      <c r="F104" s="8"/>
      <c r="G104" s="7"/>
      <c r="H104" s="7"/>
      <c r="I104" s="7"/>
      <c r="J104" s="6"/>
      <c r="K104" s="8"/>
      <c r="L104" s="7"/>
      <c r="M104" s="6"/>
      <c r="N104" s="9" t="str">
        <f aca="true">IF(B104="","",IF(L104="Erledigt",IF(M104="","",M104-B104),TODAY()-B104))</f>
        <v/>
      </c>
      <c r="O104" s="8"/>
    </row>
    <row r="105" customFormat="false" ht="21.75" hidden="false" customHeight="true" outlineLevel="0" collapsed="false">
      <c r="A105" s="5" t="str">
        <f aca="false">IF(B105="","",COUNT($B$5:B105))</f>
        <v/>
      </c>
      <c r="B105" s="6"/>
      <c r="C105" s="7"/>
      <c r="D105" s="8"/>
      <c r="E105" s="8"/>
      <c r="F105" s="8"/>
      <c r="G105" s="7"/>
      <c r="H105" s="7"/>
      <c r="I105" s="7"/>
      <c r="J105" s="6"/>
      <c r="K105" s="8"/>
      <c r="L105" s="7"/>
      <c r="M105" s="6"/>
      <c r="N105" s="9" t="str">
        <f aca="true">IF(B105="","",IF(L105="Erledigt",IF(M105="","",M105-B105),TODAY()-B105))</f>
        <v/>
      </c>
      <c r="O105" s="8"/>
    </row>
    <row r="106" customFormat="false" ht="21.75" hidden="false" customHeight="true" outlineLevel="0" collapsed="false">
      <c r="A106" s="5" t="str">
        <f aca="false">IF(B106="","",COUNT($B$5:B106))</f>
        <v/>
      </c>
      <c r="B106" s="6"/>
      <c r="C106" s="7"/>
      <c r="D106" s="8"/>
      <c r="E106" s="8"/>
      <c r="F106" s="8"/>
      <c r="G106" s="7"/>
      <c r="H106" s="7"/>
      <c r="I106" s="7"/>
      <c r="J106" s="6"/>
      <c r="K106" s="8"/>
      <c r="L106" s="7"/>
      <c r="M106" s="6"/>
      <c r="N106" s="9" t="str">
        <f aca="true">IF(B106="","",IF(L106="Erledigt",IF(M106="","",M106-B106),TODAY()-B106))</f>
        <v/>
      </c>
      <c r="O106" s="8"/>
    </row>
    <row r="107" customFormat="false" ht="21.75" hidden="false" customHeight="true" outlineLevel="0" collapsed="false">
      <c r="A107" s="5" t="str">
        <f aca="false">IF(B107="","",COUNT($B$5:B107))</f>
        <v/>
      </c>
      <c r="B107" s="6"/>
      <c r="C107" s="7"/>
      <c r="D107" s="8"/>
      <c r="E107" s="8"/>
      <c r="F107" s="8"/>
      <c r="G107" s="7"/>
      <c r="H107" s="7"/>
      <c r="I107" s="7"/>
      <c r="J107" s="6"/>
      <c r="K107" s="8"/>
      <c r="L107" s="7"/>
      <c r="M107" s="6"/>
      <c r="N107" s="9" t="str">
        <f aca="true">IF(B107="","",IF(L107="Erledigt",IF(M107="","",M107-B107),TODAY()-B107))</f>
        <v/>
      </c>
      <c r="O107" s="8"/>
    </row>
    <row r="108" customFormat="false" ht="21.75" hidden="false" customHeight="true" outlineLevel="0" collapsed="false">
      <c r="A108" s="5" t="str">
        <f aca="false">IF(B108="","",COUNT($B$5:B108))</f>
        <v/>
      </c>
      <c r="B108" s="6"/>
      <c r="C108" s="7"/>
      <c r="D108" s="8"/>
      <c r="E108" s="8"/>
      <c r="F108" s="8"/>
      <c r="G108" s="7"/>
      <c r="H108" s="7"/>
      <c r="I108" s="7"/>
      <c r="J108" s="6"/>
      <c r="K108" s="8"/>
      <c r="L108" s="7"/>
      <c r="M108" s="6"/>
      <c r="N108" s="9" t="str">
        <f aca="true">IF(B108="","",IF(L108="Erledigt",IF(M108="","",M108-B108),TODAY()-B108))</f>
        <v/>
      </c>
      <c r="O108" s="8"/>
    </row>
    <row r="109" customFormat="false" ht="21.75" hidden="false" customHeight="true" outlineLevel="0" collapsed="false">
      <c r="A109" s="5" t="str">
        <f aca="false">IF(B109="","",COUNT($B$5:B109))</f>
        <v/>
      </c>
      <c r="B109" s="6"/>
      <c r="C109" s="7"/>
      <c r="D109" s="8"/>
      <c r="E109" s="8"/>
      <c r="F109" s="8"/>
      <c r="G109" s="7"/>
      <c r="H109" s="7"/>
      <c r="I109" s="7"/>
      <c r="J109" s="6"/>
      <c r="K109" s="8"/>
      <c r="L109" s="7"/>
      <c r="M109" s="6"/>
      <c r="N109" s="9" t="str">
        <f aca="true">IF(B109="","",IF(L109="Erledigt",IF(M109="","",M109-B109),TODAY()-B109))</f>
        <v/>
      </c>
      <c r="O109" s="8"/>
    </row>
    <row r="110" customFormat="false" ht="21.75" hidden="false" customHeight="true" outlineLevel="0" collapsed="false">
      <c r="A110" s="5" t="str">
        <f aca="false">IF(B110="","",COUNT($B$5:B110))</f>
        <v/>
      </c>
      <c r="B110" s="6"/>
      <c r="C110" s="7"/>
      <c r="D110" s="8"/>
      <c r="E110" s="8"/>
      <c r="F110" s="8"/>
      <c r="G110" s="7"/>
      <c r="H110" s="7"/>
      <c r="I110" s="7"/>
      <c r="J110" s="6"/>
      <c r="K110" s="8"/>
      <c r="L110" s="7"/>
      <c r="M110" s="6"/>
      <c r="N110" s="9" t="str">
        <f aca="true">IF(B110="","",IF(L110="Erledigt",IF(M110="","",M110-B110),TODAY()-B110))</f>
        <v/>
      </c>
      <c r="O110" s="8"/>
    </row>
    <row r="111" customFormat="false" ht="21.75" hidden="false" customHeight="true" outlineLevel="0" collapsed="false">
      <c r="A111" s="5" t="str">
        <f aca="false">IF(B111="","",COUNT($B$5:B111))</f>
        <v/>
      </c>
      <c r="B111" s="6"/>
      <c r="C111" s="7"/>
      <c r="D111" s="8"/>
      <c r="E111" s="8"/>
      <c r="F111" s="8"/>
      <c r="G111" s="7"/>
      <c r="H111" s="7"/>
      <c r="I111" s="7"/>
      <c r="J111" s="6"/>
      <c r="K111" s="8"/>
      <c r="L111" s="7"/>
      <c r="M111" s="6"/>
      <c r="N111" s="9" t="str">
        <f aca="true">IF(B111="","",IF(L111="Erledigt",IF(M111="","",M111-B111),TODAY()-B111))</f>
        <v/>
      </c>
      <c r="O111" s="8"/>
    </row>
    <row r="112" customFormat="false" ht="21.75" hidden="false" customHeight="true" outlineLevel="0" collapsed="false">
      <c r="A112" s="5" t="str">
        <f aca="false">IF(B112="","",COUNT($B$5:B112))</f>
        <v/>
      </c>
      <c r="B112" s="6"/>
      <c r="C112" s="7"/>
      <c r="D112" s="8"/>
      <c r="E112" s="8"/>
      <c r="F112" s="8"/>
      <c r="G112" s="7"/>
      <c r="H112" s="7"/>
      <c r="I112" s="7"/>
      <c r="J112" s="6"/>
      <c r="K112" s="8"/>
      <c r="L112" s="7"/>
      <c r="M112" s="6"/>
      <c r="N112" s="9" t="str">
        <f aca="true">IF(B112="","",IF(L112="Erledigt",IF(M112="","",M112-B112),TODAY()-B112))</f>
        <v/>
      </c>
      <c r="O112" s="8"/>
    </row>
    <row r="113" customFormat="false" ht="21.75" hidden="false" customHeight="true" outlineLevel="0" collapsed="false">
      <c r="A113" s="5" t="str">
        <f aca="false">IF(B113="","",COUNT($B$5:B113))</f>
        <v/>
      </c>
      <c r="B113" s="6"/>
      <c r="C113" s="7"/>
      <c r="D113" s="8"/>
      <c r="E113" s="8"/>
      <c r="F113" s="8"/>
      <c r="G113" s="7"/>
      <c r="H113" s="7"/>
      <c r="I113" s="7"/>
      <c r="J113" s="6"/>
      <c r="K113" s="8"/>
      <c r="L113" s="7"/>
      <c r="M113" s="6"/>
      <c r="N113" s="9" t="str">
        <f aca="true">IF(B113="","",IF(L113="Erledigt",IF(M113="","",M113-B113),TODAY()-B113))</f>
        <v/>
      </c>
      <c r="O113" s="8"/>
    </row>
    <row r="114" customFormat="false" ht="21.75" hidden="false" customHeight="true" outlineLevel="0" collapsed="false">
      <c r="A114" s="5" t="str">
        <f aca="false">IF(B114="","",COUNT($B$5:B114))</f>
        <v/>
      </c>
      <c r="B114" s="6"/>
      <c r="C114" s="7"/>
      <c r="D114" s="8"/>
      <c r="E114" s="8"/>
      <c r="F114" s="8"/>
      <c r="G114" s="7"/>
      <c r="H114" s="7"/>
      <c r="I114" s="7"/>
      <c r="J114" s="6"/>
      <c r="K114" s="8"/>
      <c r="L114" s="7"/>
      <c r="M114" s="6"/>
      <c r="N114" s="9" t="str">
        <f aca="true">IF(B114="","",IF(L114="Erledigt",IF(M114="","",M114-B114),TODAY()-B114))</f>
        <v/>
      </c>
      <c r="O114" s="8"/>
    </row>
    <row r="115" customFormat="false" ht="21.75" hidden="false" customHeight="true" outlineLevel="0" collapsed="false">
      <c r="A115" s="5" t="str">
        <f aca="false">IF(B115="","",COUNT($B$5:B115))</f>
        <v/>
      </c>
      <c r="B115" s="6"/>
      <c r="C115" s="7"/>
      <c r="D115" s="8"/>
      <c r="E115" s="8"/>
      <c r="F115" s="8"/>
      <c r="G115" s="7"/>
      <c r="H115" s="7"/>
      <c r="I115" s="7"/>
      <c r="J115" s="6"/>
      <c r="K115" s="8"/>
      <c r="L115" s="7"/>
      <c r="M115" s="6"/>
      <c r="N115" s="9" t="str">
        <f aca="true">IF(B115="","",IF(L115="Erledigt",IF(M115="","",M115-B115),TODAY()-B115))</f>
        <v/>
      </c>
      <c r="O115" s="8"/>
    </row>
    <row r="116" customFormat="false" ht="21.75" hidden="false" customHeight="true" outlineLevel="0" collapsed="false">
      <c r="A116" s="5" t="str">
        <f aca="false">IF(B116="","",COUNT($B$5:B116))</f>
        <v/>
      </c>
      <c r="B116" s="6"/>
      <c r="C116" s="7"/>
      <c r="D116" s="8"/>
      <c r="E116" s="8"/>
      <c r="F116" s="8"/>
      <c r="G116" s="7"/>
      <c r="H116" s="7"/>
      <c r="I116" s="7"/>
      <c r="J116" s="6"/>
      <c r="K116" s="8"/>
      <c r="L116" s="7"/>
      <c r="M116" s="6"/>
      <c r="N116" s="9" t="str">
        <f aca="true">IF(B116="","",IF(L116="Erledigt",IF(M116="","",M116-B116),TODAY()-B116))</f>
        <v/>
      </c>
      <c r="O116" s="8"/>
    </row>
    <row r="117" customFormat="false" ht="21.75" hidden="false" customHeight="true" outlineLevel="0" collapsed="false">
      <c r="A117" s="5" t="str">
        <f aca="false">IF(B117="","",COUNT($B$5:B117))</f>
        <v/>
      </c>
      <c r="B117" s="6"/>
      <c r="C117" s="7"/>
      <c r="D117" s="8"/>
      <c r="E117" s="8"/>
      <c r="F117" s="8"/>
      <c r="G117" s="7"/>
      <c r="H117" s="7"/>
      <c r="I117" s="7"/>
      <c r="J117" s="6"/>
      <c r="K117" s="8"/>
      <c r="L117" s="7"/>
      <c r="M117" s="6"/>
      <c r="N117" s="9" t="str">
        <f aca="true">IF(B117="","",IF(L117="Erledigt",IF(M117="","",M117-B117),TODAY()-B117))</f>
        <v/>
      </c>
      <c r="O117" s="8"/>
    </row>
    <row r="118" customFormat="false" ht="21.75" hidden="false" customHeight="true" outlineLevel="0" collapsed="false">
      <c r="A118" s="5" t="str">
        <f aca="false">IF(B118="","",COUNT($B$5:B118))</f>
        <v/>
      </c>
      <c r="B118" s="6"/>
      <c r="C118" s="7"/>
      <c r="D118" s="8"/>
      <c r="E118" s="8"/>
      <c r="F118" s="8"/>
      <c r="G118" s="7"/>
      <c r="H118" s="7"/>
      <c r="I118" s="7"/>
      <c r="J118" s="6"/>
      <c r="K118" s="8"/>
      <c r="L118" s="7"/>
      <c r="M118" s="6"/>
      <c r="N118" s="9" t="str">
        <f aca="true">IF(B118="","",IF(L118="Erledigt",IF(M118="","",M118-B118),TODAY()-B118))</f>
        <v/>
      </c>
      <c r="O118" s="8"/>
    </row>
    <row r="119" customFormat="false" ht="21.75" hidden="false" customHeight="true" outlineLevel="0" collapsed="false">
      <c r="A119" s="5" t="str">
        <f aca="false">IF(B119="","",COUNT($B$5:B119))</f>
        <v/>
      </c>
      <c r="B119" s="6"/>
      <c r="C119" s="7"/>
      <c r="D119" s="8"/>
      <c r="E119" s="8"/>
      <c r="F119" s="8"/>
      <c r="G119" s="7"/>
      <c r="H119" s="7"/>
      <c r="I119" s="7"/>
      <c r="J119" s="6"/>
      <c r="K119" s="8"/>
      <c r="L119" s="7"/>
      <c r="M119" s="6"/>
      <c r="N119" s="9" t="str">
        <f aca="true">IF(B119="","",IF(L119="Erledigt",IF(M119="","",M119-B119),TODAY()-B119))</f>
        <v/>
      </c>
      <c r="O119" s="8"/>
    </row>
    <row r="120" customFormat="false" ht="21.75" hidden="false" customHeight="true" outlineLevel="0" collapsed="false">
      <c r="A120" s="5" t="str">
        <f aca="false">IF(B120="","",COUNT($B$5:B120))</f>
        <v/>
      </c>
      <c r="B120" s="6"/>
      <c r="C120" s="7"/>
      <c r="D120" s="8"/>
      <c r="E120" s="8"/>
      <c r="F120" s="8"/>
      <c r="G120" s="7"/>
      <c r="H120" s="7"/>
      <c r="I120" s="7"/>
      <c r="J120" s="6"/>
      <c r="K120" s="8"/>
      <c r="L120" s="7"/>
      <c r="M120" s="6"/>
      <c r="N120" s="9" t="str">
        <f aca="true">IF(B120="","",IF(L120="Erledigt",IF(M120="","",M120-B120),TODAY()-B120))</f>
        <v/>
      </c>
      <c r="O120" s="8"/>
    </row>
    <row r="121" customFormat="false" ht="21.75" hidden="false" customHeight="true" outlineLevel="0" collapsed="false">
      <c r="A121" s="5" t="str">
        <f aca="false">IF(B121="","",COUNT($B$5:B121))</f>
        <v/>
      </c>
      <c r="B121" s="6"/>
      <c r="C121" s="7"/>
      <c r="D121" s="8"/>
      <c r="E121" s="8"/>
      <c r="F121" s="8"/>
      <c r="G121" s="7"/>
      <c r="H121" s="7"/>
      <c r="I121" s="7"/>
      <c r="J121" s="6"/>
      <c r="K121" s="8"/>
      <c r="L121" s="7"/>
      <c r="M121" s="6"/>
      <c r="N121" s="9" t="str">
        <f aca="true">IF(B121="","",IF(L121="Erledigt",IF(M121="","",M121-B121),TODAY()-B121))</f>
        <v/>
      </c>
      <c r="O121" s="8"/>
    </row>
    <row r="122" customFormat="false" ht="21.75" hidden="false" customHeight="true" outlineLevel="0" collapsed="false">
      <c r="A122" s="5" t="str">
        <f aca="false">IF(B122="","",COUNT($B$5:B122))</f>
        <v/>
      </c>
      <c r="B122" s="6"/>
      <c r="C122" s="7"/>
      <c r="D122" s="8"/>
      <c r="E122" s="8"/>
      <c r="F122" s="8"/>
      <c r="G122" s="7"/>
      <c r="H122" s="7"/>
      <c r="I122" s="7"/>
      <c r="J122" s="6"/>
      <c r="K122" s="8"/>
      <c r="L122" s="7"/>
      <c r="M122" s="6"/>
      <c r="N122" s="9" t="str">
        <f aca="true">IF(B122="","",IF(L122="Erledigt",IF(M122="","",M122-B122),TODAY()-B122))</f>
        <v/>
      </c>
      <c r="O122" s="8"/>
    </row>
    <row r="123" customFormat="false" ht="21.75" hidden="false" customHeight="true" outlineLevel="0" collapsed="false">
      <c r="A123" s="5" t="str">
        <f aca="false">IF(B123="","",COUNT($B$5:B123))</f>
        <v/>
      </c>
      <c r="B123" s="6"/>
      <c r="C123" s="7"/>
      <c r="D123" s="8"/>
      <c r="E123" s="8"/>
      <c r="F123" s="8"/>
      <c r="G123" s="7"/>
      <c r="H123" s="7"/>
      <c r="I123" s="7"/>
      <c r="J123" s="6"/>
      <c r="K123" s="8"/>
      <c r="L123" s="7"/>
      <c r="M123" s="6"/>
      <c r="N123" s="9" t="str">
        <f aca="true">IF(B123="","",IF(L123="Erledigt",IF(M123="","",M123-B123),TODAY()-B123))</f>
        <v/>
      </c>
      <c r="O123" s="8"/>
    </row>
    <row r="124" customFormat="false" ht="21.75" hidden="false" customHeight="true" outlineLevel="0" collapsed="false">
      <c r="A124" s="5" t="str">
        <f aca="false">IF(B124="","",COUNT($B$5:B124))</f>
        <v/>
      </c>
      <c r="B124" s="6"/>
      <c r="C124" s="7"/>
      <c r="D124" s="8"/>
      <c r="E124" s="8"/>
      <c r="F124" s="8"/>
      <c r="G124" s="7"/>
      <c r="H124" s="7"/>
      <c r="I124" s="7"/>
      <c r="J124" s="6"/>
      <c r="K124" s="8"/>
      <c r="L124" s="7"/>
      <c r="M124" s="6"/>
      <c r="N124" s="9" t="str">
        <f aca="true">IF(B124="","",IF(L124="Erledigt",IF(M124="","",M124-B124),TODAY()-B124))</f>
        <v/>
      </c>
      <c r="O124" s="8"/>
    </row>
    <row r="125" customFormat="false" ht="21.75" hidden="false" customHeight="true" outlineLevel="0" collapsed="false">
      <c r="A125" s="5" t="str">
        <f aca="false">IF(B125="","",COUNT($B$5:B125))</f>
        <v/>
      </c>
      <c r="B125" s="6"/>
      <c r="C125" s="7"/>
      <c r="D125" s="8"/>
      <c r="E125" s="8"/>
      <c r="F125" s="8"/>
      <c r="G125" s="7"/>
      <c r="H125" s="7"/>
      <c r="I125" s="7"/>
      <c r="J125" s="6"/>
      <c r="K125" s="8"/>
      <c r="L125" s="7"/>
      <c r="M125" s="6"/>
      <c r="N125" s="9" t="str">
        <f aca="true">IF(B125="","",IF(L125="Erledigt",IF(M125="","",M125-B125),TODAY()-B125))</f>
        <v/>
      </c>
      <c r="O125" s="8"/>
    </row>
    <row r="126" customFormat="false" ht="21.75" hidden="false" customHeight="true" outlineLevel="0" collapsed="false">
      <c r="A126" s="5" t="str">
        <f aca="false">IF(B126="","",COUNT($B$5:B126))</f>
        <v/>
      </c>
      <c r="B126" s="6"/>
      <c r="C126" s="7"/>
      <c r="D126" s="8"/>
      <c r="E126" s="8"/>
      <c r="F126" s="8"/>
      <c r="G126" s="7"/>
      <c r="H126" s="7"/>
      <c r="I126" s="7"/>
      <c r="J126" s="6"/>
      <c r="K126" s="8"/>
      <c r="L126" s="7"/>
      <c r="M126" s="6"/>
      <c r="N126" s="9" t="str">
        <f aca="true">IF(B126="","",IF(L126="Erledigt",IF(M126="","",M126-B126),TODAY()-B126))</f>
        <v/>
      </c>
      <c r="O126" s="8"/>
    </row>
    <row r="127" customFormat="false" ht="21.75" hidden="false" customHeight="true" outlineLevel="0" collapsed="false">
      <c r="A127" s="5" t="str">
        <f aca="false">IF(B127="","",COUNT($B$5:B127))</f>
        <v/>
      </c>
      <c r="B127" s="6"/>
      <c r="C127" s="7"/>
      <c r="D127" s="8"/>
      <c r="E127" s="8"/>
      <c r="F127" s="8"/>
      <c r="G127" s="7"/>
      <c r="H127" s="7"/>
      <c r="I127" s="7"/>
      <c r="J127" s="6"/>
      <c r="K127" s="8"/>
      <c r="L127" s="7"/>
      <c r="M127" s="6"/>
      <c r="N127" s="9" t="str">
        <f aca="true">IF(B127="","",IF(L127="Erledigt",IF(M127="","",M127-B127),TODAY()-B127))</f>
        <v/>
      </c>
      <c r="O127" s="8"/>
    </row>
    <row r="128" customFormat="false" ht="21.75" hidden="false" customHeight="true" outlineLevel="0" collapsed="false">
      <c r="A128" s="5" t="str">
        <f aca="false">IF(B128="","",COUNT($B$5:B128))</f>
        <v/>
      </c>
      <c r="B128" s="6"/>
      <c r="C128" s="7"/>
      <c r="D128" s="8"/>
      <c r="E128" s="8"/>
      <c r="F128" s="8"/>
      <c r="G128" s="7"/>
      <c r="H128" s="7"/>
      <c r="I128" s="7"/>
      <c r="J128" s="6"/>
      <c r="K128" s="8"/>
      <c r="L128" s="7"/>
      <c r="M128" s="6"/>
      <c r="N128" s="9" t="str">
        <f aca="true">IF(B128="","",IF(L128="Erledigt",IF(M128="","",M128-B128),TODAY()-B128))</f>
        <v/>
      </c>
      <c r="O128" s="8"/>
    </row>
    <row r="129" customFormat="false" ht="21.75" hidden="false" customHeight="true" outlineLevel="0" collapsed="false">
      <c r="A129" s="5" t="str">
        <f aca="false">IF(B129="","",COUNT($B$5:B129))</f>
        <v/>
      </c>
      <c r="B129" s="6"/>
      <c r="C129" s="7"/>
      <c r="D129" s="8"/>
      <c r="E129" s="8"/>
      <c r="F129" s="8"/>
      <c r="G129" s="7"/>
      <c r="H129" s="7"/>
      <c r="I129" s="7"/>
      <c r="J129" s="6"/>
      <c r="K129" s="8"/>
      <c r="L129" s="7"/>
      <c r="M129" s="6"/>
      <c r="N129" s="9" t="str">
        <f aca="true">IF(B129="","",IF(L129="Erledigt",IF(M129="","",M129-B129),TODAY()-B129))</f>
        <v/>
      </c>
      <c r="O129" s="8"/>
    </row>
    <row r="130" customFormat="false" ht="21.75" hidden="false" customHeight="true" outlineLevel="0" collapsed="false">
      <c r="A130" s="5" t="str">
        <f aca="false">IF(B130="","",COUNT($B$5:B130))</f>
        <v/>
      </c>
      <c r="B130" s="6"/>
      <c r="C130" s="7"/>
      <c r="D130" s="8"/>
      <c r="E130" s="8"/>
      <c r="F130" s="8"/>
      <c r="G130" s="7"/>
      <c r="H130" s="7"/>
      <c r="I130" s="7"/>
      <c r="J130" s="6"/>
      <c r="K130" s="8"/>
      <c r="L130" s="7"/>
      <c r="M130" s="6"/>
      <c r="N130" s="9" t="str">
        <f aca="true">IF(B130="","",IF(L130="Erledigt",IF(M130="","",M130-B130),TODAY()-B130))</f>
        <v/>
      </c>
      <c r="O130" s="8"/>
    </row>
    <row r="131" customFormat="false" ht="21.75" hidden="false" customHeight="true" outlineLevel="0" collapsed="false">
      <c r="A131" s="5" t="str">
        <f aca="false">IF(B131="","",COUNT($B$5:B131))</f>
        <v/>
      </c>
      <c r="B131" s="6"/>
      <c r="C131" s="7"/>
      <c r="D131" s="8"/>
      <c r="E131" s="8"/>
      <c r="F131" s="8"/>
      <c r="G131" s="7"/>
      <c r="H131" s="7"/>
      <c r="I131" s="7"/>
      <c r="J131" s="6"/>
      <c r="K131" s="8"/>
      <c r="L131" s="7"/>
      <c r="M131" s="6"/>
      <c r="N131" s="9" t="str">
        <f aca="true">IF(B131="","",IF(L131="Erledigt",IF(M131="","",M131-B131),TODAY()-B131))</f>
        <v/>
      </c>
      <c r="O131" s="8"/>
    </row>
    <row r="132" customFormat="false" ht="21.75" hidden="false" customHeight="true" outlineLevel="0" collapsed="false">
      <c r="A132" s="5" t="str">
        <f aca="false">IF(B132="","",COUNT($B$5:B132))</f>
        <v/>
      </c>
      <c r="B132" s="6"/>
      <c r="C132" s="7"/>
      <c r="D132" s="8"/>
      <c r="E132" s="8"/>
      <c r="F132" s="8"/>
      <c r="G132" s="7"/>
      <c r="H132" s="7"/>
      <c r="I132" s="7"/>
      <c r="J132" s="6"/>
      <c r="K132" s="8"/>
      <c r="L132" s="7"/>
      <c r="M132" s="6"/>
      <c r="N132" s="9" t="str">
        <f aca="true">IF(B132="","",IF(L132="Erledigt",IF(M132="","",M132-B132),TODAY()-B132))</f>
        <v/>
      </c>
      <c r="O132" s="8"/>
    </row>
    <row r="133" customFormat="false" ht="21.75" hidden="false" customHeight="true" outlineLevel="0" collapsed="false">
      <c r="A133" s="5" t="str">
        <f aca="false">IF(B133="","",COUNT($B$5:B133))</f>
        <v/>
      </c>
      <c r="B133" s="6"/>
      <c r="C133" s="7"/>
      <c r="D133" s="8"/>
      <c r="E133" s="8"/>
      <c r="F133" s="8"/>
      <c r="G133" s="7"/>
      <c r="H133" s="7"/>
      <c r="I133" s="7"/>
      <c r="J133" s="6"/>
      <c r="K133" s="8"/>
      <c r="L133" s="7"/>
      <c r="M133" s="6"/>
      <c r="N133" s="9" t="str">
        <f aca="true">IF(B133="","",IF(L133="Erledigt",IF(M133="","",M133-B133),TODAY()-B133))</f>
        <v/>
      </c>
      <c r="O133" s="8"/>
    </row>
    <row r="134" customFormat="false" ht="21.75" hidden="false" customHeight="true" outlineLevel="0" collapsed="false">
      <c r="A134" s="5" t="str">
        <f aca="false">IF(B134="","",COUNT($B$5:B134))</f>
        <v/>
      </c>
      <c r="B134" s="6"/>
      <c r="C134" s="7"/>
      <c r="D134" s="8"/>
      <c r="E134" s="8"/>
      <c r="F134" s="8"/>
      <c r="G134" s="7"/>
      <c r="H134" s="7"/>
      <c r="I134" s="7"/>
      <c r="J134" s="6"/>
      <c r="K134" s="8"/>
      <c r="L134" s="7"/>
      <c r="M134" s="6"/>
      <c r="N134" s="9" t="str">
        <f aca="true">IF(B134="","",IF(L134="Erledigt",IF(M134="","",M134-B134),TODAY()-B134))</f>
        <v/>
      </c>
      <c r="O134" s="8"/>
    </row>
    <row r="135" customFormat="false" ht="21.75" hidden="false" customHeight="true" outlineLevel="0" collapsed="false">
      <c r="A135" s="5" t="str">
        <f aca="false">IF(B135="","",COUNT($B$5:B135))</f>
        <v/>
      </c>
      <c r="B135" s="6"/>
      <c r="C135" s="7"/>
      <c r="D135" s="8"/>
      <c r="E135" s="8"/>
      <c r="F135" s="8"/>
      <c r="G135" s="7"/>
      <c r="H135" s="7"/>
      <c r="I135" s="7"/>
      <c r="J135" s="6"/>
      <c r="K135" s="8"/>
      <c r="L135" s="7"/>
      <c r="M135" s="6"/>
      <c r="N135" s="9" t="str">
        <f aca="true">IF(B135="","",IF(L135="Erledigt",IF(M135="","",M135-B135),TODAY()-B135))</f>
        <v/>
      </c>
      <c r="O135" s="8"/>
    </row>
    <row r="136" customFormat="false" ht="21.75" hidden="false" customHeight="true" outlineLevel="0" collapsed="false">
      <c r="A136" s="5" t="str">
        <f aca="false">IF(B136="","",COUNT($B$5:B136))</f>
        <v/>
      </c>
      <c r="B136" s="6"/>
      <c r="C136" s="7"/>
      <c r="D136" s="8"/>
      <c r="E136" s="8"/>
      <c r="F136" s="8"/>
      <c r="G136" s="7"/>
      <c r="H136" s="7"/>
      <c r="I136" s="7"/>
      <c r="J136" s="6"/>
      <c r="K136" s="8"/>
      <c r="L136" s="7"/>
      <c r="M136" s="6"/>
      <c r="N136" s="9" t="str">
        <f aca="true">IF(B136="","",IF(L136="Erledigt",IF(M136="","",M136-B136),TODAY()-B136))</f>
        <v/>
      </c>
      <c r="O136" s="8"/>
    </row>
    <row r="137" customFormat="false" ht="21.75" hidden="false" customHeight="true" outlineLevel="0" collapsed="false">
      <c r="A137" s="5" t="str">
        <f aca="false">IF(B137="","",COUNT($B$5:B137))</f>
        <v/>
      </c>
      <c r="B137" s="6"/>
      <c r="C137" s="7"/>
      <c r="D137" s="8"/>
      <c r="E137" s="8"/>
      <c r="F137" s="8"/>
      <c r="G137" s="7"/>
      <c r="H137" s="7"/>
      <c r="I137" s="7"/>
      <c r="J137" s="6"/>
      <c r="K137" s="8"/>
      <c r="L137" s="7"/>
      <c r="M137" s="6"/>
      <c r="N137" s="9" t="str">
        <f aca="true">IF(B137="","",IF(L137="Erledigt",IF(M137="","",M137-B137),TODAY()-B137))</f>
        <v/>
      </c>
      <c r="O137" s="8"/>
    </row>
    <row r="138" customFormat="false" ht="21.75" hidden="false" customHeight="true" outlineLevel="0" collapsed="false">
      <c r="A138" s="5" t="str">
        <f aca="false">IF(B138="","",COUNT($B$5:B138))</f>
        <v/>
      </c>
      <c r="B138" s="6"/>
      <c r="C138" s="7"/>
      <c r="D138" s="8"/>
      <c r="E138" s="8"/>
      <c r="F138" s="8"/>
      <c r="G138" s="7"/>
      <c r="H138" s="7"/>
      <c r="I138" s="7"/>
      <c r="J138" s="6"/>
      <c r="K138" s="8"/>
      <c r="L138" s="7"/>
      <c r="M138" s="6"/>
      <c r="N138" s="9" t="str">
        <f aca="true">IF(B138="","",IF(L138="Erledigt",IF(M138="","",M138-B138),TODAY()-B138))</f>
        <v/>
      </c>
      <c r="O138" s="8"/>
    </row>
    <row r="139" customFormat="false" ht="21.75" hidden="false" customHeight="true" outlineLevel="0" collapsed="false">
      <c r="A139" s="5" t="str">
        <f aca="false">IF(B139="","",COUNT($B$5:B139))</f>
        <v/>
      </c>
      <c r="B139" s="6"/>
      <c r="C139" s="7"/>
      <c r="D139" s="8"/>
      <c r="E139" s="8"/>
      <c r="F139" s="8"/>
      <c r="G139" s="7"/>
      <c r="H139" s="7"/>
      <c r="I139" s="7"/>
      <c r="J139" s="6"/>
      <c r="K139" s="8"/>
      <c r="L139" s="7"/>
      <c r="M139" s="6"/>
      <c r="N139" s="9" t="str">
        <f aca="true">IF(B139="","",IF(L139="Erledigt",IF(M139="","",M139-B139),TODAY()-B139))</f>
        <v/>
      </c>
      <c r="O139" s="8"/>
    </row>
    <row r="140" customFormat="false" ht="21.75" hidden="false" customHeight="true" outlineLevel="0" collapsed="false">
      <c r="A140" s="5" t="str">
        <f aca="false">IF(B140="","",COUNT($B$5:B140))</f>
        <v/>
      </c>
      <c r="B140" s="6"/>
      <c r="C140" s="7"/>
      <c r="D140" s="8"/>
      <c r="E140" s="8"/>
      <c r="F140" s="8"/>
      <c r="G140" s="7"/>
      <c r="H140" s="7"/>
      <c r="I140" s="7"/>
      <c r="J140" s="6"/>
      <c r="K140" s="8"/>
      <c r="L140" s="7"/>
      <c r="M140" s="6"/>
      <c r="N140" s="9" t="str">
        <f aca="true">IF(B140="","",IF(L140="Erledigt",IF(M140="","",M140-B140),TODAY()-B140))</f>
        <v/>
      </c>
      <c r="O140" s="8"/>
    </row>
    <row r="141" customFormat="false" ht="21.75" hidden="false" customHeight="true" outlineLevel="0" collapsed="false">
      <c r="A141" s="5" t="str">
        <f aca="false">IF(B141="","",COUNT($B$5:B141))</f>
        <v/>
      </c>
      <c r="B141" s="6"/>
      <c r="C141" s="7"/>
      <c r="D141" s="8"/>
      <c r="E141" s="8"/>
      <c r="F141" s="8"/>
      <c r="G141" s="7"/>
      <c r="H141" s="7"/>
      <c r="I141" s="7"/>
      <c r="J141" s="6"/>
      <c r="K141" s="8"/>
      <c r="L141" s="7"/>
      <c r="M141" s="6"/>
      <c r="N141" s="9" t="str">
        <f aca="true">IF(B141="","",IF(L141="Erledigt",IF(M141="","",M141-B141),TODAY()-B141))</f>
        <v/>
      </c>
      <c r="O141" s="8"/>
    </row>
    <row r="142" customFormat="false" ht="21.75" hidden="false" customHeight="true" outlineLevel="0" collapsed="false">
      <c r="A142" s="5" t="str">
        <f aca="false">IF(B142="","",COUNT($B$5:B142))</f>
        <v/>
      </c>
      <c r="B142" s="6"/>
      <c r="C142" s="7"/>
      <c r="D142" s="8"/>
      <c r="E142" s="8"/>
      <c r="F142" s="8"/>
      <c r="G142" s="7"/>
      <c r="H142" s="7"/>
      <c r="I142" s="7"/>
      <c r="J142" s="6"/>
      <c r="K142" s="8"/>
      <c r="L142" s="7"/>
      <c r="M142" s="6"/>
      <c r="N142" s="9" t="str">
        <f aca="true">IF(B142="","",IF(L142="Erledigt",IF(M142="","",M142-B142),TODAY()-B142))</f>
        <v/>
      </c>
      <c r="O142" s="8"/>
    </row>
    <row r="143" customFormat="false" ht="21.75" hidden="false" customHeight="true" outlineLevel="0" collapsed="false">
      <c r="A143" s="5" t="str">
        <f aca="false">IF(B143="","",COUNT($B$5:B143))</f>
        <v/>
      </c>
      <c r="B143" s="6"/>
      <c r="C143" s="7"/>
      <c r="D143" s="8"/>
      <c r="E143" s="8"/>
      <c r="F143" s="8"/>
      <c r="G143" s="7"/>
      <c r="H143" s="7"/>
      <c r="I143" s="7"/>
      <c r="J143" s="6"/>
      <c r="K143" s="8"/>
      <c r="L143" s="7"/>
      <c r="M143" s="6"/>
      <c r="N143" s="9" t="str">
        <f aca="true">IF(B143="","",IF(L143="Erledigt",IF(M143="","",M143-B143),TODAY()-B143))</f>
        <v/>
      </c>
      <c r="O143" s="8"/>
    </row>
    <row r="144" customFormat="false" ht="21.75" hidden="false" customHeight="true" outlineLevel="0" collapsed="false">
      <c r="A144" s="5" t="str">
        <f aca="false">IF(B144="","",COUNT($B$5:B144))</f>
        <v/>
      </c>
      <c r="B144" s="6"/>
      <c r="C144" s="7"/>
      <c r="D144" s="8"/>
      <c r="E144" s="8"/>
      <c r="F144" s="8"/>
      <c r="G144" s="7"/>
      <c r="H144" s="7"/>
      <c r="I144" s="7"/>
      <c r="J144" s="6"/>
      <c r="K144" s="8"/>
      <c r="L144" s="7"/>
      <c r="M144" s="6"/>
      <c r="N144" s="9" t="str">
        <f aca="true">IF(B144="","",IF(L144="Erledigt",IF(M144="","",M144-B144),TODAY()-B144))</f>
        <v/>
      </c>
      <c r="O144" s="8"/>
    </row>
    <row r="145" customFormat="false" ht="21.75" hidden="false" customHeight="true" outlineLevel="0" collapsed="false">
      <c r="A145" s="5" t="str">
        <f aca="false">IF(B145="","",COUNT($B$5:B145))</f>
        <v/>
      </c>
      <c r="B145" s="6"/>
      <c r="C145" s="7"/>
      <c r="D145" s="8"/>
      <c r="E145" s="8"/>
      <c r="F145" s="8"/>
      <c r="G145" s="7"/>
      <c r="H145" s="7"/>
      <c r="I145" s="7"/>
      <c r="J145" s="6"/>
      <c r="K145" s="8"/>
      <c r="L145" s="7"/>
      <c r="M145" s="6"/>
      <c r="N145" s="9" t="str">
        <f aca="true">IF(B145="","",IF(L145="Erledigt",IF(M145="","",M145-B145),TODAY()-B145))</f>
        <v/>
      </c>
      <c r="O145" s="8"/>
    </row>
    <row r="146" customFormat="false" ht="21.75" hidden="false" customHeight="true" outlineLevel="0" collapsed="false">
      <c r="A146" s="5" t="str">
        <f aca="false">IF(B146="","",COUNT($B$5:B146))</f>
        <v/>
      </c>
      <c r="B146" s="6"/>
      <c r="C146" s="7"/>
      <c r="D146" s="8"/>
      <c r="E146" s="8"/>
      <c r="F146" s="8"/>
      <c r="G146" s="7"/>
      <c r="H146" s="7"/>
      <c r="I146" s="7"/>
      <c r="J146" s="6"/>
      <c r="K146" s="8"/>
      <c r="L146" s="7"/>
      <c r="M146" s="6"/>
      <c r="N146" s="9" t="str">
        <f aca="true">IF(B146="","",IF(L146="Erledigt",IF(M146="","",M146-B146),TODAY()-B146))</f>
        <v/>
      </c>
      <c r="O146" s="8"/>
    </row>
    <row r="147" customFormat="false" ht="21.75" hidden="false" customHeight="true" outlineLevel="0" collapsed="false">
      <c r="A147" s="5" t="str">
        <f aca="false">IF(B147="","",COUNT($B$5:B147))</f>
        <v/>
      </c>
      <c r="B147" s="6"/>
      <c r="C147" s="7"/>
      <c r="D147" s="8"/>
      <c r="E147" s="8"/>
      <c r="F147" s="8"/>
      <c r="G147" s="7"/>
      <c r="H147" s="7"/>
      <c r="I147" s="7"/>
      <c r="J147" s="6"/>
      <c r="K147" s="8"/>
      <c r="L147" s="7"/>
      <c r="M147" s="6"/>
      <c r="N147" s="9" t="str">
        <f aca="true">IF(B147="","",IF(L147="Erledigt",IF(M147="","",M147-B147),TODAY()-B147))</f>
        <v/>
      </c>
      <c r="O147" s="8"/>
    </row>
    <row r="148" customFormat="false" ht="21.75" hidden="false" customHeight="true" outlineLevel="0" collapsed="false">
      <c r="A148" s="5" t="str">
        <f aca="false">IF(B148="","",COUNT($B$5:B148))</f>
        <v/>
      </c>
      <c r="B148" s="6"/>
      <c r="C148" s="7"/>
      <c r="D148" s="8"/>
      <c r="E148" s="8"/>
      <c r="F148" s="8"/>
      <c r="G148" s="7"/>
      <c r="H148" s="7"/>
      <c r="I148" s="7"/>
      <c r="J148" s="6"/>
      <c r="K148" s="8"/>
      <c r="L148" s="7"/>
      <c r="M148" s="6"/>
      <c r="N148" s="9" t="str">
        <f aca="true">IF(B148="","",IF(L148="Erledigt",IF(M148="","",M148-B148),TODAY()-B148))</f>
        <v/>
      </c>
      <c r="O148" s="8"/>
    </row>
    <row r="149" customFormat="false" ht="21.75" hidden="false" customHeight="true" outlineLevel="0" collapsed="false">
      <c r="A149" s="5" t="str">
        <f aca="false">IF(B149="","",COUNT($B$5:B149))</f>
        <v/>
      </c>
      <c r="B149" s="6"/>
      <c r="C149" s="7"/>
      <c r="D149" s="8"/>
      <c r="E149" s="8"/>
      <c r="F149" s="8"/>
      <c r="G149" s="7"/>
      <c r="H149" s="7"/>
      <c r="I149" s="7"/>
      <c r="J149" s="6"/>
      <c r="K149" s="8"/>
      <c r="L149" s="7"/>
      <c r="M149" s="6"/>
      <c r="N149" s="9" t="str">
        <f aca="true">IF(B149="","",IF(L149="Erledigt",IF(M149="","",M149-B149),TODAY()-B149))</f>
        <v/>
      </c>
      <c r="O149" s="8"/>
    </row>
    <row r="150" customFormat="false" ht="21.75" hidden="false" customHeight="true" outlineLevel="0" collapsed="false">
      <c r="A150" s="5" t="str">
        <f aca="false">IF(B150="","",COUNT($B$5:B150))</f>
        <v/>
      </c>
      <c r="B150" s="6"/>
      <c r="C150" s="7"/>
      <c r="D150" s="8"/>
      <c r="E150" s="8"/>
      <c r="F150" s="8"/>
      <c r="G150" s="7"/>
      <c r="H150" s="7"/>
      <c r="I150" s="7"/>
      <c r="J150" s="6"/>
      <c r="K150" s="8"/>
      <c r="L150" s="7"/>
      <c r="M150" s="6"/>
      <c r="N150" s="9" t="str">
        <f aca="true">IF(B150="","",IF(L150="Erledigt",IF(M150="","",M150-B150),TODAY()-B150))</f>
        <v/>
      </c>
      <c r="O150" s="8"/>
    </row>
    <row r="151" customFormat="false" ht="21.75" hidden="false" customHeight="true" outlineLevel="0" collapsed="false">
      <c r="A151" s="5" t="str">
        <f aca="false">IF(B151="","",COUNT($B$5:B151))</f>
        <v/>
      </c>
      <c r="B151" s="6"/>
      <c r="C151" s="7"/>
      <c r="D151" s="8"/>
      <c r="E151" s="8"/>
      <c r="F151" s="8"/>
      <c r="G151" s="7"/>
      <c r="H151" s="7"/>
      <c r="I151" s="7"/>
      <c r="J151" s="6"/>
      <c r="K151" s="8"/>
      <c r="L151" s="7"/>
      <c r="M151" s="6"/>
      <c r="N151" s="9" t="str">
        <f aca="true">IF(B151="","",IF(L151="Erledigt",IF(M151="","",M151-B151),TODAY()-B151))</f>
        <v/>
      </c>
      <c r="O151" s="8"/>
    </row>
    <row r="152" customFormat="false" ht="21.75" hidden="false" customHeight="true" outlineLevel="0" collapsed="false">
      <c r="A152" s="5" t="str">
        <f aca="false">IF(B152="","",COUNT($B$5:B152))</f>
        <v/>
      </c>
      <c r="B152" s="6"/>
      <c r="C152" s="7"/>
      <c r="D152" s="8"/>
      <c r="E152" s="8"/>
      <c r="F152" s="8"/>
      <c r="G152" s="7"/>
      <c r="H152" s="7"/>
      <c r="I152" s="7"/>
      <c r="J152" s="6"/>
      <c r="K152" s="8"/>
      <c r="L152" s="7"/>
      <c r="M152" s="6"/>
      <c r="N152" s="9" t="str">
        <f aca="true">IF(B152="","",IF(L152="Erledigt",IF(M152="","",M152-B152),TODAY()-B152))</f>
        <v/>
      </c>
      <c r="O152" s="8"/>
    </row>
    <row r="153" customFormat="false" ht="21.75" hidden="false" customHeight="true" outlineLevel="0" collapsed="false">
      <c r="A153" s="5" t="str">
        <f aca="false">IF(B153="","",COUNT($B$5:B153))</f>
        <v/>
      </c>
      <c r="B153" s="6"/>
      <c r="C153" s="7"/>
      <c r="D153" s="8"/>
      <c r="E153" s="8"/>
      <c r="F153" s="8"/>
      <c r="G153" s="7"/>
      <c r="H153" s="7"/>
      <c r="I153" s="7"/>
      <c r="J153" s="6"/>
      <c r="K153" s="8"/>
      <c r="L153" s="7"/>
      <c r="M153" s="6"/>
      <c r="N153" s="9" t="str">
        <f aca="true">IF(B153="","",IF(L153="Erledigt",IF(M153="","",M153-B153),TODAY()-B153))</f>
        <v/>
      </c>
      <c r="O153" s="8"/>
    </row>
    <row r="154" customFormat="false" ht="21.75" hidden="false" customHeight="true" outlineLevel="0" collapsed="false">
      <c r="A154" s="5" t="str">
        <f aca="false">IF(B154="","",COUNT($B$5:B154))</f>
        <v/>
      </c>
      <c r="B154" s="6"/>
      <c r="C154" s="7"/>
      <c r="D154" s="8"/>
      <c r="E154" s="8"/>
      <c r="F154" s="8"/>
      <c r="G154" s="7"/>
      <c r="H154" s="7"/>
      <c r="I154" s="7"/>
      <c r="J154" s="6"/>
      <c r="K154" s="8"/>
      <c r="L154" s="7"/>
      <c r="M154" s="6"/>
      <c r="N154" s="9" t="str">
        <f aca="true">IF(B154="","",IF(L154="Erledigt",IF(M154="","",M154-B154),TODAY()-B154))</f>
        <v/>
      </c>
      <c r="O154" s="8"/>
    </row>
    <row r="155" customFormat="false" ht="21.75" hidden="false" customHeight="true" outlineLevel="0" collapsed="false">
      <c r="A155" s="5" t="str">
        <f aca="false">IF(B155="","",COUNT($B$5:B155))</f>
        <v/>
      </c>
      <c r="B155" s="6"/>
      <c r="C155" s="7"/>
      <c r="D155" s="8"/>
      <c r="E155" s="8"/>
      <c r="F155" s="8"/>
      <c r="G155" s="7"/>
      <c r="H155" s="7"/>
      <c r="I155" s="7"/>
      <c r="J155" s="6"/>
      <c r="K155" s="8"/>
      <c r="L155" s="7"/>
      <c r="M155" s="6"/>
      <c r="N155" s="9" t="str">
        <f aca="true">IF(B155="","",IF(L155="Erledigt",IF(M155="","",M155-B155),TODAY()-B155))</f>
        <v/>
      </c>
      <c r="O155" s="8"/>
    </row>
    <row r="156" customFormat="false" ht="21.75" hidden="false" customHeight="true" outlineLevel="0" collapsed="false">
      <c r="A156" s="5" t="str">
        <f aca="false">IF(B156="","",COUNT($B$5:B156))</f>
        <v/>
      </c>
      <c r="B156" s="6"/>
      <c r="C156" s="7"/>
      <c r="D156" s="8"/>
      <c r="E156" s="8"/>
      <c r="F156" s="8"/>
      <c r="G156" s="7"/>
      <c r="H156" s="7"/>
      <c r="I156" s="7"/>
      <c r="J156" s="6"/>
      <c r="K156" s="8"/>
      <c r="L156" s="7"/>
      <c r="M156" s="6"/>
      <c r="N156" s="9" t="str">
        <f aca="true">IF(B156="","",IF(L156="Erledigt",IF(M156="","",M156-B156),TODAY()-B156))</f>
        <v/>
      </c>
      <c r="O156" s="8"/>
    </row>
    <row r="157" customFormat="false" ht="21.75" hidden="false" customHeight="true" outlineLevel="0" collapsed="false">
      <c r="A157" s="5" t="str">
        <f aca="false">IF(B157="","",COUNT($B$5:B157))</f>
        <v/>
      </c>
      <c r="B157" s="6"/>
      <c r="C157" s="7"/>
      <c r="D157" s="8"/>
      <c r="E157" s="8"/>
      <c r="F157" s="8"/>
      <c r="G157" s="7"/>
      <c r="H157" s="7"/>
      <c r="I157" s="7"/>
      <c r="J157" s="6"/>
      <c r="K157" s="8"/>
      <c r="L157" s="7"/>
      <c r="M157" s="6"/>
      <c r="N157" s="9" t="str">
        <f aca="true">IF(B157="","",IF(L157="Erledigt",IF(M157="","",M157-B157),TODAY()-B157))</f>
        <v/>
      </c>
      <c r="O157" s="8"/>
    </row>
    <row r="158" customFormat="false" ht="21.75" hidden="false" customHeight="true" outlineLevel="0" collapsed="false">
      <c r="A158" s="5" t="str">
        <f aca="false">IF(B158="","",COUNT($B$5:B158))</f>
        <v/>
      </c>
      <c r="B158" s="6"/>
      <c r="C158" s="7"/>
      <c r="D158" s="8"/>
      <c r="E158" s="8"/>
      <c r="F158" s="8"/>
      <c r="G158" s="7"/>
      <c r="H158" s="7"/>
      <c r="I158" s="7"/>
      <c r="J158" s="6"/>
      <c r="K158" s="8"/>
      <c r="L158" s="7"/>
      <c r="M158" s="6"/>
      <c r="N158" s="9" t="str">
        <f aca="true">IF(B158="","",IF(L158="Erledigt",IF(M158="","",M158-B158),TODAY()-B158))</f>
        <v/>
      </c>
      <c r="O158" s="8"/>
    </row>
    <row r="159" customFormat="false" ht="21.75" hidden="false" customHeight="true" outlineLevel="0" collapsed="false">
      <c r="A159" s="5" t="str">
        <f aca="false">IF(B159="","",COUNT($B$5:B159))</f>
        <v/>
      </c>
      <c r="B159" s="6"/>
      <c r="C159" s="7"/>
      <c r="D159" s="8"/>
      <c r="E159" s="8"/>
      <c r="F159" s="8"/>
      <c r="G159" s="7"/>
      <c r="H159" s="7"/>
      <c r="I159" s="7"/>
      <c r="J159" s="6"/>
      <c r="K159" s="8"/>
      <c r="L159" s="7"/>
      <c r="M159" s="6"/>
      <c r="N159" s="9" t="str">
        <f aca="true">IF(B159="","",IF(L159="Erledigt",IF(M159="","",M159-B159),TODAY()-B159))</f>
        <v/>
      </c>
      <c r="O159" s="8"/>
    </row>
    <row r="160" customFormat="false" ht="21.75" hidden="false" customHeight="true" outlineLevel="0" collapsed="false">
      <c r="A160" s="5" t="str">
        <f aca="false">IF(B160="","",COUNT($B$5:B160))</f>
        <v/>
      </c>
      <c r="B160" s="6"/>
      <c r="C160" s="7"/>
      <c r="D160" s="8"/>
      <c r="E160" s="8"/>
      <c r="F160" s="8"/>
      <c r="G160" s="7"/>
      <c r="H160" s="7"/>
      <c r="I160" s="7"/>
      <c r="J160" s="6"/>
      <c r="K160" s="8"/>
      <c r="L160" s="7"/>
      <c r="M160" s="6"/>
      <c r="N160" s="9" t="str">
        <f aca="true">IF(B160="","",IF(L160="Erledigt",IF(M160="","",M160-B160),TODAY()-B160))</f>
        <v/>
      </c>
      <c r="O160" s="8"/>
    </row>
    <row r="161" customFormat="false" ht="21.75" hidden="false" customHeight="true" outlineLevel="0" collapsed="false">
      <c r="A161" s="5" t="str">
        <f aca="false">IF(B161="","",COUNT($B$5:B161))</f>
        <v/>
      </c>
      <c r="B161" s="6"/>
      <c r="C161" s="7"/>
      <c r="D161" s="8"/>
      <c r="E161" s="8"/>
      <c r="F161" s="8"/>
      <c r="G161" s="7"/>
      <c r="H161" s="7"/>
      <c r="I161" s="7"/>
      <c r="J161" s="6"/>
      <c r="K161" s="8"/>
      <c r="L161" s="7"/>
      <c r="M161" s="6"/>
      <c r="N161" s="9" t="str">
        <f aca="true">IF(B161="","",IF(L161="Erledigt",IF(M161="","",M161-B161),TODAY()-B161))</f>
        <v/>
      </c>
      <c r="O161" s="8"/>
    </row>
    <row r="162" customFormat="false" ht="21.75" hidden="false" customHeight="true" outlineLevel="0" collapsed="false">
      <c r="A162" s="5" t="str">
        <f aca="false">IF(B162="","",COUNT($B$5:B162))</f>
        <v/>
      </c>
      <c r="B162" s="6"/>
      <c r="C162" s="7"/>
      <c r="D162" s="8"/>
      <c r="E162" s="8"/>
      <c r="F162" s="8"/>
      <c r="G162" s="7"/>
      <c r="H162" s="7"/>
      <c r="I162" s="7"/>
      <c r="J162" s="6"/>
      <c r="K162" s="8"/>
      <c r="L162" s="7"/>
      <c r="M162" s="6"/>
      <c r="N162" s="9" t="str">
        <f aca="true">IF(B162="","",IF(L162="Erledigt",IF(M162="","",M162-B162),TODAY()-B162))</f>
        <v/>
      </c>
      <c r="O162" s="8"/>
    </row>
    <row r="163" customFormat="false" ht="21.75" hidden="false" customHeight="true" outlineLevel="0" collapsed="false">
      <c r="A163" s="5" t="str">
        <f aca="false">IF(B163="","",COUNT($B$5:B163))</f>
        <v/>
      </c>
      <c r="B163" s="6"/>
      <c r="C163" s="7"/>
      <c r="D163" s="8"/>
      <c r="E163" s="8"/>
      <c r="F163" s="8"/>
      <c r="G163" s="7"/>
      <c r="H163" s="7"/>
      <c r="I163" s="7"/>
      <c r="J163" s="6"/>
      <c r="K163" s="8"/>
      <c r="L163" s="7"/>
      <c r="M163" s="6"/>
      <c r="N163" s="9" t="str">
        <f aca="true">IF(B163="","",IF(L163="Erledigt",IF(M163="","",M163-B163),TODAY()-B163))</f>
        <v/>
      </c>
      <c r="O163" s="8"/>
    </row>
    <row r="164" customFormat="false" ht="21.75" hidden="false" customHeight="true" outlineLevel="0" collapsed="false">
      <c r="A164" s="5" t="str">
        <f aca="false">IF(B164="","",COUNT($B$5:B164))</f>
        <v/>
      </c>
      <c r="B164" s="6"/>
      <c r="C164" s="7"/>
      <c r="D164" s="8"/>
      <c r="E164" s="8"/>
      <c r="F164" s="8"/>
      <c r="G164" s="7"/>
      <c r="H164" s="7"/>
      <c r="I164" s="7"/>
      <c r="J164" s="6"/>
      <c r="K164" s="8"/>
      <c r="L164" s="7"/>
      <c r="M164" s="6"/>
      <c r="N164" s="9" t="str">
        <f aca="true">IF(B164="","",IF(L164="Erledigt",IF(M164="","",M164-B164),TODAY()-B164))</f>
        <v/>
      </c>
      <c r="O164" s="8"/>
    </row>
    <row r="165" customFormat="false" ht="21.75" hidden="false" customHeight="true" outlineLevel="0" collapsed="false">
      <c r="A165" s="5" t="str">
        <f aca="false">IF(B165="","",COUNT($B$5:B165))</f>
        <v/>
      </c>
      <c r="B165" s="6"/>
      <c r="C165" s="7"/>
      <c r="D165" s="8"/>
      <c r="E165" s="8"/>
      <c r="F165" s="8"/>
      <c r="G165" s="7"/>
      <c r="H165" s="7"/>
      <c r="I165" s="7"/>
      <c r="J165" s="6"/>
      <c r="K165" s="8"/>
      <c r="L165" s="7"/>
      <c r="M165" s="6"/>
      <c r="N165" s="9" t="str">
        <f aca="true">IF(B165="","",IF(L165="Erledigt",IF(M165="","",M165-B165),TODAY()-B165))</f>
        <v/>
      </c>
      <c r="O165" s="8"/>
    </row>
    <row r="166" customFormat="false" ht="21.75" hidden="false" customHeight="true" outlineLevel="0" collapsed="false">
      <c r="A166" s="5" t="str">
        <f aca="false">IF(B166="","",COUNT($B$5:B166))</f>
        <v/>
      </c>
      <c r="B166" s="6"/>
      <c r="C166" s="7"/>
      <c r="D166" s="8"/>
      <c r="E166" s="8"/>
      <c r="F166" s="8"/>
      <c r="G166" s="7"/>
      <c r="H166" s="7"/>
      <c r="I166" s="7"/>
      <c r="J166" s="6"/>
      <c r="K166" s="8"/>
      <c r="L166" s="7"/>
      <c r="M166" s="6"/>
      <c r="N166" s="9" t="str">
        <f aca="true">IF(B166="","",IF(L166="Erledigt",IF(M166="","",M166-B166),TODAY()-B166))</f>
        <v/>
      </c>
      <c r="O166" s="8"/>
    </row>
    <row r="167" customFormat="false" ht="21.75" hidden="false" customHeight="true" outlineLevel="0" collapsed="false">
      <c r="A167" s="5" t="str">
        <f aca="false">IF(B167="","",COUNT($B$5:B167))</f>
        <v/>
      </c>
      <c r="B167" s="6"/>
      <c r="C167" s="7"/>
      <c r="D167" s="8"/>
      <c r="E167" s="8"/>
      <c r="F167" s="8"/>
      <c r="G167" s="7"/>
      <c r="H167" s="7"/>
      <c r="I167" s="7"/>
      <c r="J167" s="6"/>
      <c r="K167" s="8"/>
      <c r="L167" s="7"/>
      <c r="M167" s="6"/>
      <c r="N167" s="9" t="str">
        <f aca="true">IF(B167="","",IF(L167="Erledigt",IF(M167="","",M167-B167),TODAY()-B167))</f>
        <v/>
      </c>
      <c r="O167" s="8"/>
    </row>
    <row r="168" customFormat="false" ht="21.75" hidden="false" customHeight="true" outlineLevel="0" collapsed="false">
      <c r="A168" s="5" t="str">
        <f aca="false">IF(B168="","",COUNT($B$5:B168))</f>
        <v/>
      </c>
      <c r="B168" s="6"/>
      <c r="C168" s="7"/>
      <c r="D168" s="8"/>
      <c r="E168" s="8"/>
      <c r="F168" s="8"/>
      <c r="G168" s="7"/>
      <c r="H168" s="7"/>
      <c r="I168" s="7"/>
      <c r="J168" s="6"/>
      <c r="K168" s="8"/>
      <c r="L168" s="7"/>
      <c r="M168" s="6"/>
      <c r="N168" s="9" t="str">
        <f aca="true">IF(B168="","",IF(L168="Erledigt",IF(M168="","",M168-B168),TODAY()-B168))</f>
        <v/>
      </c>
      <c r="O168" s="8"/>
    </row>
    <row r="169" customFormat="false" ht="21.75" hidden="false" customHeight="true" outlineLevel="0" collapsed="false">
      <c r="A169" s="5" t="str">
        <f aca="false">IF(B169="","",COUNT($B$5:B169))</f>
        <v/>
      </c>
      <c r="B169" s="6"/>
      <c r="C169" s="7"/>
      <c r="D169" s="8"/>
      <c r="E169" s="8"/>
      <c r="F169" s="8"/>
      <c r="G169" s="7"/>
      <c r="H169" s="7"/>
      <c r="I169" s="7"/>
      <c r="J169" s="6"/>
      <c r="K169" s="8"/>
      <c r="L169" s="7"/>
      <c r="M169" s="6"/>
      <c r="N169" s="9" t="str">
        <f aca="true">IF(B169="","",IF(L169="Erledigt",IF(M169="","",M169-B169),TODAY()-B169))</f>
        <v/>
      </c>
      <c r="O169" s="8"/>
    </row>
    <row r="170" customFormat="false" ht="21.75" hidden="false" customHeight="true" outlineLevel="0" collapsed="false">
      <c r="A170" s="5" t="str">
        <f aca="false">IF(B170="","",COUNT($B$5:B170))</f>
        <v/>
      </c>
      <c r="B170" s="6"/>
      <c r="C170" s="7"/>
      <c r="D170" s="8"/>
      <c r="E170" s="8"/>
      <c r="F170" s="8"/>
      <c r="G170" s="7"/>
      <c r="H170" s="7"/>
      <c r="I170" s="7"/>
      <c r="J170" s="6"/>
      <c r="K170" s="8"/>
      <c r="L170" s="7"/>
      <c r="M170" s="6"/>
      <c r="N170" s="9" t="str">
        <f aca="true">IF(B170="","",IF(L170="Erledigt",IF(M170="","",M170-B170),TODAY()-B170))</f>
        <v/>
      </c>
      <c r="O170" s="8"/>
    </row>
    <row r="171" customFormat="false" ht="21.75" hidden="false" customHeight="true" outlineLevel="0" collapsed="false">
      <c r="A171" s="5" t="str">
        <f aca="false">IF(B171="","",COUNT($B$5:B171))</f>
        <v/>
      </c>
      <c r="B171" s="6"/>
      <c r="C171" s="7"/>
      <c r="D171" s="8"/>
      <c r="E171" s="8"/>
      <c r="F171" s="8"/>
      <c r="G171" s="7"/>
      <c r="H171" s="7"/>
      <c r="I171" s="7"/>
      <c r="J171" s="6"/>
      <c r="K171" s="8"/>
      <c r="L171" s="7"/>
      <c r="M171" s="6"/>
      <c r="N171" s="9" t="str">
        <f aca="true">IF(B171="","",IF(L171="Erledigt",IF(M171="","",M171-B171),TODAY()-B171))</f>
        <v/>
      </c>
      <c r="O171" s="8"/>
    </row>
    <row r="172" customFormat="false" ht="21.75" hidden="false" customHeight="true" outlineLevel="0" collapsed="false">
      <c r="A172" s="5" t="str">
        <f aca="false">IF(B172="","",COUNT($B$5:B172))</f>
        <v/>
      </c>
      <c r="B172" s="6"/>
      <c r="C172" s="7"/>
      <c r="D172" s="8"/>
      <c r="E172" s="8"/>
      <c r="F172" s="8"/>
      <c r="G172" s="7"/>
      <c r="H172" s="7"/>
      <c r="I172" s="7"/>
      <c r="J172" s="6"/>
      <c r="K172" s="8"/>
      <c r="L172" s="7"/>
      <c r="M172" s="6"/>
      <c r="N172" s="9" t="str">
        <f aca="true">IF(B172="","",IF(L172="Erledigt",IF(M172="","",M172-B172),TODAY()-B172))</f>
        <v/>
      </c>
      <c r="O172" s="8"/>
    </row>
    <row r="173" customFormat="false" ht="21.75" hidden="false" customHeight="true" outlineLevel="0" collapsed="false">
      <c r="A173" s="5" t="str">
        <f aca="false">IF(B173="","",COUNT($B$5:B173))</f>
        <v/>
      </c>
      <c r="B173" s="6"/>
      <c r="C173" s="7"/>
      <c r="D173" s="8"/>
      <c r="E173" s="8"/>
      <c r="F173" s="8"/>
      <c r="G173" s="7"/>
      <c r="H173" s="7"/>
      <c r="I173" s="7"/>
      <c r="J173" s="6"/>
      <c r="K173" s="8"/>
      <c r="L173" s="7"/>
      <c r="M173" s="6"/>
      <c r="N173" s="9" t="str">
        <f aca="true">IF(B173="","",IF(L173="Erledigt",IF(M173="","",M173-B173),TODAY()-B173))</f>
        <v/>
      </c>
      <c r="O173" s="8"/>
    </row>
    <row r="174" customFormat="false" ht="21.75" hidden="false" customHeight="true" outlineLevel="0" collapsed="false">
      <c r="A174" s="5" t="str">
        <f aca="false">IF(B174="","",COUNT($B$5:B174))</f>
        <v/>
      </c>
      <c r="B174" s="6"/>
      <c r="C174" s="7"/>
      <c r="D174" s="8"/>
      <c r="E174" s="8"/>
      <c r="F174" s="8"/>
      <c r="G174" s="7"/>
      <c r="H174" s="7"/>
      <c r="I174" s="7"/>
      <c r="J174" s="6"/>
      <c r="K174" s="8"/>
      <c r="L174" s="7"/>
      <c r="M174" s="6"/>
      <c r="N174" s="9" t="str">
        <f aca="true">IF(B174="","",IF(L174="Erledigt",IF(M174="","",M174-B174),TODAY()-B174))</f>
        <v/>
      </c>
      <c r="O174" s="8"/>
    </row>
    <row r="175" customFormat="false" ht="21.75" hidden="false" customHeight="true" outlineLevel="0" collapsed="false">
      <c r="A175" s="5" t="str">
        <f aca="false">IF(B175="","",COUNT($B$5:B175))</f>
        <v/>
      </c>
      <c r="B175" s="6"/>
      <c r="C175" s="7"/>
      <c r="D175" s="8"/>
      <c r="E175" s="8"/>
      <c r="F175" s="8"/>
      <c r="G175" s="7"/>
      <c r="H175" s="7"/>
      <c r="I175" s="7"/>
      <c r="J175" s="6"/>
      <c r="K175" s="8"/>
      <c r="L175" s="7"/>
      <c r="M175" s="6"/>
      <c r="N175" s="9" t="str">
        <f aca="true">IF(B175="","",IF(L175="Erledigt",IF(M175="","",M175-B175),TODAY()-B175))</f>
        <v/>
      </c>
      <c r="O175" s="8"/>
    </row>
    <row r="176" customFormat="false" ht="21.75" hidden="false" customHeight="true" outlineLevel="0" collapsed="false">
      <c r="A176" s="5" t="str">
        <f aca="false">IF(B176="","",COUNT($B$5:B176))</f>
        <v/>
      </c>
      <c r="B176" s="6"/>
      <c r="C176" s="7"/>
      <c r="D176" s="8"/>
      <c r="E176" s="8"/>
      <c r="F176" s="8"/>
      <c r="G176" s="7"/>
      <c r="H176" s="7"/>
      <c r="I176" s="7"/>
      <c r="J176" s="6"/>
      <c r="K176" s="8"/>
      <c r="L176" s="7"/>
      <c r="M176" s="6"/>
      <c r="N176" s="9" t="str">
        <f aca="true">IF(B176="","",IF(L176="Erledigt",IF(M176="","",M176-B176),TODAY()-B176))</f>
        <v/>
      </c>
      <c r="O176" s="8"/>
    </row>
    <row r="177" customFormat="false" ht="21.75" hidden="false" customHeight="true" outlineLevel="0" collapsed="false">
      <c r="A177" s="5" t="str">
        <f aca="false">IF(B177="","",COUNT($B$5:B177))</f>
        <v/>
      </c>
      <c r="B177" s="6"/>
      <c r="C177" s="7"/>
      <c r="D177" s="8"/>
      <c r="E177" s="8"/>
      <c r="F177" s="8"/>
      <c r="G177" s="7"/>
      <c r="H177" s="7"/>
      <c r="I177" s="7"/>
      <c r="J177" s="6"/>
      <c r="K177" s="8"/>
      <c r="L177" s="7"/>
      <c r="M177" s="6"/>
      <c r="N177" s="9" t="str">
        <f aca="true">IF(B177="","",IF(L177="Erledigt",IF(M177="","",M177-B177),TODAY()-B177))</f>
        <v/>
      </c>
      <c r="O177" s="8"/>
    </row>
    <row r="178" customFormat="false" ht="21.75" hidden="false" customHeight="true" outlineLevel="0" collapsed="false">
      <c r="A178" s="5" t="str">
        <f aca="false">IF(B178="","",COUNT($B$5:B178))</f>
        <v/>
      </c>
      <c r="B178" s="6"/>
      <c r="C178" s="7"/>
      <c r="D178" s="8"/>
      <c r="E178" s="8"/>
      <c r="F178" s="8"/>
      <c r="G178" s="7"/>
      <c r="H178" s="7"/>
      <c r="I178" s="7"/>
      <c r="J178" s="6"/>
      <c r="K178" s="8"/>
      <c r="L178" s="7"/>
      <c r="M178" s="6"/>
      <c r="N178" s="9" t="str">
        <f aca="true">IF(B178="","",IF(L178="Erledigt",IF(M178="","",M178-B178),TODAY()-B178))</f>
        <v/>
      </c>
      <c r="O178" s="8"/>
    </row>
    <row r="179" customFormat="false" ht="21.75" hidden="false" customHeight="true" outlineLevel="0" collapsed="false">
      <c r="A179" s="5" t="str">
        <f aca="false">IF(B179="","",COUNT($B$5:B179))</f>
        <v/>
      </c>
      <c r="B179" s="6"/>
      <c r="C179" s="7"/>
      <c r="D179" s="8"/>
      <c r="E179" s="8"/>
      <c r="F179" s="8"/>
      <c r="G179" s="7"/>
      <c r="H179" s="7"/>
      <c r="I179" s="7"/>
      <c r="J179" s="6"/>
      <c r="K179" s="8"/>
      <c r="L179" s="7"/>
      <c r="M179" s="6"/>
      <c r="N179" s="9" t="str">
        <f aca="true">IF(B179="","",IF(L179="Erledigt",IF(M179="","",M179-B179),TODAY()-B179))</f>
        <v/>
      </c>
      <c r="O179" s="8"/>
    </row>
    <row r="180" customFormat="false" ht="21.75" hidden="false" customHeight="true" outlineLevel="0" collapsed="false">
      <c r="A180" s="5" t="str">
        <f aca="false">IF(B180="","",COUNT($B$5:B180))</f>
        <v/>
      </c>
      <c r="B180" s="6"/>
      <c r="C180" s="7"/>
      <c r="D180" s="8"/>
      <c r="E180" s="8"/>
      <c r="F180" s="8"/>
      <c r="G180" s="7"/>
      <c r="H180" s="7"/>
      <c r="I180" s="7"/>
      <c r="J180" s="6"/>
      <c r="K180" s="8"/>
      <c r="L180" s="7"/>
      <c r="M180" s="6"/>
      <c r="N180" s="9" t="str">
        <f aca="true">IF(B180="","",IF(L180="Erledigt",IF(M180="","",M180-B180),TODAY()-B180))</f>
        <v/>
      </c>
      <c r="O180" s="8"/>
    </row>
    <row r="181" customFormat="false" ht="21.75" hidden="false" customHeight="true" outlineLevel="0" collapsed="false">
      <c r="A181" s="5" t="str">
        <f aca="false">IF(B181="","",COUNT($B$5:B181))</f>
        <v/>
      </c>
      <c r="B181" s="6"/>
      <c r="C181" s="7"/>
      <c r="D181" s="8"/>
      <c r="E181" s="8"/>
      <c r="F181" s="8"/>
      <c r="G181" s="7"/>
      <c r="H181" s="7"/>
      <c r="I181" s="7"/>
      <c r="J181" s="6"/>
      <c r="K181" s="8"/>
      <c r="L181" s="7"/>
      <c r="M181" s="6"/>
      <c r="N181" s="9" t="str">
        <f aca="true">IF(B181="","",IF(L181="Erledigt",IF(M181="","",M181-B181),TODAY()-B181))</f>
        <v/>
      </c>
      <c r="O181" s="8"/>
    </row>
    <row r="182" customFormat="false" ht="21.75" hidden="false" customHeight="true" outlineLevel="0" collapsed="false">
      <c r="A182" s="5" t="str">
        <f aca="false">IF(B182="","",COUNT($B$5:B182))</f>
        <v/>
      </c>
      <c r="B182" s="6"/>
      <c r="C182" s="7"/>
      <c r="D182" s="8"/>
      <c r="E182" s="8"/>
      <c r="F182" s="8"/>
      <c r="G182" s="7"/>
      <c r="H182" s="7"/>
      <c r="I182" s="7"/>
      <c r="J182" s="6"/>
      <c r="K182" s="8"/>
      <c r="L182" s="7"/>
      <c r="M182" s="6"/>
      <c r="N182" s="9" t="str">
        <f aca="true">IF(B182="","",IF(L182="Erledigt",IF(M182="","",M182-B182),TODAY()-B182))</f>
        <v/>
      </c>
      <c r="O182" s="8"/>
    </row>
    <row r="183" customFormat="false" ht="21.75" hidden="false" customHeight="true" outlineLevel="0" collapsed="false">
      <c r="A183" s="5" t="str">
        <f aca="false">IF(B183="","",COUNT($B$5:B183))</f>
        <v/>
      </c>
      <c r="B183" s="6"/>
      <c r="C183" s="7"/>
      <c r="D183" s="8"/>
      <c r="E183" s="8"/>
      <c r="F183" s="8"/>
      <c r="G183" s="7"/>
      <c r="H183" s="7"/>
      <c r="I183" s="7"/>
      <c r="J183" s="6"/>
      <c r="K183" s="8"/>
      <c r="L183" s="7"/>
      <c r="M183" s="6"/>
      <c r="N183" s="9" t="str">
        <f aca="true">IF(B183="","",IF(L183="Erledigt",IF(M183="","",M183-B183),TODAY()-B183))</f>
        <v/>
      </c>
      <c r="O183" s="8"/>
    </row>
    <row r="184" customFormat="false" ht="21.75" hidden="false" customHeight="true" outlineLevel="0" collapsed="false">
      <c r="A184" s="5" t="str">
        <f aca="false">IF(B184="","",COUNT($B$5:B184))</f>
        <v/>
      </c>
      <c r="B184" s="6"/>
      <c r="C184" s="7"/>
      <c r="D184" s="8"/>
      <c r="E184" s="8"/>
      <c r="F184" s="8"/>
      <c r="G184" s="7"/>
      <c r="H184" s="7"/>
      <c r="I184" s="7"/>
      <c r="J184" s="6"/>
      <c r="K184" s="8"/>
      <c r="L184" s="7"/>
      <c r="M184" s="6"/>
      <c r="N184" s="9" t="str">
        <f aca="true">IF(B184="","",IF(L184="Erledigt",IF(M184="","",M184-B184),TODAY()-B184))</f>
        <v/>
      </c>
      <c r="O184" s="8"/>
    </row>
    <row r="185" customFormat="false" ht="21.75" hidden="false" customHeight="true" outlineLevel="0" collapsed="false">
      <c r="A185" s="5" t="str">
        <f aca="false">IF(B185="","",COUNT($B$5:B185))</f>
        <v/>
      </c>
      <c r="B185" s="6"/>
      <c r="C185" s="7"/>
      <c r="D185" s="8"/>
      <c r="E185" s="8"/>
      <c r="F185" s="8"/>
      <c r="G185" s="7"/>
      <c r="H185" s="7"/>
      <c r="I185" s="7"/>
      <c r="J185" s="6"/>
      <c r="K185" s="8"/>
      <c r="L185" s="7"/>
      <c r="M185" s="6"/>
      <c r="N185" s="9" t="str">
        <f aca="true">IF(B185="","",IF(L185="Erledigt",IF(M185="","",M185-B185),TODAY()-B185))</f>
        <v/>
      </c>
      <c r="O185" s="8"/>
    </row>
    <row r="186" customFormat="false" ht="21.75" hidden="false" customHeight="true" outlineLevel="0" collapsed="false">
      <c r="A186" s="5" t="str">
        <f aca="false">IF(B186="","",COUNT($B$5:B186))</f>
        <v/>
      </c>
      <c r="B186" s="6"/>
      <c r="C186" s="7"/>
      <c r="D186" s="8"/>
      <c r="E186" s="8"/>
      <c r="F186" s="8"/>
      <c r="G186" s="7"/>
      <c r="H186" s="7"/>
      <c r="I186" s="7"/>
      <c r="J186" s="6"/>
      <c r="K186" s="8"/>
      <c r="L186" s="7"/>
      <c r="M186" s="6"/>
      <c r="N186" s="9" t="str">
        <f aca="true">IF(B186="","",IF(L186="Erledigt",IF(M186="","",M186-B186),TODAY()-B186))</f>
        <v/>
      </c>
      <c r="O186" s="8"/>
    </row>
    <row r="187" customFormat="false" ht="21.75" hidden="false" customHeight="true" outlineLevel="0" collapsed="false">
      <c r="A187" s="5" t="str">
        <f aca="false">IF(B187="","",COUNT($B$5:B187))</f>
        <v/>
      </c>
      <c r="B187" s="6"/>
      <c r="C187" s="7"/>
      <c r="D187" s="8"/>
      <c r="E187" s="8"/>
      <c r="F187" s="8"/>
      <c r="G187" s="7"/>
      <c r="H187" s="7"/>
      <c r="I187" s="7"/>
      <c r="J187" s="6"/>
      <c r="K187" s="8"/>
      <c r="L187" s="7"/>
      <c r="M187" s="6"/>
      <c r="N187" s="9" t="str">
        <f aca="true">IF(B187="","",IF(L187="Erledigt",IF(M187="","",M187-B187),TODAY()-B187))</f>
        <v/>
      </c>
      <c r="O187" s="8"/>
    </row>
    <row r="188" customFormat="false" ht="21.75" hidden="false" customHeight="true" outlineLevel="0" collapsed="false">
      <c r="A188" s="5" t="str">
        <f aca="false">IF(B188="","",COUNT($B$5:B188))</f>
        <v/>
      </c>
      <c r="B188" s="6"/>
      <c r="C188" s="7"/>
      <c r="D188" s="8"/>
      <c r="E188" s="8"/>
      <c r="F188" s="8"/>
      <c r="G188" s="7"/>
      <c r="H188" s="7"/>
      <c r="I188" s="7"/>
      <c r="J188" s="6"/>
      <c r="K188" s="8"/>
      <c r="L188" s="7"/>
      <c r="M188" s="6"/>
      <c r="N188" s="9" t="str">
        <f aca="true">IF(B188="","",IF(L188="Erledigt",IF(M188="","",M188-B188),TODAY()-B188))</f>
        <v/>
      </c>
      <c r="O188" s="8"/>
    </row>
    <row r="189" customFormat="false" ht="21.75" hidden="false" customHeight="true" outlineLevel="0" collapsed="false">
      <c r="A189" s="5" t="str">
        <f aca="false">IF(B189="","",COUNT($B$5:B189))</f>
        <v/>
      </c>
      <c r="B189" s="6"/>
      <c r="C189" s="7"/>
      <c r="D189" s="8"/>
      <c r="E189" s="8"/>
      <c r="F189" s="8"/>
      <c r="G189" s="7"/>
      <c r="H189" s="7"/>
      <c r="I189" s="7"/>
      <c r="J189" s="6"/>
      <c r="K189" s="8"/>
      <c r="L189" s="7"/>
      <c r="M189" s="6"/>
      <c r="N189" s="9" t="str">
        <f aca="true">IF(B189="","",IF(L189="Erledigt",IF(M189="","",M189-B189),TODAY()-B189))</f>
        <v/>
      </c>
      <c r="O189" s="8"/>
    </row>
    <row r="190" customFormat="false" ht="21.75" hidden="false" customHeight="true" outlineLevel="0" collapsed="false">
      <c r="A190" s="5" t="str">
        <f aca="false">IF(B190="","",COUNT($B$5:B190))</f>
        <v/>
      </c>
      <c r="B190" s="6"/>
      <c r="C190" s="7"/>
      <c r="D190" s="8"/>
      <c r="E190" s="8"/>
      <c r="F190" s="8"/>
      <c r="G190" s="7"/>
      <c r="H190" s="7"/>
      <c r="I190" s="7"/>
      <c r="J190" s="6"/>
      <c r="K190" s="8"/>
      <c r="L190" s="7"/>
      <c r="M190" s="6"/>
      <c r="N190" s="9" t="str">
        <f aca="true">IF(B190="","",IF(L190="Erledigt",IF(M190="","",M190-B190),TODAY()-B190))</f>
        <v/>
      </c>
      <c r="O190" s="8"/>
    </row>
    <row r="191" customFormat="false" ht="21.75" hidden="false" customHeight="true" outlineLevel="0" collapsed="false">
      <c r="A191" s="5" t="str">
        <f aca="false">IF(B191="","",COUNT($B$5:B191))</f>
        <v/>
      </c>
      <c r="B191" s="6"/>
      <c r="C191" s="7"/>
      <c r="D191" s="8"/>
      <c r="E191" s="8"/>
      <c r="F191" s="8"/>
      <c r="G191" s="7"/>
      <c r="H191" s="7"/>
      <c r="I191" s="7"/>
      <c r="J191" s="6"/>
      <c r="K191" s="8"/>
      <c r="L191" s="7"/>
      <c r="M191" s="6"/>
      <c r="N191" s="9" t="str">
        <f aca="true">IF(B191="","",IF(L191="Erledigt",IF(M191="","",M191-B191),TODAY()-B191))</f>
        <v/>
      </c>
      <c r="O191" s="8"/>
    </row>
    <row r="192" customFormat="false" ht="21.75" hidden="false" customHeight="true" outlineLevel="0" collapsed="false">
      <c r="A192" s="5" t="str">
        <f aca="false">IF(B192="","",COUNT($B$5:B192))</f>
        <v/>
      </c>
      <c r="B192" s="6"/>
      <c r="C192" s="7"/>
      <c r="D192" s="8"/>
      <c r="E192" s="8"/>
      <c r="F192" s="8"/>
      <c r="G192" s="7"/>
      <c r="H192" s="7"/>
      <c r="I192" s="7"/>
      <c r="J192" s="6"/>
      <c r="K192" s="8"/>
      <c r="L192" s="7"/>
      <c r="M192" s="6"/>
      <c r="N192" s="9" t="str">
        <f aca="true">IF(B192="","",IF(L192="Erledigt",IF(M192="","",M192-B192),TODAY()-B192))</f>
        <v/>
      </c>
      <c r="O192" s="8"/>
    </row>
    <row r="193" customFormat="false" ht="21.75" hidden="false" customHeight="true" outlineLevel="0" collapsed="false">
      <c r="A193" s="5" t="str">
        <f aca="false">IF(B193="","",COUNT($B$5:B193))</f>
        <v/>
      </c>
      <c r="B193" s="6"/>
      <c r="C193" s="7"/>
      <c r="D193" s="8"/>
      <c r="E193" s="8"/>
      <c r="F193" s="8"/>
      <c r="G193" s="7"/>
      <c r="H193" s="7"/>
      <c r="I193" s="7"/>
      <c r="J193" s="6"/>
      <c r="K193" s="8"/>
      <c r="L193" s="7"/>
      <c r="M193" s="6"/>
      <c r="N193" s="9" t="str">
        <f aca="true">IF(B193="","",IF(L193="Erledigt",IF(M193="","",M193-B193),TODAY()-B193))</f>
        <v/>
      </c>
      <c r="O193" s="8"/>
    </row>
    <row r="194" customFormat="false" ht="21.75" hidden="false" customHeight="true" outlineLevel="0" collapsed="false">
      <c r="A194" s="5" t="str">
        <f aca="false">IF(B194="","",COUNT($B$5:B194))</f>
        <v/>
      </c>
      <c r="B194" s="6"/>
      <c r="C194" s="7"/>
      <c r="D194" s="8"/>
      <c r="E194" s="8"/>
      <c r="F194" s="8"/>
      <c r="G194" s="7"/>
      <c r="H194" s="7"/>
      <c r="I194" s="7"/>
      <c r="J194" s="6"/>
      <c r="K194" s="8"/>
      <c r="L194" s="7"/>
      <c r="M194" s="6"/>
      <c r="N194" s="9" t="str">
        <f aca="true">IF(B194="","",IF(L194="Erledigt",IF(M194="","",M194-B194),TODAY()-B194))</f>
        <v/>
      </c>
      <c r="O194" s="8"/>
    </row>
    <row r="195" customFormat="false" ht="21.75" hidden="false" customHeight="true" outlineLevel="0" collapsed="false">
      <c r="A195" s="5" t="str">
        <f aca="false">IF(B195="","",COUNT($B$5:B195))</f>
        <v/>
      </c>
      <c r="B195" s="6"/>
      <c r="C195" s="7"/>
      <c r="D195" s="8"/>
      <c r="E195" s="8"/>
      <c r="F195" s="8"/>
      <c r="G195" s="7"/>
      <c r="H195" s="7"/>
      <c r="I195" s="7"/>
      <c r="J195" s="6"/>
      <c r="K195" s="8"/>
      <c r="L195" s="7"/>
      <c r="M195" s="6"/>
      <c r="N195" s="9" t="str">
        <f aca="true">IF(B195="","",IF(L195="Erledigt",IF(M195="","",M195-B195),TODAY()-B195))</f>
        <v/>
      </c>
      <c r="O195" s="8"/>
    </row>
    <row r="196" customFormat="false" ht="21.75" hidden="false" customHeight="true" outlineLevel="0" collapsed="false">
      <c r="A196" s="5" t="str">
        <f aca="false">IF(B196="","",COUNT($B$5:B196))</f>
        <v/>
      </c>
      <c r="B196" s="6"/>
      <c r="C196" s="7"/>
      <c r="D196" s="8"/>
      <c r="E196" s="8"/>
      <c r="F196" s="8"/>
      <c r="G196" s="7"/>
      <c r="H196" s="7"/>
      <c r="I196" s="7"/>
      <c r="J196" s="6"/>
      <c r="K196" s="8"/>
      <c r="L196" s="7"/>
      <c r="M196" s="6"/>
      <c r="N196" s="9" t="str">
        <f aca="true">IF(B196="","",IF(L196="Erledigt",IF(M196="","",M196-B196),TODAY()-B196))</f>
        <v/>
      </c>
      <c r="O196" s="8"/>
    </row>
    <row r="197" customFormat="false" ht="21.75" hidden="false" customHeight="true" outlineLevel="0" collapsed="false">
      <c r="A197" s="5" t="str">
        <f aca="false">IF(B197="","",COUNT($B$5:B197))</f>
        <v/>
      </c>
      <c r="B197" s="6"/>
      <c r="C197" s="7"/>
      <c r="D197" s="8"/>
      <c r="E197" s="8"/>
      <c r="F197" s="8"/>
      <c r="G197" s="7"/>
      <c r="H197" s="7"/>
      <c r="I197" s="7"/>
      <c r="J197" s="6"/>
      <c r="K197" s="8"/>
      <c r="L197" s="7"/>
      <c r="M197" s="6"/>
      <c r="N197" s="9" t="str">
        <f aca="true">IF(B197="","",IF(L197="Erledigt",IF(M197="","",M197-B197),TODAY()-B197))</f>
        <v/>
      </c>
      <c r="O197" s="8"/>
    </row>
    <row r="198" customFormat="false" ht="21.75" hidden="false" customHeight="true" outlineLevel="0" collapsed="false">
      <c r="A198" s="5" t="str">
        <f aca="false">IF(B198="","",COUNT($B$5:B198))</f>
        <v/>
      </c>
      <c r="B198" s="6"/>
      <c r="C198" s="7"/>
      <c r="D198" s="8"/>
      <c r="E198" s="8"/>
      <c r="F198" s="8"/>
      <c r="G198" s="7"/>
      <c r="H198" s="7"/>
      <c r="I198" s="7"/>
      <c r="J198" s="6"/>
      <c r="K198" s="8"/>
      <c r="L198" s="7"/>
      <c r="M198" s="6"/>
      <c r="N198" s="9" t="str">
        <f aca="true">IF(B198="","",IF(L198="Erledigt",IF(M198="","",M198-B198),TODAY()-B198))</f>
        <v/>
      </c>
      <c r="O198" s="8"/>
    </row>
    <row r="199" customFormat="false" ht="21.75" hidden="false" customHeight="true" outlineLevel="0" collapsed="false">
      <c r="A199" s="5" t="str">
        <f aca="false">IF(B199="","",COUNT($B$5:B199))</f>
        <v/>
      </c>
      <c r="B199" s="6"/>
      <c r="C199" s="7"/>
      <c r="D199" s="8"/>
      <c r="E199" s="8"/>
      <c r="F199" s="8"/>
      <c r="G199" s="7"/>
      <c r="H199" s="7"/>
      <c r="I199" s="7"/>
      <c r="J199" s="6"/>
      <c r="K199" s="8"/>
      <c r="L199" s="7"/>
      <c r="M199" s="6"/>
      <c r="N199" s="9" t="str">
        <f aca="true">IF(B199="","",IF(L199="Erledigt",IF(M199="","",M199-B199),TODAY()-B199))</f>
        <v/>
      </c>
      <c r="O199" s="8"/>
    </row>
    <row r="200" customFormat="false" ht="21.75" hidden="false" customHeight="true" outlineLevel="0" collapsed="false">
      <c r="A200" s="5" t="str">
        <f aca="false">IF(B200="","",COUNT($B$5:B200))</f>
        <v/>
      </c>
      <c r="B200" s="6"/>
      <c r="C200" s="7"/>
      <c r="D200" s="8"/>
      <c r="E200" s="8"/>
      <c r="F200" s="8"/>
      <c r="G200" s="7"/>
      <c r="H200" s="7"/>
      <c r="I200" s="7"/>
      <c r="J200" s="6"/>
      <c r="K200" s="8"/>
      <c r="L200" s="7"/>
      <c r="M200" s="6"/>
      <c r="N200" s="9" t="str">
        <f aca="true">IF(B200="","",IF(L200="Erledigt",IF(M200="","",M200-B200),TODAY()-B200))</f>
        <v/>
      </c>
      <c r="O200" s="8"/>
    </row>
    <row r="201" customFormat="false" ht="21.75" hidden="false" customHeight="true" outlineLevel="0" collapsed="false">
      <c r="A201" s="5" t="str">
        <f aca="false">IF(B201="","",COUNT($B$5:B201))</f>
        <v/>
      </c>
      <c r="B201" s="6"/>
      <c r="C201" s="7"/>
      <c r="D201" s="8"/>
      <c r="E201" s="8"/>
      <c r="F201" s="8"/>
      <c r="G201" s="7"/>
      <c r="H201" s="7"/>
      <c r="I201" s="7"/>
      <c r="J201" s="6"/>
      <c r="K201" s="8"/>
      <c r="L201" s="7"/>
      <c r="M201" s="6"/>
      <c r="N201" s="9" t="str">
        <f aca="true">IF(B201="","",IF(L201="Erledigt",IF(M201="","",M201-B201),TODAY()-B201))</f>
        <v/>
      </c>
      <c r="O201" s="8"/>
    </row>
    <row r="202" customFormat="false" ht="21.75" hidden="false" customHeight="true" outlineLevel="0" collapsed="false">
      <c r="A202" s="5" t="str">
        <f aca="false">IF(B202="","",COUNT($B$5:B202))</f>
        <v/>
      </c>
      <c r="B202" s="6"/>
      <c r="C202" s="7"/>
      <c r="D202" s="8"/>
      <c r="E202" s="8"/>
      <c r="F202" s="8"/>
      <c r="G202" s="7"/>
      <c r="H202" s="7"/>
      <c r="I202" s="7"/>
      <c r="J202" s="6"/>
      <c r="K202" s="8"/>
      <c r="L202" s="7"/>
      <c r="M202" s="6"/>
      <c r="N202" s="9" t="str">
        <f aca="true">IF(B202="","",IF(L202="Erledigt",IF(M202="","",M202-B202),TODAY()-B202))</f>
        <v/>
      </c>
      <c r="O202" s="8"/>
    </row>
    <row r="203" customFormat="false" ht="21.75" hidden="false" customHeight="true" outlineLevel="0" collapsed="false">
      <c r="A203" s="5" t="str">
        <f aca="false">IF(B203="","",COUNT($B$5:B203))</f>
        <v/>
      </c>
      <c r="B203" s="6"/>
      <c r="C203" s="7"/>
      <c r="D203" s="8"/>
      <c r="E203" s="8"/>
      <c r="F203" s="8"/>
      <c r="G203" s="7"/>
      <c r="H203" s="7"/>
      <c r="I203" s="7"/>
      <c r="J203" s="6"/>
      <c r="K203" s="8"/>
      <c r="L203" s="7"/>
      <c r="M203" s="6"/>
      <c r="N203" s="9" t="str">
        <f aca="true">IF(B203="","",IF(L203="Erledigt",IF(M203="","",M203-B203),TODAY()-B203))</f>
        <v/>
      </c>
      <c r="O203" s="8"/>
    </row>
    <row r="204" customFormat="false" ht="21.75" hidden="false" customHeight="true" outlineLevel="0" collapsed="false">
      <c r="A204" s="5" t="str">
        <f aca="false">IF(B204="","",COUNT($B$5:B204))</f>
        <v/>
      </c>
      <c r="B204" s="6"/>
      <c r="C204" s="7"/>
      <c r="D204" s="8"/>
      <c r="E204" s="8"/>
      <c r="F204" s="8"/>
      <c r="G204" s="7"/>
      <c r="H204" s="7"/>
      <c r="I204" s="7"/>
      <c r="J204" s="6"/>
      <c r="K204" s="8"/>
      <c r="L204" s="7"/>
      <c r="M204" s="6"/>
      <c r="N204" s="9" t="str">
        <f aca="true">IF(B204="","",IF(L204="Erledigt",IF(M204="","",M204-B204),TODAY()-B204))</f>
        <v/>
      </c>
      <c r="O204" s="8"/>
    </row>
  </sheetData>
  <autoFilter ref="A4:O204"/>
  <mergeCells count="3">
    <mergeCell ref="A1:O1"/>
    <mergeCell ref="A2:O2"/>
    <mergeCell ref="A3:O3"/>
  </mergeCells>
  <conditionalFormatting sqref="J5:J204">
    <cfRule type="expression" priority="2" aboveAverage="0" equalAverage="0" bottom="0" percent="0" rank="0" text="" dxfId="15">
      <formula>AND($J5&lt;&gt;"",$J5&lt;TODAY(),$L5&lt;&gt;"Erledigt")</formula>
    </cfRule>
  </conditionalFormatting>
  <conditionalFormatting sqref="L5:L204">
    <cfRule type="cellIs" priority="3" operator="equal" aboveAverage="0" equalAverage="0" bottom="0" percent="0" rank="0" text="" dxfId="16">
      <formula>"Offen"</formula>
    </cfRule>
    <cfRule type="cellIs" priority="4" operator="equal" aboveAverage="0" equalAverage="0" bottom="0" percent="0" rank="0" text="" dxfId="17">
      <formula>"In Bearbeitung"</formula>
    </cfRule>
    <cfRule type="cellIs" priority="5" operator="equal" aboveAverage="0" equalAverage="0" bottom="0" percent="0" rank="0" text="" dxfId="18">
      <formula>"Wartet"</formula>
    </cfRule>
    <cfRule type="cellIs" priority="6" operator="equal" aboveAverage="0" equalAverage="0" bottom="0" percent="0" rank="0" text="" dxfId="19">
      <formula>"Erledigt"</formula>
    </cfRule>
  </conditionalFormatting>
  <conditionalFormatting sqref="I5:I204">
    <cfRule type="cellIs" priority="7" operator="equal" aboveAverage="0" equalAverage="0" bottom="0" percent="0" rank="0" text="" dxfId="20">
      <formula>"Hoch"</formula>
    </cfRule>
  </conditionalFormatting>
  <conditionalFormatting sqref="A5:O204">
    <cfRule type="expression" priority="8" aboveAverage="0" equalAverage="0" bottom="0" percent="0" rank="0" text="" dxfId="21">
      <formula>MOD(ROW(),2)=0</formula>
    </cfRule>
  </conditionalFormatting>
  <dataValidations count="4">
    <dataValidation allowBlank="true" error="Bitte einen Wert aus der Liste wählen." errorStyle="stop" errorTitle="Ungültige Eingabe" operator="between" showDropDown="false" showErrorMessage="true" showInputMessage="false" sqref="C5:C204" type="list">
      <formula1>"Brief,E-Mail,Fax,Paket,Bote"</formula1>
      <formula2>0</formula2>
    </dataValidation>
    <dataValidation allowBlank="true" error="Bitte einen Wert aus der Liste wählen." errorStyle="stop" errorTitle="Ungültige Eingabe" operator="between" showDropDown="false" showErrorMessage="true" showInputMessage="false" sqref="G5:G204" type="list">
      <formula1>"Rechnung,Vertrag,Angebot,Bewerbung,Behördenpost,Mahnung,Werbung,Sonstiges"</formula1>
      <formula2>0</formula2>
    </dataValidation>
    <dataValidation allowBlank="true" error="Bitte einen Wert aus der Liste wählen." errorStyle="stop" errorTitle="Ungültige Eingabe" operator="between" showDropDown="false" showErrorMessage="true" showInputMessage="false" sqref="I5:I204" type="list">
      <formula1>"Hoch,Mittel,Niedrig"</formula1>
      <formula2>0</formula2>
    </dataValidation>
    <dataValidation allowBlank="true" error="Bitte einen Wert aus der Liste wählen." errorStyle="stop" errorTitle="Ungültige Eingabe" operator="between" showDropDown="false" showErrorMessage="true" showInputMessage="false" sqref="L5:L204" type="list">
      <formula1>"Offen,In Bearbeitung,Wartet,Erledigt"</formula1>
      <formula2>0</formula2>
    </dataValidation>
  </dataValidations>
  <printOptions headings="false" gridLines="false" gridLinesSet="true" horizontalCentered="tru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5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0" min="1" style="0" width="15.51"/>
  </cols>
  <sheetData>
    <row r="1" customFormat="false" ht="33.75" hidden="false" customHeight="true" outlineLevel="0" collapsed="false">
      <c r="A1" s="1" t="s">
        <v>126</v>
      </c>
      <c r="B1" s="1"/>
      <c r="C1" s="1"/>
      <c r="D1" s="1"/>
      <c r="E1" s="1"/>
      <c r="F1" s="1"/>
      <c r="G1" s="1"/>
      <c r="H1" s="1"/>
    </row>
    <row r="2" customFormat="false" ht="18.75" hidden="false" customHeight="true" outlineLevel="0" collapsed="false">
      <c r="A2" s="2" t="s">
        <v>127</v>
      </c>
      <c r="B2" s="2"/>
      <c r="C2" s="2"/>
      <c r="D2" s="2"/>
      <c r="E2" s="2"/>
      <c r="F2" s="2"/>
      <c r="G2" s="2"/>
      <c r="H2" s="2"/>
    </row>
    <row r="3" customFormat="false" ht="3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21.75" hidden="false" customHeight="true" outlineLevel="0" collapsed="false">
      <c r="A5" s="10" t="n">
        <f aca="false">COUNT(Posteingangsbuch!$B$5:$B$204)</f>
        <v>22</v>
      </c>
      <c r="B5" s="10"/>
      <c r="C5" s="11" t="n">
        <f aca="false">COUNTIF(Posteingangsbuch!$L$5:$L$204,"Offen")</f>
        <v>3</v>
      </c>
      <c r="D5" s="11"/>
      <c r="E5" s="12" t="n">
        <f aca="false">COUNTIF(Posteingangsbuch!$L$5:$L$204,"In Bearbeitung")</f>
        <v>3</v>
      </c>
      <c r="F5" s="12"/>
      <c r="G5" s="13" t="n">
        <f aca="false">COUNTIF(Posteingangsbuch!$L$5:$L$204,"Wartet")</f>
        <v>1</v>
      </c>
      <c r="H5" s="13"/>
    </row>
    <row r="6" customFormat="false" ht="21.75" hidden="false" customHeight="true" outlineLevel="0" collapsed="false">
      <c r="A6" s="10"/>
      <c r="B6" s="10"/>
      <c r="C6" s="11"/>
      <c r="D6" s="11"/>
      <c r="E6" s="12"/>
      <c r="F6" s="12"/>
      <c r="G6" s="13"/>
      <c r="H6" s="13"/>
    </row>
    <row r="7" customFormat="false" ht="19.5" hidden="false" customHeight="true" outlineLevel="0" collapsed="false">
      <c r="A7" s="14" t="s">
        <v>128</v>
      </c>
      <c r="B7" s="14"/>
      <c r="C7" s="14" t="s">
        <v>129</v>
      </c>
      <c r="D7" s="14"/>
      <c r="E7" s="14" t="s">
        <v>130</v>
      </c>
      <c r="F7" s="14"/>
      <c r="G7" s="14" t="s">
        <v>131</v>
      </c>
      <c r="H7" s="14"/>
    </row>
    <row r="8" customFormat="false" ht="21.75" hidden="false" customHeight="true" outlineLevel="0" collapsed="false"/>
    <row r="9" customFormat="false" ht="21.75" hidden="false" customHeight="true" outlineLevel="0" collapsed="false">
      <c r="A9" s="15" t="n">
        <f aca="false">COUNTIF(Posteingangsbuch!$L$5:$L$204,"Erledigt")</f>
        <v>15</v>
      </c>
      <c r="B9" s="15"/>
      <c r="C9" s="11" t="n">
        <f aca="true">COUNTIFS(Posteingangsbuch!$J$5:$J$204,"&lt;"&amp;TODAY(),Posteingangsbuch!$J$5:$J$204,"&lt;&gt;",Posteingangsbuch!$L$5:$L$204,"&lt;&gt;Erledigt")</f>
        <v>4</v>
      </c>
      <c r="D9" s="11"/>
      <c r="E9" s="16" t="n">
        <f aca="false">IFERROR(ROUND(AVERAGEIFS(Posteingangsbuch!$N$5:$N$204,Posteingangsbuch!$L$5:$L$204,"&lt;&gt;Erledigt",Posteingangsbuch!$N$5:$N$204,"&lt;&gt;"),0),0)</f>
        <v>42</v>
      </c>
      <c r="F9" s="16"/>
      <c r="G9" s="17" t="n">
        <f aca="false">IFERROR(COUNTIF(Posteingangsbuch!$L$5:$L$204,"Erledigt")/COUNT(Posteingangsbuch!$B$5:$B$204),0)</f>
        <v>0.681818181818182</v>
      </c>
      <c r="H9" s="17"/>
    </row>
    <row r="10" customFormat="false" ht="21.75" hidden="false" customHeight="true" outlineLevel="0" collapsed="false">
      <c r="A10" s="15"/>
      <c r="B10" s="15"/>
      <c r="C10" s="11"/>
      <c r="D10" s="11"/>
      <c r="E10" s="16"/>
      <c r="F10" s="16"/>
      <c r="G10" s="17"/>
      <c r="H10" s="17"/>
    </row>
    <row r="11" customFormat="false" ht="7.5" hidden="false" customHeight="true" outlineLevel="0" collapsed="false">
      <c r="A11" s="14" t="s">
        <v>132</v>
      </c>
      <c r="B11" s="14"/>
      <c r="C11" s="14" t="s">
        <v>133</v>
      </c>
      <c r="D11" s="14"/>
      <c r="E11" s="14" t="s">
        <v>134</v>
      </c>
      <c r="F11" s="14"/>
      <c r="G11" s="14" t="s">
        <v>135</v>
      </c>
      <c r="H11" s="14"/>
    </row>
    <row r="13" customFormat="false" ht="21.75" hidden="false" customHeight="true" outlineLevel="0" collapsed="false">
      <c r="A13" s="18" t="s">
        <v>136</v>
      </c>
      <c r="B13" s="18"/>
      <c r="C13" s="18"/>
      <c r="D13" s="18"/>
      <c r="E13" s="19" t="s">
        <v>137</v>
      </c>
      <c r="F13" s="19"/>
      <c r="G13" s="19"/>
      <c r="H13" s="19"/>
    </row>
    <row r="14" customFormat="false" ht="15" hidden="false" customHeight="false" outlineLevel="0" collapsed="false">
      <c r="A14" s="20" t="s">
        <v>8</v>
      </c>
      <c r="B14" s="20"/>
      <c r="C14" s="21" t="s">
        <v>138</v>
      </c>
      <c r="D14" s="21" t="s">
        <v>139</v>
      </c>
      <c r="E14" s="20" t="s">
        <v>8</v>
      </c>
      <c r="F14" s="20"/>
      <c r="G14" s="21" t="s">
        <v>138</v>
      </c>
      <c r="H14" s="21" t="s">
        <v>139</v>
      </c>
    </row>
    <row r="15" customFormat="false" ht="18.75" hidden="false" customHeight="true" outlineLevel="0" collapsed="false">
      <c r="A15" s="22" t="s">
        <v>115</v>
      </c>
      <c r="B15" s="22"/>
      <c r="C15" s="23" t="n">
        <f aca="false">COUNTIF(Posteingangsbuch!$L$5:$L$204,"Offen")</f>
        <v>3</v>
      </c>
      <c r="D15" s="24" t="n">
        <f aca="false">IFERROR(C15/$A$5,0)</f>
        <v>0.136363636363636</v>
      </c>
      <c r="E15" s="22" t="s">
        <v>33</v>
      </c>
      <c r="F15" s="22"/>
      <c r="G15" s="23" t="n">
        <f aca="false">COUNTIF(Posteingangsbuch!$I$5:$I$204,"Hoch")</f>
        <v>7</v>
      </c>
      <c r="H15" s="24" t="n">
        <f aca="false">IFERROR(G15/$A$5,0)</f>
        <v>0.318181818181818</v>
      </c>
    </row>
    <row r="16" customFormat="false" ht="18.75" hidden="false" customHeight="true" outlineLevel="0" collapsed="false">
      <c r="A16" s="25" t="s">
        <v>97</v>
      </c>
      <c r="B16" s="25"/>
      <c r="C16" s="26" t="n">
        <f aca="false">COUNTIF(Posteingangsbuch!$L$5:$L$204,"In Bearbeitung")</f>
        <v>3</v>
      </c>
      <c r="D16" s="27" t="n">
        <f aca="false">IFERROR(C16/$A$5,0)</f>
        <v>0.136363636363636</v>
      </c>
      <c r="E16" s="25" t="s">
        <v>23</v>
      </c>
      <c r="F16" s="25"/>
      <c r="G16" s="26" t="n">
        <f aca="false">COUNTIF(Posteingangsbuch!$I$5:$I$204,"Mittel")</f>
        <v>8</v>
      </c>
      <c r="H16" s="27" t="n">
        <f aca="false">IFERROR(G16/$A$5,0)</f>
        <v>0.363636363636364</v>
      </c>
    </row>
    <row r="17" customFormat="false" ht="18.75" hidden="false" customHeight="true" outlineLevel="0" collapsed="false">
      <c r="A17" s="22" t="s">
        <v>77</v>
      </c>
      <c r="B17" s="22"/>
      <c r="C17" s="23" t="n">
        <f aca="false">COUNTIF(Posteingangsbuch!$L$5:$L$204,"Wartet")</f>
        <v>1</v>
      </c>
      <c r="D17" s="24" t="n">
        <f aca="false">IFERROR(C17/$A$5,0)</f>
        <v>0.0454545454545455</v>
      </c>
      <c r="E17" s="22" t="s">
        <v>41</v>
      </c>
      <c r="F17" s="22"/>
      <c r="G17" s="23" t="n">
        <f aca="false">COUNTIF(Posteingangsbuch!$I$5:$I$204,"Niedrig")</f>
        <v>7</v>
      </c>
      <c r="H17" s="24" t="n">
        <f aca="false">IFERROR(G17/$A$5,0)</f>
        <v>0.318181818181818</v>
      </c>
    </row>
    <row r="18" customFormat="false" ht="18.75" hidden="false" customHeight="true" outlineLevel="0" collapsed="false">
      <c r="A18" s="25" t="s">
        <v>25</v>
      </c>
      <c r="B18" s="25"/>
      <c r="C18" s="26" t="n">
        <f aca="false">COUNTIF(Posteingangsbuch!$L$5:$L$204,"Erledigt")</f>
        <v>15</v>
      </c>
      <c r="D18" s="27" t="n">
        <f aca="false">IFERROR(C18/$A$5,0)</f>
        <v>0.681818181818182</v>
      </c>
    </row>
    <row r="20" customFormat="false" ht="21.75" hidden="false" customHeight="true" outlineLevel="0" collapsed="false">
      <c r="A20" s="28" t="s">
        <v>140</v>
      </c>
      <c r="B20" s="28"/>
      <c r="C20" s="28"/>
      <c r="D20" s="28"/>
      <c r="E20" s="28" t="s">
        <v>141</v>
      </c>
      <c r="F20" s="28"/>
      <c r="G20" s="28"/>
      <c r="H20" s="28"/>
    </row>
    <row r="21" customFormat="false" ht="15" hidden="false" customHeight="false" outlineLevel="0" collapsed="false">
      <c r="A21" s="20" t="s">
        <v>8</v>
      </c>
      <c r="B21" s="20"/>
      <c r="C21" s="21" t="s">
        <v>138</v>
      </c>
      <c r="D21" s="21" t="s">
        <v>139</v>
      </c>
      <c r="E21" s="20" t="s">
        <v>142</v>
      </c>
      <c r="F21" s="20"/>
      <c r="G21" s="20"/>
      <c r="H21" s="21" t="s">
        <v>138</v>
      </c>
    </row>
    <row r="22" customFormat="false" ht="16.5" hidden="false" customHeight="true" outlineLevel="0" collapsed="false">
      <c r="A22" s="22" t="s">
        <v>27</v>
      </c>
      <c r="B22" s="22"/>
      <c r="C22" s="23" t="n">
        <f aca="false">COUNTIF(Posteingangsbuch!$C$5:$C$204,"Brief")</f>
        <v>7</v>
      </c>
      <c r="D22" s="24" t="n">
        <f aca="false">IFERROR(C22/$A$5,0)</f>
        <v>0.318181818181818</v>
      </c>
      <c r="E22" s="22" t="s">
        <v>143</v>
      </c>
      <c r="F22" s="22"/>
      <c r="G22" s="22"/>
      <c r="H22" s="23" t="n">
        <f aca="false">COUNTIFS(Posteingangsbuch!$B$5:$B$204,"&gt;="&amp;DATE(2026,1,1),Posteingangsbuch!$B$5:$B$204,"&lt;"&amp;DATE(2026,1+1,1))</f>
        <v>4</v>
      </c>
    </row>
    <row r="23" customFormat="false" ht="16.5" hidden="false" customHeight="true" outlineLevel="0" collapsed="false">
      <c r="A23" s="25" t="s">
        <v>17</v>
      </c>
      <c r="B23" s="25"/>
      <c r="C23" s="26" t="n">
        <f aca="false">COUNTIF(Posteingangsbuch!$C$5:$C$204,"E-Mail")</f>
        <v>11</v>
      </c>
      <c r="D23" s="27" t="n">
        <f aca="false">IFERROR(C23/$A$5,0)</f>
        <v>0.5</v>
      </c>
      <c r="E23" s="25" t="s">
        <v>144</v>
      </c>
      <c r="F23" s="25"/>
      <c r="G23" s="25"/>
      <c r="H23" s="26" t="n">
        <f aca="false">COUNTIFS(Posteingangsbuch!$B$5:$B$204,"&gt;="&amp;DATE(2026,2,1),Posteingangsbuch!$B$5:$B$204,"&lt;"&amp;DATE(2026,2+1,1))</f>
        <v>3</v>
      </c>
    </row>
    <row r="24" customFormat="false" ht="16.5" hidden="false" customHeight="true" outlineLevel="0" collapsed="false">
      <c r="A24" s="22" t="s">
        <v>64</v>
      </c>
      <c r="B24" s="22"/>
      <c r="C24" s="23" t="n">
        <f aca="false">COUNTIF(Posteingangsbuch!$C$5:$C$204,"Fax")</f>
        <v>1</v>
      </c>
      <c r="D24" s="24" t="n">
        <f aca="false">IFERROR(C24/$A$5,0)</f>
        <v>0.0454545454545455</v>
      </c>
      <c r="E24" s="22" t="s">
        <v>145</v>
      </c>
      <c r="F24" s="22"/>
      <c r="G24" s="22"/>
      <c r="H24" s="23" t="n">
        <f aca="false">COUNTIFS(Posteingangsbuch!$B$5:$B$204,"&gt;="&amp;DATE(2026,3,1),Posteingangsbuch!$B$5:$B$204,"&lt;"&amp;DATE(2026,3+1,1))</f>
        <v>3</v>
      </c>
    </row>
    <row r="25" customFormat="false" ht="16.5" hidden="false" customHeight="true" outlineLevel="0" collapsed="false">
      <c r="A25" s="25" t="s">
        <v>44</v>
      </c>
      <c r="B25" s="25"/>
      <c r="C25" s="26" t="n">
        <f aca="false">COUNTIF(Posteingangsbuch!$C$5:$C$204,"Paket")</f>
        <v>2</v>
      </c>
      <c r="D25" s="27" t="n">
        <f aca="false">IFERROR(C25/$A$5,0)</f>
        <v>0.0909090909090909</v>
      </c>
      <c r="E25" s="25" t="s">
        <v>146</v>
      </c>
      <c r="F25" s="25"/>
      <c r="G25" s="25"/>
      <c r="H25" s="26" t="n">
        <f aca="false">COUNTIFS(Posteingangsbuch!$B$5:$B$204,"&gt;="&amp;DATE(2026,4,1),Posteingangsbuch!$B$5:$B$204,"&lt;"&amp;DATE(2026,4+1,1))</f>
        <v>3</v>
      </c>
    </row>
    <row r="26" customFormat="false" ht="16.5" hidden="false" customHeight="true" outlineLevel="0" collapsed="false">
      <c r="A26" s="22" t="s">
        <v>86</v>
      </c>
      <c r="B26" s="22"/>
      <c r="C26" s="23" t="n">
        <f aca="false">COUNTIF(Posteingangsbuch!$C$5:$C$204,"Bote")</f>
        <v>1</v>
      </c>
      <c r="D26" s="24" t="n">
        <f aca="false">IFERROR(C26/$A$5,0)</f>
        <v>0.0454545454545455</v>
      </c>
      <c r="E26" s="22" t="s">
        <v>147</v>
      </c>
      <c r="F26" s="22"/>
      <c r="G26" s="22"/>
      <c r="H26" s="23" t="n">
        <f aca="false">COUNTIFS(Posteingangsbuch!$B$5:$B$204,"&gt;="&amp;DATE(2026,5,1),Posteingangsbuch!$B$5:$B$204,"&lt;"&amp;DATE(2026,5+1,1))</f>
        <v>2</v>
      </c>
    </row>
    <row r="27" customFormat="false" ht="16.5" hidden="false" customHeight="true" outlineLevel="0" collapsed="false">
      <c r="E27" s="25" t="s">
        <v>148</v>
      </c>
      <c r="F27" s="25"/>
      <c r="G27" s="25"/>
      <c r="H27" s="26" t="n">
        <f aca="false">COUNTIFS(Posteingangsbuch!$B$5:$B$204,"&gt;="&amp;DATE(2026,6,1),Posteingangsbuch!$B$5:$B$204,"&lt;"&amp;DATE(2026,6+1,1))</f>
        <v>3</v>
      </c>
    </row>
    <row r="28" customFormat="false" ht="16.5" hidden="false" customHeight="true" outlineLevel="0" collapsed="false">
      <c r="E28" s="22" t="s">
        <v>149</v>
      </c>
      <c r="F28" s="22"/>
      <c r="G28" s="22"/>
      <c r="H28" s="23" t="n">
        <f aca="false">COUNTIFS(Posteingangsbuch!$B$5:$B$204,"&gt;="&amp;DATE(2026,7,1),Posteingangsbuch!$B$5:$B$204,"&lt;"&amp;DATE(2026,7+1,1))</f>
        <v>4</v>
      </c>
    </row>
    <row r="29" customFormat="false" ht="16.5" hidden="false" customHeight="true" outlineLevel="0" collapsed="false">
      <c r="E29" s="25" t="s">
        <v>150</v>
      </c>
      <c r="F29" s="25"/>
      <c r="G29" s="25"/>
      <c r="H29" s="26" t="n">
        <f aca="false">COUNTIFS(Posteingangsbuch!$B$5:$B$204,"&gt;="&amp;DATE(2026,8,1),Posteingangsbuch!$B$5:$B$204,"&lt;"&amp;DATE(2026,8+1,1))</f>
        <v>0</v>
      </c>
    </row>
    <row r="30" customFormat="false" ht="16.5" hidden="false" customHeight="true" outlineLevel="0" collapsed="false">
      <c r="E30" s="22" t="s">
        <v>151</v>
      </c>
      <c r="F30" s="22"/>
      <c r="G30" s="22"/>
      <c r="H30" s="23" t="n">
        <f aca="false">COUNTIFS(Posteingangsbuch!$B$5:$B$204,"&gt;="&amp;DATE(2026,9,1),Posteingangsbuch!$B$5:$B$204,"&lt;"&amp;DATE(2026,9+1,1))</f>
        <v>0</v>
      </c>
    </row>
    <row r="31" customFormat="false" ht="16.5" hidden="false" customHeight="true" outlineLevel="0" collapsed="false">
      <c r="E31" s="25" t="s">
        <v>152</v>
      </c>
      <c r="F31" s="25"/>
      <c r="G31" s="25"/>
      <c r="H31" s="26" t="n">
        <f aca="false">COUNTIFS(Posteingangsbuch!$B$5:$B$204,"&gt;="&amp;DATE(2026,10,1),Posteingangsbuch!$B$5:$B$204,"&lt;"&amp;DATE(2026,10+1,1))</f>
        <v>0</v>
      </c>
    </row>
    <row r="32" customFormat="false" ht="16.5" hidden="false" customHeight="true" outlineLevel="0" collapsed="false">
      <c r="E32" s="22" t="s">
        <v>153</v>
      </c>
      <c r="F32" s="22"/>
      <c r="G32" s="22"/>
      <c r="H32" s="23" t="n">
        <f aca="false">COUNTIFS(Posteingangsbuch!$B$5:$B$204,"&gt;="&amp;DATE(2026,11,1),Posteingangsbuch!$B$5:$B$204,"&lt;"&amp;DATE(2026,11+1,1))</f>
        <v>0</v>
      </c>
    </row>
    <row r="33" customFormat="false" ht="16.5" hidden="false" customHeight="true" outlineLevel="0" collapsed="false">
      <c r="E33" s="25" t="s">
        <v>154</v>
      </c>
      <c r="F33" s="25"/>
      <c r="G33" s="25"/>
      <c r="H33" s="26" t="n">
        <f aca="false">COUNTIFS(Posteingangsbuch!$B$5:$B$204,"&gt;="&amp;DATE(2026,12,1),Posteingangsbuch!$B$5:$B$204,"&lt;"&amp;DATE(2026,12+1,1))</f>
        <v>0</v>
      </c>
    </row>
    <row r="44" customFormat="false" ht="21.75" hidden="false" customHeight="true" outlineLevel="0" collapsed="false">
      <c r="A44" s="18" t="s">
        <v>155</v>
      </c>
      <c r="B44" s="18"/>
      <c r="C44" s="18"/>
      <c r="D44" s="18"/>
      <c r="E44" s="18"/>
      <c r="F44" s="18"/>
      <c r="G44" s="18"/>
      <c r="H44" s="18"/>
    </row>
    <row r="45" customFormat="false" ht="16.5" hidden="false" customHeight="true" outlineLevel="0" collapsed="false">
      <c r="A45" s="29" t="s">
        <v>156</v>
      </c>
      <c r="B45" s="29"/>
      <c r="C45" s="29"/>
      <c r="D45" s="29"/>
      <c r="E45" s="29"/>
      <c r="F45" s="29"/>
      <c r="G45" s="29"/>
      <c r="H45" s="29"/>
    </row>
    <row r="46" customFormat="false" ht="16.5" hidden="false" customHeight="true" outlineLevel="0" collapsed="false">
      <c r="A46" s="30" t="s">
        <v>157</v>
      </c>
      <c r="B46" s="30"/>
      <c r="C46" s="30"/>
      <c r="D46" s="30"/>
      <c r="E46" s="30"/>
      <c r="F46" s="30"/>
      <c r="G46" s="30"/>
      <c r="H46" s="30"/>
    </row>
    <row r="47" customFormat="false" ht="16.5" hidden="false" customHeight="true" outlineLevel="0" collapsed="false">
      <c r="A47" s="29" t="s">
        <v>158</v>
      </c>
      <c r="B47" s="29"/>
      <c r="C47" s="29"/>
      <c r="D47" s="29"/>
      <c r="E47" s="29"/>
      <c r="F47" s="29"/>
      <c r="G47" s="29"/>
      <c r="H47" s="29"/>
    </row>
    <row r="48" customFormat="false" ht="16.5" hidden="false" customHeight="true" outlineLevel="0" collapsed="false">
      <c r="A48" s="30" t="s">
        <v>159</v>
      </c>
      <c r="B48" s="30"/>
      <c r="C48" s="30"/>
      <c r="D48" s="30"/>
      <c r="E48" s="30"/>
      <c r="F48" s="30"/>
      <c r="G48" s="30"/>
      <c r="H48" s="30"/>
    </row>
    <row r="49" customFormat="false" ht="16.5" hidden="false" customHeight="true" outlineLevel="0" collapsed="false">
      <c r="A49" s="29" t="s">
        <v>160</v>
      </c>
      <c r="B49" s="29"/>
      <c r="C49" s="29"/>
      <c r="D49" s="29"/>
      <c r="E49" s="29"/>
      <c r="F49" s="29"/>
      <c r="G49" s="29"/>
      <c r="H49" s="29"/>
    </row>
    <row r="50" customFormat="false" ht="16.5" hidden="false" customHeight="true" outlineLevel="0" collapsed="false">
      <c r="A50" s="30" t="s">
        <v>161</v>
      </c>
      <c r="B50" s="30"/>
      <c r="C50" s="30"/>
      <c r="D50" s="30"/>
      <c r="E50" s="30"/>
      <c r="F50" s="30"/>
      <c r="G50" s="30"/>
      <c r="H50" s="30"/>
    </row>
  </sheetData>
  <mergeCells count="58">
    <mergeCell ref="A1:H1"/>
    <mergeCell ref="A2:H2"/>
    <mergeCell ref="A3:H3"/>
    <mergeCell ref="A5:B6"/>
    <mergeCell ref="C5:D6"/>
    <mergeCell ref="E5:F6"/>
    <mergeCell ref="G5:H6"/>
    <mergeCell ref="A7:B7"/>
    <mergeCell ref="C7:D7"/>
    <mergeCell ref="E7:F7"/>
    <mergeCell ref="G7:H7"/>
    <mergeCell ref="A9:B10"/>
    <mergeCell ref="C9:D10"/>
    <mergeCell ref="E9:F10"/>
    <mergeCell ref="G9:H10"/>
    <mergeCell ref="A11:B11"/>
    <mergeCell ref="C11:D11"/>
    <mergeCell ref="E11:F11"/>
    <mergeCell ref="G11:H11"/>
    <mergeCell ref="A13:D13"/>
    <mergeCell ref="E13:H13"/>
    <mergeCell ref="A14:B14"/>
    <mergeCell ref="E14:F14"/>
    <mergeCell ref="A15:B15"/>
    <mergeCell ref="E15:F15"/>
    <mergeCell ref="A16:B16"/>
    <mergeCell ref="E16:F16"/>
    <mergeCell ref="A17:B17"/>
    <mergeCell ref="E17:F17"/>
    <mergeCell ref="A18:B18"/>
    <mergeCell ref="A20:D20"/>
    <mergeCell ref="E20:H20"/>
    <mergeCell ref="A21:B21"/>
    <mergeCell ref="E21:G21"/>
    <mergeCell ref="A22:B22"/>
    <mergeCell ref="E22:G22"/>
    <mergeCell ref="A23:B23"/>
    <mergeCell ref="E23:G23"/>
    <mergeCell ref="A24:B24"/>
    <mergeCell ref="E24:G24"/>
    <mergeCell ref="A25:B25"/>
    <mergeCell ref="E25:G25"/>
    <mergeCell ref="A26:B26"/>
    <mergeCell ref="E26:G26"/>
    <mergeCell ref="E27:G27"/>
    <mergeCell ref="E28:G28"/>
    <mergeCell ref="E29:G29"/>
    <mergeCell ref="E30:G30"/>
    <mergeCell ref="E31:G31"/>
    <mergeCell ref="E32:G32"/>
    <mergeCell ref="E33:G33"/>
    <mergeCell ref="A44:H44"/>
    <mergeCell ref="A45:H45"/>
    <mergeCell ref="A46:H46"/>
    <mergeCell ref="A47:H47"/>
    <mergeCell ref="A48:H48"/>
    <mergeCell ref="A49:H49"/>
    <mergeCell ref="A50:H50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2026-07-25T14:53:53Z</dcterms:created>
  <dc:creator>openpyxl</dc:creator>
  <dc:description/>
  <dc:language>en-US</dc:language>
  <cp:lastModifiedBy/>
  <dcterms:modified xsi:type="dcterms:W3CDTF">2026-07-25T14:54:02Z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