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üfprotokoll" sheetId="1" state="visible" r:id="rId3"/>
    <sheet name="Prüfregister" sheetId="2" state="visible" r:id="rId4"/>
  </sheets>
  <definedNames>
    <definedName function="false" hidden="false" localSheetId="0" name="_xlnm.Print_Area" vbProcedure="false">Prüfprotokoll!$A$1:$H$58</definedName>
    <definedName function="false" hidden="false" localSheetId="1" name="_xlnm.Print_Area" vbProcedure="false">Prüfregister!$A$1:$K$61</definedName>
    <definedName function="false" hidden="false" localSheetId="1" name="_xlnm.Print_Titles" vbProcedure="false">Prüfregister!$11:$11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<sst xmlns="http://schemas.openxmlformats.org/spreadsheetml/2006/main" count="249" uniqueCount="160">
  <si>
    <t xml:space="preserve">PRÜFPROTOKOLL</t>
  </si>
  <si>
    <t xml:space="preserve">NORDWERK GmbH  ·  Technik &amp; Instandhaltung  ·  2026</t>
  </si>
  <si>
    <t xml:space="preserve">Blau hinterlegte Felder und die Tabellen ausfüllen – Auswertung, Status und Termine berechnen sich automatisch.</t>
  </si>
  <si>
    <t xml:space="preserve">ALLGEMEINE ANGABEN</t>
  </si>
  <si>
    <t xml:space="preserve">Prüfobjekt</t>
  </si>
  <si>
    <t xml:space="preserve">Tischbohrmaschine TB-16</t>
  </si>
  <si>
    <t xml:space="preserve">Protokoll-Nr.</t>
  </si>
  <si>
    <t xml:space="preserve">PP-2026-0147</t>
  </si>
  <si>
    <t xml:space="preserve">Typ / Modell</t>
  </si>
  <si>
    <t xml:space="preserve">TB-16 / Baujahr 2019</t>
  </si>
  <si>
    <t xml:space="preserve">Prüfdatum</t>
  </si>
  <si>
    <t xml:space="preserve">Serien- / Inventarnummer</t>
  </si>
  <si>
    <t xml:space="preserve">SN 4711-88 / INV-0235</t>
  </si>
  <si>
    <t xml:space="preserve">Prüfer/-in</t>
  </si>
  <si>
    <t xml:space="preserve">M. Brandt</t>
  </si>
  <si>
    <t xml:space="preserve">Hersteller</t>
  </si>
  <si>
    <t xml:space="preserve">Beispielwerk Maschinen GmbH</t>
  </si>
  <si>
    <t xml:space="preserve">Prüfart</t>
  </si>
  <si>
    <t xml:space="preserve">Wiederholungsprüfung</t>
  </si>
  <si>
    <t xml:space="preserve">Standort</t>
  </si>
  <si>
    <t xml:space="preserve">Werkstatt, Halle 2</t>
  </si>
  <si>
    <t xml:space="preserve">Prüfgrundlage</t>
  </si>
  <si>
    <t xml:space="preserve">Prüfanweisung QA-101</t>
  </si>
  <si>
    <t xml:space="preserve">Abteilung / Kostenstelle</t>
  </si>
  <si>
    <t xml:space="preserve">Instandhaltung / KST 4300</t>
  </si>
  <si>
    <t xml:space="preserve">Prüfintervall (Monate)</t>
  </si>
  <si>
    <t xml:space="preserve">PRÜFPUNKTE &amp; EINZELERGEBNISSE</t>
  </si>
  <si>
    <t xml:space="preserve">Nr.</t>
  </si>
  <si>
    <t xml:space="preserve">Prüfpunkt / Kriterium</t>
  </si>
  <si>
    <t xml:space="preserve">Prüfmethode</t>
  </si>
  <si>
    <t xml:space="preserve">Sollwert / Anforderung</t>
  </si>
  <si>
    <t xml:space="preserve">Istwert / Feststellung</t>
  </si>
  <si>
    <t xml:space="preserve">Ergebnis</t>
  </si>
  <si>
    <t xml:space="preserve">Bemerkung</t>
  </si>
  <si>
    <t xml:space="preserve">Typenschild vorhanden und lesbar</t>
  </si>
  <si>
    <t xml:space="preserve">Sichtprüfung</t>
  </si>
  <si>
    <t xml:space="preserve">vorhanden, lesbar</t>
  </si>
  <si>
    <t xml:space="preserve">erfüllt</t>
  </si>
  <si>
    <t xml:space="preserve">i. O.</t>
  </si>
  <si>
    <t xml:space="preserve">Gehäuse / Abdeckungen</t>
  </si>
  <si>
    <t xml:space="preserve">unbeschädigt</t>
  </si>
  <si>
    <t xml:space="preserve">Anschlussleitung und Stecker</t>
  </si>
  <si>
    <t xml:space="preserve">Isolierung beschädigt</t>
  </si>
  <si>
    <t xml:space="preserve">n. i. O.</t>
  </si>
  <si>
    <t xml:space="preserve">siehe Maßnahme 1</t>
  </si>
  <si>
    <t xml:space="preserve">Bedien- und Warnhinweise</t>
  </si>
  <si>
    <t xml:space="preserve">vollständig</t>
  </si>
  <si>
    <t xml:space="preserve">Schutzhaube am Bohrfutter</t>
  </si>
  <si>
    <t xml:space="preserve">vorhanden, wirksam</t>
  </si>
  <si>
    <t xml:space="preserve">Schutzhaube fehlt</t>
  </si>
  <si>
    <t xml:space="preserve">siehe Maßnahme 2</t>
  </si>
  <si>
    <t xml:space="preserve">Standsichere Befestigung</t>
  </si>
  <si>
    <t xml:space="preserve">fest verschraubt</t>
  </si>
  <si>
    <t xml:space="preserve">Not-Aus-Einrichtung</t>
  </si>
  <si>
    <t xml:space="preserve">Funktionsprüfung</t>
  </si>
  <si>
    <t xml:space="preserve">löst zuverlässig aus</t>
  </si>
  <si>
    <t xml:space="preserve">Ein- / Aus-Schalter</t>
  </si>
  <si>
    <t xml:space="preserve">einwandfrei</t>
  </si>
  <si>
    <t xml:space="preserve">Nullspannungsauslöser</t>
  </si>
  <si>
    <t xml:space="preserve">wirksam</t>
  </si>
  <si>
    <t xml:space="preserve">Spindellauf (Laufruhe)</t>
  </si>
  <si>
    <t xml:space="preserve">läuft ruhig</t>
  </si>
  <si>
    <t xml:space="preserve">Drehzahlumschaltung</t>
  </si>
  <si>
    <t xml:space="preserve">alle Stufen</t>
  </si>
  <si>
    <t xml:space="preserve">Schutzleiterwiderstand</t>
  </si>
  <si>
    <t xml:space="preserve">Messung</t>
  </si>
  <si>
    <t xml:space="preserve">≤ 0,3 Ω</t>
  </si>
  <si>
    <t xml:space="preserve">0,21 Ω</t>
  </si>
  <si>
    <t xml:space="preserve">Isolationswiderstand</t>
  </si>
  <si>
    <t xml:space="preserve">≥ 1 MΩ</t>
  </si>
  <si>
    <t xml:space="preserve">5,4 MΩ</t>
  </si>
  <si>
    <t xml:space="preserve">Absauganschluss</t>
  </si>
  <si>
    <t xml:space="preserve">dicht, wirksam</t>
  </si>
  <si>
    <t xml:space="preserve">—</t>
  </si>
  <si>
    <t xml:space="preserve">n. z.</t>
  </si>
  <si>
    <t xml:space="preserve">nicht vorhanden</t>
  </si>
  <si>
    <t xml:space="preserve">Betriebsanleitung verfügbar</t>
  </si>
  <si>
    <t xml:space="preserve">Dokumentenprüfung</t>
  </si>
  <si>
    <t xml:space="preserve">am Arbeitsplatz</t>
  </si>
  <si>
    <t xml:space="preserve">Zugangsschutz / Schlüsselschalter</t>
  </si>
  <si>
    <t xml:space="preserve">AUSWERTUNG &amp; GESAMTERGEBNIS</t>
  </si>
  <si>
    <t xml:space="preserve">Geprüfte Positionen</t>
  </si>
  <si>
    <t xml:space="preserve">GESAMTERGEBNIS DER PRÜFUNG</t>
  </si>
  <si>
    <t xml:space="preserve">davon in Ordnung (i. O.)</t>
  </si>
  <si>
    <t xml:space="preserve">davon nicht in Ordnung (n. i. O.)</t>
  </si>
  <si>
    <t xml:space="preserve">nicht zutreffend (n. z.)</t>
  </si>
  <si>
    <t xml:space="preserve">Erfüllungsquote (i. O. / geprüft)</t>
  </si>
  <si>
    <t xml:space="preserve">Nächster Prüftermin</t>
  </si>
  <si>
    <t xml:space="preserve">Bei „nicht bestanden“: Nachprüfung nach Mängelbeseitigung ansetzen.</t>
  </si>
  <si>
    <t xml:space="preserve">FESTGESTELLTE MÄNGEL &amp; MASSNAHMEN</t>
  </si>
  <si>
    <t xml:space="preserve">Pos.</t>
  </si>
  <si>
    <t xml:space="preserve">Mangel / Abweichung</t>
  </si>
  <si>
    <t xml:space="preserve">Maßnahme</t>
  </si>
  <si>
    <t xml:space="preserve">Verantwortlich</t>
  </si>
  <si>
    <t xml:space="preserve">Frist</t>
  </si>
  <si>
    <t xml:space="preserve">Status</t>
  </si>
  <si>
    <t xml:space="preserve">Isolierung der Anschlussleitung beschädigt</t>
  </si>
  <si>
    <t xml:space="preserve">Anschlussleitung durch Elektrofachkraft ersetzen</t>
  </si>
  <si>
    <t xml:space="preserve">offen</t>
  </si>
  <si>
    <t xml:space="preserve">Schutzhaube am Bohrfutter fehlt</t>
  </si>
  <si>
    <t xml:space="preserve">Original-Schutzhaube beschaffen und montieren</t>
  </si>
  <si>
    <t xml:space="preserve">K. Vogel</t>
  </si>
  <si>
    <t xml:space="preserve">FREIGABE</t>
  </si>
  <si>
    <t xml:space="preserve">Verantwortliche/-r (Kenntnisnahme)</t>
  </si>
  <si>
    <t xml:space="preserve">16.07.2026, M. Brandt</t>
  </si>
  <si>
    <t xml:space="preserve">Datum, Name, Unterschrift</t>
  </si>
  <si>
    <t xml:space="preserve">Hinweis: Prüfprotokolle mindestens bis zur übernächsten wiederkehrenden Prüfung aufbewahren.</t>
  </si>
  <si>
    <t xml:space="preserve">PRÜFREGISTER 2026</t>
  </si>
  <si>
    <t xml:space="preserve">NORDWERK GmbH</t>
  </si>
  <si>
    <t xml:space="preserve">Übersicht aller durchgeführten Prüfungen  ·  Termin- und Statusverfolgung</t>
  </si>
  <si>
    <t xml:space="preserve">Jede abgeschlossene Prüfung als Zeile erfassen – Kennzahlen und Status aktualisieren sich automatisch (Stichtag: heutiges Datum).</t>
  </si>
  <si>
    <t xml:space="preserve">PRÜFUNGEN GESAMT</t>
  </si>
  <si>
    <t xml:space="preserve">BESTANDEN</t>
  </si>
  <si>
    <t xml:space="preserve">NICHT BESTANDEN</t>
  </si>
  <si>
    <t xml:space="preserve">ÜBERFÄLLIG</t>
  </si>
  <si>
    <t xml:space="preserve">FÄLLIG ≤ 30 TAGE</t>
  </si>
  <si>
    <t xml:space="preserve">PRÜFÜBERSICHT</t>
  </si>
  <si>
    <t xml:space="preserve">Nächste Prüfung</t>
  </si>
  <si>
    <t xml:space="preserve">PP-2026-0101</t>
  </si>
  <si>
    <t xml:space="preserve">Sektionaltor Halle 1</t>
  </si>
  <si>
    <t xml:space="preserve">Halle 1</t>
  </si>
  <si>
    <t xml:space="preserve">bestanden</t>
  </si>
  <si>
    <t xml:space="preserve">PP-2026-0106</t>
  </si>
  <si>
    <t xml:space="preserve">Regalanlage Lager</t>
  </si>
  <si>
    <t xml:space="preserve">Lager</t>
  </si>
  <si>
    <t xml:space="preserve">PP-2026-0112</t>
  </si>
  <si>
    <t xml:space="preserve">Druckluftkompressor K-2</t>
  </si>
  <si>
    <t xml:space="preserve">Werkstatt</t>
  </si>
  <si>
    <t xml:space="preserve">halbjährliches Intervall</t>
  </si>
  <si>
    <t xml:space="preserve">PP-2026-0118</t>
  </si>
  <si>
    <t xml:space="preserve">Handkreissäge HS-90</t>
  </si>
  <si>
    <t xml:space="preserve">PP-2026-0121</t>
  </si>
  <si>
    <t xml:space="preserve">Anlegeleiter 6 m (L-04)</t>
  </si>
  <si>
    <t xml:space="preserve">T. Schilling</t>
  </si>
  <si>
    <t xml:space="preserve">PP-2026-0125</t>
  </si>
  <si>
    <t xml:space="preserve">Feuerlöscher Verwaltung</t>
  </si>
  <si>
    <t xml:space="preserve">Verwaltung</t>
  </si>
  <si>
    <t xml:space="preserve">PrüfService Nord</t>
  </si>
  <si>
    <t xml:space="preserve">extern, 2-Jahres-Intervall</t>
  </si>
  <si>
    <t xml:space="preserve">PP-2026-0129</t>
  </si>
  <si>
    <t xml:space="preserve">Gabelstapler GS-3</t>
  </si>
  <si>
    <t xml:space="preserve">extern, jährlich</t>
  </si>
  <si>
    <t xml:space="preserve">PP-2026-0133</t>
  </si>
  <si>
    <t xml:space="preserve">Sicherheitsbeleuchtung Flure</t>
  </si>
  <si>
    <t xml:space="preserve">Sonderprüfung</t>
  </si>
  <si>
    <t xml:space="preserve">nicht bestanden</t>
  </si>
  <si>
    <t xml:space="preserve">Akkus defekt, Nachprüfung</t>
  </si>
  <si>
    <t xml:space="preserve">PP-2026-0138</t>
  </si>
  <si>
    <t xml:space="preserve">Klimagerät Serverraum</t>
  </si>
  <si>
    <t xml:space="preserve">KlimaService Süd</t>
  </si>
  <si>
    <t xml:space="preserve">extern</t>
  </si>
  <si>
    <t xml:space="preserve">PP-2026-0141</t>
  </si>
  <si>
    <t xml:space="preserve">CNC-Fräse F-1</t>
  </si>
  <si>
    <t xml:space="preserve">Erstprüfung</t>
  </si>
  <si>
    <t xml:space="preserve">Neuanschaffung</t>
  </si>
  <si>
    <t xml:space="preserve">2 Mängel offen (Protokoll)</t>
  </si>
  <si>
    <t xml:space="preserve">PP-2026-0149</t>
  </si>
  <si>
    <t xml:space="preserve">Erste-Hilfe-Material</t>
  </si>
  <si>
    <t xml:space="preserve">gesamt</t>
  </si>
  <si>
    <t xml:space="preserve">Vollständigkeit geprüft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</si>
</sst>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&quot; Monate&quot;"/>
    <numFmt numFmtId="168" formatCode="General"/>
    <numFmt numFmtId="169" formatCode="0.0%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9"/>
      <color rgb="FF9FB2C8"/>
      <name val="Calibri"/>
      <family val="0"/>
      <charset val="1"/>
    </font>
    <font>
      <sz val="10"/>
      <color rgb="FF1E2A38"/>
      <name val="Calibri"/>
      <family val="0"/>
      <charset val="1"/>
    </font>
    <font>
      <i val="true"/>
      <sz val="8.5"/>
      <color rgb="FF5D6B7A"/>
      <name val="Calibri"/>
      <family val="0"/>
      <charset val="1"/>
    </font>
    <font>
      <b val="true"/>
      <sz val="11"/>
      <color rgb="FF14263F"/>
      <name val="Calibri"/>
      <family val="0"/>
      <charset val="1"/>
    </font>
    <font>
      <sz val="9.5"/>
      <color rgb="FF5D6B7A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9"/>
      <color rgb="FF5D6B7A"/>
      <name val="Calibri"/>
      <family val="0"/>
      <charset val="1"/>
    </font>
    <font>
      <sz val="9.5"/>
      <color rgb="FF1E2A38"/>
      <name val="Calibri"/>
      <family val="0"/>
      <charset val="1"/>
    </font>
    <font>
      <b val="true"/>
      <sz val="9.5"/>
      <color rgb="FF1E2A38"/>
      <name val="Calibri"/>
      <family val="0"/>
      <charset val="1"/>
    </font>
    <font>
      <sz val="9"/>
      <color rgb="FF1E2A38"/>
      <name val="Calibri"/>
      <family val="0"/>
      <charset val="1"/>
    </font>
    <font>
      <b val="true"/>
      <sz val="10"/>
      <color rgb="FF1E2A38"/>
      <name val="Calibri"/>
      <family val="0"/>
      <charset val="1"/>
    </font>
    <font>
      <b val="true"/>
      <sz val="16"/>
      <color rgb="FF5D6B7A"/>
      <name val="Calibri"/>
      <family val="0"/>
      <charset val="1"/>
    </font>
    <font>
      <b val="true"/>
      <sz val="10"/>
      <color rgb="FF14263F"/>
      <name val="Calibri"/>
      <family val="0"/>
      <charset val="1"/>
    </font>
    <font>
      <b val="true"/>
      <sz val="9.5"/>
      <color rgb="FF14263F"/>
      <name val="Calibri"/>
      <family val="0"/>
      <charset val="1"/>
    </font>
    <font>
      <i val="true"/>
      <sz val="9"/>
      <color rgb="FF5D6B7A"/>
      <name val="Calibri"/>
      <family val="0"/>
      <charset val="1"/>
    </font>
    <font>
      <sz val="7.5"/>
      <color rgb="FF5D6B7A"/>
      <name val="Calibri"/>
      <family val="0"/>
      <charset val="1"/>
    </font>
    <font>
      <i val="true"/>
      <sz val="8"/>
      <color rgb="FF5D6B7A"/>
      <name val="Calibri"/>
      <family val="0"/>
      <charset val="1"/>
    </font>
    <font>
      <b val="true"/>
      <sz val="15"/>
      <color rgb="FF14263F"/>
      <name val="Calibri"/>
      <family val="0"/>
      <charset val="1"/>
    </font>
    <font>
      <b val="true"/>
      <sz val="15"/>
      <color rgb="FF1E7A46"/>
      <name val="Calibri"/>
      <family val="0"/>
      <charset val="1"/>
    </font>
    <font>
      <b val="true"/>
      <sz val="15"/>
      <color rgb="FFB3261E"/>
      <name val="Calibri"/>
      <family val="0"/>
      <charset val="1"/>
    </font>
    <font>
      <b val="true"/>
      <sz val="15"/>
      <color rgb="FFC2410C"/>
      <name val="Calibri"/>
      <family val="0"/>
      <charset val="1"/>
    </font>
    <font>
      <b val="true"/>
      <sz val="15"/>
      <color rgb="FFB26A00"/>
      <name val="Calibri"/>
      <family val="0"/>
      <charset val="1"/>
    </font>
    <font>
      <b val="true"/>
      <sz val="8"/>
      <color rgb="FF5D6B7A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4263F"/>
        <bgColor rgb="FF1E2A38"/>
      </patternFill>
    </fill>
    <fill>
      <patternFill patternType="solid">
        <fgColor rgb="FFD9640F"/>
        <bgColor rgb="FFB26A00"/>
      </patternFill>
    </fill>
    <fill>
      <patternFill patternType="solid">
        <fgColor rgb="FFE8F0FB"/>
        <bgColor rgb="FFF1F5F9"/>
      </patternFill>
    </fill>
    <fill>
      <patternFill patternType="solid">
        <fgColor rgb="FFF1F5F9"/>
        <bgColor rgb="FFF5F7FA"/>
      </patternFill>
    </fill>
    <fill>
      <patternFill patternType="solid">
        <fgColor rgb="FFF5F7FA"/>
        <bgColor rgb="FFF1F5F9"/>
      </patternFill>
    </fill>
    <fill>
      <patternFill patternType="solid">
        <fgColor rgb="FFF8FAFC"/>
        <bgColor rgb="FFF5F7FA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AFC3DC"/>
      </left>
      <right style="thin">
        <color rgb="FFAFC3DC"/>
      </right>
      <top style="thin">
        <color rgb="FFAFC3DC"/>
      </top>
      <bottom style="thin">
        <color rgb="FFAFC3DC"/>
      </bottom>
      <diagonal/>
    </border>
    <border diagonalUp="false" diagonalDown="false">
      <left style="medium">
        <color rgb="FFD9640F"/>
      </left>
      <right/>
      <top/>
      <bottom style="thin">
        <color rgb="FFC7D2DE"/>
      </bottom>
      <diagonal/>
    </border>
    <border diagonalUp="false" diagonalDown="false">
      <left/>
      <right/>
      <top/>
      <bottom style="thin">
        <color rgb="FFC7D2DE"/>
      </bottom>
      <diagonal/>
    </border>
    <border diagonalUp="false" diagonalDown="false">
      <left/>
      <right/>
      <top/>
      <bottom style="hair">
        <color rgb="FFC7D2DE"/>
      </bottom>
      <diagonal/>
    </border>
    <border diagonalUp="false" diagonalDown="false">
      <left style="medium">
        <color rgb="FFD9640F"/>
      </left>
      <right/>
      <top/>
      <bottom/>
      <diagonal/>
    </border>
    <border diagonalUp="false" diagonalDown="false">
      <left style="thin">
        <color rgb="FFC7D2DE"/>
      </left>
      <right style="thin">
        <color rgb="FFC7D2DE"/>
      </right>
      <top style="thick">
        <color rgb="FF14263F"/>
      </top>
      <bottom/>
      <diagonal/>
    </border>
    <border diagonalUp="false" diagonalDown="false">
      <left style="thin">
        <color rgb="FFC7D2DE"/>
      </left>
      <right style="thin">
        <color rgb="FFC7D2DE"/>
      </right>
      <top style="thick">
        <color rgb="FF1E7A46"/>
      </top>
      <bottom/>
      <diagonal/>
    </border>
    <border diagonalUp="false" diagonalDown="false">
      <left style="thin">
        <color rgb="FFC7D2DE"/>
      </left>
      <right style="thin">
        <color rgb="FFC7D2DE"/>
      </right>
      <top style="thick">
        <color rgb="FFB3261E"/>
      </top>
      <bottom/>
      <diagonal/>
    </border>
    <border diagonalUp="false" diagonalDown="false">
      <left style="thin">
        <color rgb="FFC7D2DE"/>
      </left>
      <right style="thin">
        <color rgb="FFC7D2DE"/>
      </right>
      <top style="thick">
        <color rgb="FFC2410C"/>
      </top>
      <bottom/>
      <diagonal/>
    </border>
    <border diagonalUp="false" diagonalDown="false">
      <left style="thin">
        <color rgb="FFC7D2DE"/>
      </left>
      <right style="thin">
        <color rgb="FFC7D2DE"/>
      </right>
      <top style="thick">
        <color rgb="FFB26A00"/>
      </top>
      <bottom/>
      <diagonal/>
    </border>
    <border diagonalUp="false" diagonalDown="false">
      <left style="thin">
        <color rgb="FFC7D2DE"/>
      </left>
      <right style="thin">
        <color rgb="FFC7D2DE"/>
      </right>
      <top/>
      <bottom style="thin">
        <color rgb="FFC7D2D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0" fillId="5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2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4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3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4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4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4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0" fillId="0" borderId="4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8" fontId="16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6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6" fontId="1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3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4" fillId="7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6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7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7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ont>
        <name val="Calibri"/>
        <charset val="1"/>
        <family val="0"/>
        <b val="1"/>
        <color rgb="FF1E7A46"/>
        <sz val="9"/>
      </font>
      <fill>
        <patternFill>
          <bgColor rgb="FFE1F1E7"/>
        </patternFill>
      </fill>
    </dxf>
    <dxf>
      <font>
        <name val="Calibri"/>
        <charset val="1"/>
        <family val="0"/>
        <b val="1"/>
        <color rgb="FFB3261E"/>
        <sz val="9"/>
      </font>
      <fill>
        <patternFill>
          <bgColor rgb="FFFBE5E2"/>
        </patternFill>
      </fill>
    </dxf>
    <dxf>
      <font>
        <name val="Calibri"/>
        <charset val="1"/>
        <family val="0"/>
        <i val="1"/>
        <color rgb="FF8794A1"/>
        <sz val="9"/>
      </font>
    </dxf>
    <dxf>
      <fill>
        <patternFill>
          <bgColor rgb="FFFDECEA"/>
        </patternFill>
      </fill>
    </dxf>
    <dxf>
      <font>
        <name val="Calibri"/>
        <charset val="1"/>
        <family val="0"/>
        <b val="1"/>
        <color rgb="FF1E7A46"/>
        <sz val="16"/>
      </font>
    </dxf>
    <dxf>
      <font>
        <name val="Calibri"/>
        <charset val="1"/>
        <family val="0"/>
        <b val="1"/>
        <color rgb="FFB3261E"/>
        <sz val="16"/>
      </font>
    </dxf>
    <dxf>
      <font>
        <name val="Calibri"/>
        <charset val="1"/>
        <family val="0"/>
        <b val="1"/>
        <color rgb="FFB26A00"/>
        <sz val="9"/>
      </font>
      <fill>
        <patternFill>
          <bgColor rgb="FFFCEFD9"/>
        </patternFill>
      </fill>
    </dxf>
    <dxf>
      <font>
        <name val="Calibri"/>
        <charset val="1"/>
        <family val="0"/>
        <color rgb="FF5D6B7A"/>
        <sz val="9"/>
      </font>
    </dxf>
    <dxf>
      <font>
        <name val="Calibri"/>
        <charset val="1"/>
        <family val="0"/>
        <b val="1"/>
        <color rgb="FF1E7A46"/>
        <sz val="9"/>
      </font>
    </dxf>
    <dxf>
      <font>
        <name val="Calibri"/>
        <charset val="1"/>
        <family val="0"/>
        <b val="1"/>
        <color rgb="FFB3261E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26A00"/>
      <rgbColor rgb="FF800080"/>
      <rgbColor rgb="FF1E7A46"/>
      <rgbColor rgb="FFAFC3DC"/>
      <rgbColor rgb="FF808080"/>
      <rgbColor rgb="FF9FB2C8"/>
      <rgbColor rgb="FFC2410C"/>
      <rgbColor rgb="FFFCEFD9"/>
      <rgbColor rgb="FFE1F1E7"/>
      <rgbColor rgb="FF660066"/>
      <rgbColor rgb="FFFF8080"/>
      <rgbColor rgb="FF0066CC"/>
      <rgbColor rgb="FFC7D2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0FB"/>
      <rgbColor rgb="FFF1F5F9"/>
      <rgbColor rgb="FFFDECEA"/>
      <rgbColor rgb="FFF5F7FA"/>
      <rgbColor rgb="FFF8FAFC"/>
      <rgbColor rgb="FFCC99FF"/>
      <rgbColor rgb="FFFBE5E2"/>
      <rgbColor rgb="FF3366FF"/>
      <rgbColor rgb="FF33CCCC"/>
      <rgbColor rgb="FF99CC00"/>
      <rgbColor rgb="FFFFCC00"/>
      <rgbColor rgb="FFFF9900"/>
      <rgbColor rgb="FFD9640F"/>
      <rgbColor rgb="FF5D6B7A"/>
      <rgbColor rgb="FF8794A1"/>
      <rgbColor rgb="FF14263F"/>
      <rgbColor rgb="FF339966"/>
      <rgbColor rgb="FF003300"/>
      <rgbColor rgb="FF333300"/>
      <rgbColor rgb="FFB3261E"/>
      <rgbColor rgb="FF993366"/>
      <rgbColor rgb="FF333399"/>
      <rgbColor rgb="FF1E2A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4263F"/>
    <pageSetUpPr fitToPage="true"/>
  </sheetPr>
  <dimension ref="A1:H5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4.5"/>
    <col collapsed="false" customWidth="true" hidden="false" outlineLevel="0" max="3" min="3" style="0" width="30"/>
    <col collapsed="false" customWidth="true" hidden="false" outlineLevel="0" max="4" min="4" style="0" width="15.51"/>
    <col collapsed="false" customWidth="true" hidden="false" outlineLevel="0" max="6" min="5" style="0" width="16"/>
    <col collapsed="false" customWidth="true" hidden="false" outlineLevel="0" max="7" min="7" style="0" width="10"/>
    <col collapsed="false" customWidth="true" hidden="false" outlineLevel="0" max="8" min="8" style="0" width="21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</row>
    <row r="2" customFormat="false" ht="25.5" hidden="false" customHeight="true" outlineLevel="0" collapsed="false">
      <c r="A2" s="1"/>
      <c r="B2" s="2" t="s">
        <v>0</v>
      </c>
      <c r="C2" s="1"/>
      <c r="D2" s="1"/>
      <c r="E2" s="1"/>
      <c r="F2" s="1"/>
      <c r="G2" s="3" t="str">
        <f aca="false">IF($H$8="","","Nr. "&amp;$H$8)</f>
        <v>Nr. PP-2026-0147</v>
      </c>
      <c r="H2" s="3"/>
    </row>
    <row r="3" customFormat="false" ht="15" hidden="false" customHeight="true" outlineLevel="0" collapsed="false">
      <c r="A3" s="1"/>
      <c r="B3" s="4" t="s">
        <v>1</v>
      </c>
      <c r="C3" s="1"/>
      <c r="D3" s="1"/>
      <c r="E3" s="1"/>
      <c r="F3" s="1"/>
      <c r="G3" s="1"/>
      <c r="H3" s="1"/>
    </row>
    <row r="4" customFormat="false" ht="3" hidden="false" customHeight="true" outlineLevel="0" collapsed="false">
      <c r="A4" s="5"/>
      <c r="B4" s="5"/>
      <c r="C4" s="5"/>
      <c r="D4" s="5"/>
      <c r="E4" s="5"/>
      <c r="F4" s="5"/>
      <c r="G4" s="5"/>
      <c r="H4" s="5"/>
    </row>
    <row r="5" customFormat="false" ht="13.5" hidden="false" customHeight="true" outlineLevel="0" collapsed="false">
      <c r="B5" s="6"/>
      <c r="C5" s="7" t="s">
        <v>2</v>
      </c>
      <c r="D5" s="7"/>
      <c r="E5" s="7"/>
      <c r="F5" s="7"/>
      <c r="G5" s="7"/>
      <c r="H5" s="7"/>
    </row>
    <row r="6" customFormat="false" ht="6" hidden="false" customHeight="true" outlineLevel="0" collapsed="false"/>
    <row r="7" customFormat="false" ht="19.5" hidden="false" customHeight="true" outlineLevel="0" collapsed="false">
      <c r="B7" s="8" t="s">
        <v>3</v>
      </c>
      <c r="C7" s="9"/>
      <c r="D7" s="9"/>
      <c r="E7" s="9"/>
      <c r="F7" s="9"/>
      <c r="G7" s="9"/>
      <c r="H7" s="9"/>
    </row>
    <row r="8" customFormat="false" ht="18" hidden="false" customHeight="true" outlineLevel="0" collapsed="false">
      <c r="B8" s="10" t="s">
        <v>4</v>
      </c>
      <c r="C8" s="10"/>
      <c r="D8" s="6" t="s">
        <v>5</v>
      </c>
      <c r="E8" s="6"/>
      <c r="F8" s="10" t="s">
        <v>6</v>
      </c>
      <c r="G8" s="10"/>
      <c r="H8" s="6" t="s">
        <v>7</v>
      </c>
    </row>
    <row r="9" customFormat="false" ht="18" hidden="false" customHeight="true" outlineLevel="0" collapsed="false">
      <c r="B9" s="10" t="s">
        <v>8</v>
      </c>
      <c r="C9" s="10"/>
      <c r="D9" s="6" t="s">
        <v>9</v>
      </c>
      <c r="E9" s="6"/>
      <c r="F9" s="10" t="s">
        <v>10</v>
      </c>
      <c r="G9" s="10"/>
      <c r="H9" s="11" t="n">
        <v>46219</v>
      </c>
    </row>
    <row r="10" customFormat="false" ht="18" hidden="false" customHeight="true" outlineLevel="0" collapsed="false">
      <c r="B10" s="10" t="s">
        <v>11</v>
      </c>
      <c r="C10" s="10"/>
      <c r="D10" s="6" t="s">
        <v>12</v>
      </c>
      <c r="E10" s="6"/>
      <c r="F10" s="10" t="s">
        <v>13</v>
      </c>
      <c r="G10" s="10"/>
      <c r="H10" s="6" t="s">
        <v>14</v>
      </c>
    </row>
    <row r="11" customFormat="false" ht="18" hidden="false" customHeight="true" outlineLevel="0" collapsed="false">
      <c r="B11" s="10" t="s">
        <v>15</v>
      </c>
      <c r="C11" s="10"/>
      <c r="D11" s="6" t="s">
        <v>16</v>
      </c>
      <c r="E11" s="6"/>
      <c r="F11" s="10" t="s">
        <v>17</v>
      </c>
      <c r="G11" s="10"/>
      <c r="H11" s="6" t="s">
        <v>18</v>
      </c>
    </row>
    <row r="12" customFormat="false" ht="18" hidden="false" customHeight="true" outlineLevel="0" collapsed="false">
      <c r="B12" s="10" t="s">
        <v>19</v>
      </c>
      <c r="C12" s="10"/>
      <c r="D12" s="6" t="s">
        <v>20</v>
      </c>
      <c r="E12" s="6"/>
      <c r="F12" s="10" t="s">
        <v>21</v>
      </c>
      <c r="G12" s="10"/>
      <c r="H12" s="6" t="s">
        <v>22</v>
      </c>
    </row>
    <row r="13" customFormat="false" ht="18" hidden="false" customHeight="true" outlineLevel="0" collapsed="false">
      <c r="B13" s="10" t="s">
        <v>23</v>
      </c>
      <c r="C13" s="10"/>
      <c r="D13" s="6" t="s">
        <v>24</v>
      </c>
      <c r="E13" s="6"/>
      <c r="F13" s="10" t="s">
        <v>25</v>
      </c>
      <c r="G13" s="10"/>
      <c r="H13" s="12" t="n">
        <v>12</v>
      </c>
    </row>
    <row r="14" customFormat="false" ht="6" hidden="false" customHeight="true" outlineLevel="0" collapsed="false"/>
    <row r="15" customFormat="false" ht="19.5" hidden="false" customHeight="true" outlineLevel="0" collapsed="false">
      <c r="B15" s="8" t="s">
        <v>26</v>
      </c>
      <c r="C15" s="9"/>
      <c r="D15" s="9"/>
      <c r="E15" s="9"/>
      <c r="F15" s="9"/>
      <c r="G15" s="9"/>
      <c r="H15" s="9"/>
    </row>
    <row r="16" customFormat="false" ht="25.5" hidden="false" customHeight="true" outlineLevel="0" collapsed="false">
      <c r="B16" s="13" t="s">
        <v>27</v>
      </c>
      <c r="C16" s="13" t="s">
        <v>28</v>
      </c>
      <c r="D16" s="13" t="s">
        <v>29</v>
      </c>
      <c r="E16" s="13" t="s">
        <v>30</v>
      </c>
      <c r="F16" s="13" t="s">
        <v>31</v>
      </c>
      <c r="G16" s="13" t="s">
        <v>32</v>
      </c>
      <c r="H16" s="13" t="s">
        <v>33</v>
      </c>
    </row>
    <row r="17" customFormat="false" ht="16.5" hidden="false" customHeight="true" outlineLevel="0" collapsed="false">
      <c r="B17" s="14" t="n">
        <v>1</v>
      </c>
      <c r="C17" s="15" t="s">
        <v>34</v>
      </c>
      <c r="D17" s="16" t="s">
        <v>35</v>
      </c>
      <c r="E17" s="17" t="s">
        <v>36</v>
      </c>
      <c r="F17" s="17" t="s">
        <v>37</v>
      </c>
      <c r="G17" s="18" t="s">
        <v>38</v>
      </c>
      <c r="H17" s="19"/>
    </row>
    <row r="18" customFormat="false" ht="16.5" hidden="false" customHeight="true" outlineLevel="0" collapsed="false">
      <c r="B18" s="20" t="n">
        <v>2</v>
      </c>
      <c r="C18" s="21" t="s">
        <v>39</v>
      </c>
      <c r="D18" s="22" t="s">
        <v>35</v>
      </c>
      <c r="E18" s="23" t="s">
        <v>40</v>
      </c>
      <c r="F18" s="23" t="s">
        <v>37</v>
      </c>
      <c r="G18" s="24" t="s">
        <v>38</v>
      </c>
      <c r="H18" s="25"/>
    </row>
    <row r="19" customFormat="false" ht="16.5" hidden="false" customHeight="true" outlineLevel="0" collapsed="false">
      <c r="B19" s="14" t="n">
        <v>3</v>
      </c>
      <c r="C19" s="15" t="s">
        <v>41</v>
      </c>
      <c r="D19" s="16" t="s">
        <v>35</v>
      </c>
      <c r="E19" s="17" t="s">
        <v>40</v>
      </c>
      <c r="F19" s="17" t="s">
        <v>42</v>
      </c>
      <c r="G19" s="18" t="s">
        <v>43</v>
      </c>
      <c r="H19" s="19" t="s">
        <v>44</v>
      </c>
    </row>
    <row r="20" customFormat="false" ht="16.5" hidden="false" customHeight="true" outlineLevel="0" collapsed="false">
      <c r="B20" s="20" t="n">
        <v>4</v>
      </c>
      <c r="C20" s="21" t="s">
        <v>45</v>
      </c>
      <c r="D20" s="22" t="s">
        <v>35</v>
      </c>
      <c r="E20" s="23" t="s">
        <v>46</v>
      </c>
      <c r="F20" s="23" t="s">
        <v>37</v>
      </c>
      <c r="G20" s="24" t="s">
        <v>38</v>
      </c>
      <c r="H20" s="25"/>
    </row>
    <row r="21" customFormat="false" ht="16.5" hidden="false" customHeight="true" outlineLevel="0" collapsed="false">
      <c r="B21" s="14" t="n">
        <v>5</v>
      </c>
      <c r="C21" s="15" t="s">
        <v>47</v>
      </c>
      <c r="D21" s="16" t="s">
        <v>35</v>
      </c>
      <c r="E21" s="17" t="s">
        <v>48</v>
      </c>
      <c r="F21" s="17" t="s">
        <v>49</v>
      </c>
      <c r="G21" s="18" t="s">
        <v>43</v>
      </c>
      <c r="H21" s="19" t="s">
        <v>50</v>
      </c>
    </row>
    <row r="22" customFormat="false" ht="16.5" hidden="false" customHeight="true" outlineLevel="0" collapsed="false">
      <c r="B22" s="20" t="n">
        <v>6</v>
      </c>
      <c r="C22" s="21" t="s">
        <v>51</v>
      </c>
      <c r="D22" s="22" t="s">
        <v>35</v>
      </c>
      <c r="E22" s="23" t="s">
        <v>52</v>
      </c>
      <c r="F22" s="23" t="s">
        <v>37</v>
      </c>
      <c r="G22" s="24" t="s">
        <v>38</v>
      </c>
      <c r="H22" s="25"/>
    </row>
    <row r="23" customFormat="false" ht="16.5" hidden="false" customHeight="true" outlineLevel="0" collapsed="false">
      <c r="B23" s="14" t="n">
        <v>7</v>
      </c>
      <c r="C23" s="15" t="s">
        <v>53</v>
      </c>
      <c r="D23" s="16" t="s">
        <v>54</v>
      </c>
      <c r="E23" s="17" t="s">
        <v>55</v>
      </c>
      <c r="F23" s="17" t="s">
        <v>37</v>
      </c>
      <c r="G23" s="18" t="s">
        <v>38</v>
      </c>
      <c r="H23" s="19"/>
    </row>
    <row r="24" customFormat="false" ht="16.5" hidden="false" customHeight="true" outlineLevel="0" collapsed="false">
      <c r="B24" s="20" t="n">
        <v>8</v>
      </c>
      <c r="C24" s="21" t="s">
        <v>56</v>
      </c>
      <c r="D24" s="22" t="s">
        <v>54</v>
      </c>
      <c r="E24" s="23" t="s">
        <v>57</v>
      </c>
      <c r="F24" s="23" t="s">
        <v>37</v>
      </c>
      <c r="G24" s="24" t="s">
        <v>38</v>
      </c>
      <c r="H24" s="25"/>
    </row>
    <row r="25" customFormat="false" ht="16.5" hidden="false" customHeight="true" outlineLevel="0" collapsed="false">
      <c r="B25" s="14" t="n">
        <v>9</v>
      </c>
      <c r="C25" s="15" t="s">
        <v>58</v>
      </c>
      <c r="D25" s="16" t="s">
        <v>54</v>
      </c>
      <c r="E25" s="17" t="s">
        <v>59</v>
      </c>
      <c r="F25" s="17" t="s">
        <v>37</v>
      </c>
      <c r="G25" s="18" t="s">
        <v>38</v>
      </c>
      <c r="H25" s="19"/>
    </row>
    <row r="26" customFormat="false" ht="16.5" hidden="false" customHeight="true" outlineLevel="0" collapsed="false">
      <c r="B26" s="20" t="n">
        <v>10</v>
      </c>
      <c r="C26" s="21" t="s">
        <v>60</v>
      </c>
      <c r="D26" s="22" t="s">
        <v>54</v>
      </c>
      <c r="E26" s="23" t="s">
        <v>61</v>
      </c>
      <c r="F26" s="23" t="s">
        <v>37</v>
      </c>
      <c r="G26" s="24" t="s">
        <v>38</v>
      </c>
      <c r="H26" s="25"/>
    </row>
    <row r="27" customFormat="false" ht="16.5" hidden="false" customHeight="true" outlineLevel="0" collapsed="false">
      <c r="B27" s="14" t="n">
        <v>11</v>
      </c>
      <c r="C27" s="15" t="s">
        <v>62</v>
      </c>
      <c r="D27" s="16" t="s">
        <v>54</v>
      </c>
      <c r="E27" s="17" t="s">
        <v>63</v>
      </c>
      <c r="F27" s="17" t="s">
        <v>37</v>
      </c>
      <c r="G27" s="18" t="s">
        <v>38</v>
      </c>
      <c r="H27" s="19"/>
    </row>
    <row r="28" customFormat="false" ht="16.5" hidden="false" customHeight="true" outlineLevel="0" collapsed="false">
      <c r="B28" s="20" t="n">
        <v>12</v>
      </c>
      <c r="C28" s="21" t="s">
        <v>64</v>
      </c>
      <c r="D28" s="22" t="s">
        <v>65</v>
      </c>
      <c r="E28" s="23" t="s">
        <v>66</v>
      </c>
      <c r="F28" s="23" t="s">
        <v>67</v>
      </c>
      <c r="G28" s="24" t="s">
        <v>38</v>
      </c>
      <c r="H28" s="25"/>
    </row>
    <row r="29" customFormat="false" ht="16.5" hidden="false" customHeight="true" outlineLevel="0" collapsed="false">
      <c r="B29" s="14" t="n">
        <v>13</v>
      </c>
      <c r="C29" s="15" t="s">
        <v>68</v>
      </c>
      <c r="D29" s="16" t="s">
        <v>65</v>
      </c>
      <c r="E29" s="17" t="s">
        <v>69</v>
      </c>
      <c r="F29" s="17" t="s">
        <v>70</v>
      </c>
      <c r="G29" s="18" t="s">
        <v>38</v>
      </c>
      <c r="H29" s="19"/>
    </row>
    <row r="30" customFormat="false" ht="16.5" hidden="false" customHeight="true" outlineLevel="0" collapsed="false">
      <c r="B30" s="20" t="n">
        <v>14</v>
      </c>
      <c r="C30" s="21" t="s">
        <v>71</v>
      </c>
      <c r="D30" s="22" t="s">
        <v>35</v>
      </c>
      <c r="E30" s="23" t="s">
        <v>72</v>
      </c>
      <c r="F30" s="23" t="s">
        <v>73</v>
      </c>
      <c r="G30" s="24" t="s">
        <v>74</v>
      </c>
      <c r="H30" s="25" t="s">
        <v>75</v>
      </c>
    </row>
    <row r="31" customFormat="false" ht="16.5" hidden="false" customHeight="true" outlineLevel="0" collapsed="false">
      <c r="B31" s="14" t="n">
        <v>15</v>
      </c>
      <c r="C31" s="15" t="s">
        <v>76</v>
      </c>
      <c r="D31" s="16" t="s">
        <v>77</v>
      </c>
      <c r="E31" s="17" t="s">
        <v>78</v>
      </c>
      <c r="F31" s="17" t="s">
        <v>37</v>
      </c>
      <c r="G31" s="18" t="s">
        <v>38</v>
      </c>
      <c r="H31" s="19"/>
    </row>
    <row r="32" customFormat="false" ht="16.5" hidden="false" customHeight="true" outlineLevel="0" collapsed="false">
      <c r="B32" s="20" t="n">
        <v>16</v>
      </c>
      <c r="C32" s="21" t="s">
        <v>79</v>
      </c>
      <c r="D32" s="22" t="s">
        <v>54</v>
      </c>
      <c r="E32" s="23" t="s">
        <v>59</v>
      </c>
      <c r="F32" s="23" t="s">
        <v>73</v>
      </c>
      <c r="G32" s="24" t="s">
        <v>74</v>
      </c>
      <c r="H32" s="25" t="s">
        <v>75</v>
      </c>
    </row>
    <row r="33" customFormat="false" ht="16.5" hidden="false" customHeight="true" outlineLevel="0" collapsed="false">
      <c r="B33" s="14" t="n">
        <v>17</v>
      </c>
      <c r="C33" s="15"/>
      <c r="D33" s="16"/>
      <c r="E33" s="17"/>
      <c r="F33" s="17"/>
      <c r="G33" s="18"/>
      <c r="H33" s="19"/>
    </row>
    <row r="34" customFormat="false" ht="16.5" hidden="false" customHeight="true" outlineLevel="0" collapsed="false">
      <c r="B34" s="20" t="n">
        <v>18</v>
      </c>
      <c r="C34" s="21"/>
      <c r="D34" s="22"/>
      <c r="E34" s="23"/>
      <c r="F34" s="23"/>
      <c r="G34" s="24"/>
      <c r="H34" s="25"/>
    </row>
    <row r="35" customFormat="false" ht="16.5" hidden="false" customHeight="true" outlineLevel="0" collapsed="false">
      <c r="B35" s="14" t="n">
        <v>19</v>
      </c>
      <c r="C35" s="15"/>
      <c r="D35" s="16"/>
      <c r="E35" s="17"/>
      <c r="F35" s="17"/>
      <c r="G35" s="18"/>
      <c r="H35" s="19"/>
    </row>
    <row r="36" customFormat="false" ht="16.5" hidden="false" customHeight="true" outlineLevel="0" collapsed="false">
      <c r="B36" s="20" t="n">
        <v>20</v>
      </c>
      <c r="C36" s="21"/>
      <c r="D36" s="22"/>
      <c r="E36" s="23"/>
      <c r="F36" s="23"/>
      <c r="G36" s="24"/>
      <c r="H36" s="25"/>
    </row>
    <row r="37" customFormat="false" ht="6" hidden="false" customHeight="true" outlineLevel="0" collapsed="false"/>
    <row r="38" customFormat="false" ht="19.5" hidden="false" customHeight="true" outlineLevel="0" collapsed="false">
      <c r="B38" s="8" t="s">
        <v>80</v>
      </c>
      <c r="C38" s="9"/>
      <c r="D38" s="9"/>
      <c r="E38" s="9"/>
      <c r="F38" s="9"/>
      <c r="G38" s="9"/>
      <c r="H38" s="9"/>
    </row>
    <row r="39" customFormat="false" ht="16.5" hidden="false" customHeight="true" outlineLevel="0" collapsed="false">
      <c r="C39" s="26" t="s">
        <v>81</v>
      </c>
      <c r="D39" s="27" t="n">
        <f aca="false">COUNTIF($G$17:$G$36,"i. O.")+COUNTIF($G$17:$G$36,"n. i. O.")</f>
        <v>14</v>
      </c>
      <c r="F39" s="28" t="s">
        <v>82</v>
      </c>
      <c r="G39" s="28"/>
      <c r="H39" s="28"/>
    </row>
    <row r="40" customFormat="false" ht="16.5" hidden="false" customHeight="true" outlineLevel="0" collapsed="false">
      <c r="C40" s="26" t="s">
        <v>83</v>
      </c>
      <c r="D40" s="27" t="n">
        <f aca="false">COUNTIF($G$17:$G$36,"i. O.")</f>
        <v>12</v>
      </c>
      <c r="F40" s="28"/>
      <c r="G40" s="28"/>
      <c r="H40" s="28"/>
    </row>
    <row r="41" customFormat="false" ht="16.5" hidden="false" customHeight="true" outlineLevel="0" collapsed="false">
      <c r="C41" s="26" t="s">
        <v>84</v>
      </c>
      <c r="D41" s="27" t="n">
        <f aca="false">COUNTIF($G$17:$G$36,"n. i. O.")</f>
        <v>2</v>
      </c>
      <c r="F41" s="29" t="str">
        <f aca="false">IF($D$41&gt;0,"NICHT BESTANDEN",IF($D$40&gt;0,"BESTANDEN","OFFEN"))</f>
        <v>NICHT BESTANDEN</v>
      </c>
      <c r="G41" s="29"/>
      <c r="H41" s="29"/>
    </row>
    <row r="42" customFormat="false" ht="16.5" hidden="false" customHeight="true" outlineLevel="0" collapsed="false">
      <c r="C42" s="26" t="s">
        <v>85</v>
      </c>
      <c r="D42" s="27" t="n">
        <f aca="false">COUNTIF($G$17:$G$36,"n. z.")</f>
        <v>2</v>
      </c>
      <c r="F42" s="29"/>
      <c r="G42" s="29"/>
      <c r="H42" s="29"/>
    </row>
    <row r="43" customFormat="false" ht="16.5" hidden="false" customHeight="true" outlineLevel="0" collapsed="false">
      <c r="C43" s="26" t="s">
        <v>86</v>
      </c>
      <c r="D43" s="30" t="n">
        <f aca="false">IF($D$39=0,"",$D$40/$D$39)</f>
        <v>0.857142857142857</v>
      </c>
      <c r="F43" s="29"/>
      <c r="G43" s="29"/>
      <c r="H43" s="29"/>
    </row>
    <row r="44" customFormat="false" ht="16.5" hidden="false" customHeight="true" outlineLevel="0" collapsed="false">
      <c r="C44" s="31" t="s">
        <v>87</v>
      </c>
      <c r="D44" s="32" t="n">
        <f aca="false">IF(OR($H$9="",$H$13=""),"",EDATE($H$9,$H$13))</f>
        <v>46584</v>
      </c>
      <c r="F44" s="33" t="s">
        <v>88</v>
      </c>
      <c r="G44" s="33"/>
      <c r="H44" s="33"/>
    </row>
    <row r="45" customFormat="false" ht="6" hidden="false" customHeight="true" outlineLevel="0" collapsed="false"/>
    <row r="46" customFormat="false" ht="19.5" hidden="false" customHeight="true" outlineLevel="0" collapsed="false">
      <c r="B46" s="8" t="s">
        <v>89</v>
      </c>
      <c r="C46" s="9"/>
      <c r="D46" s="9"/>
      <c r="E46" s="9"/>
      <c r="F46" s="9"/>
      <c r="G46" s="9"/>
      <c r="H46" s="9"/>
    </row>
    <row r="47" customFormat="false" ht="19.5" hidden="false" customHeight="true" outlineLevel="0" collapsed="false">
      <c r="B47" s="13" t="s">
        <v>90</v>
      </c>
      <c r="C47" s="13" t="s">
        <v>91</v>
      </c>
      <c r="D47" s="34" t="s">
        <v>92</v>
      </c>
      <c r="E47" s="34"/>
      <c r="F47" s="13" t="s">
        <v>93</v>
      </c>
      <c r="G47" s="13" t="s">
        <v>94</v>
      </c>
      <c r="H47" s="13" t="s">
        <v>95</v>
      </c>
    </row>
    <row r="48" customFormat="false" ht="25.5" hidden="false" customHeight="true" outlineLevel="0" collapsed="false">
      <c r="B48" s="18" t="n">
        <v>3</v>
      </c>
      <c r="C48" s="15" t="s">
        <v>96</v>
      </c>
      <c r="D48" s="15" t="s">
        <v>97</v>
      </c>
      <c r="E48" s="15"/>
      <c r="F48" s="17" t="s">
        <v>14</v>
      </c>
      <c r="G48" s="35" t="n">
        <v>46241</v>
      </c>
      <c r="H48" s="18" t="s">
        <v>98</v>
      </c>
    </row>
    <row r="49" customFormat="false" ht="25.5" hidden="false" customHeight="true" outlineLevel="0" collapsed="false">
      <c r="B49" s="18" t="n">
        <v>5</v>
      </c>
      <c r="C49" s="15" t="s">
        <v>99</v>
      </c>
      <c r="D49" s="15" t="s">
        <v>100</v>
      </c>
      <c r="E49" s="15"/>
      <c r="F49" s="17" t="s">
        <v>101</v>
      </c>
      <c r="G49" s="35" t="n">
        <v>46248</v>
      </c>
      <c r="H49" s="18" t="s">
        <v>98</v>
      </c>
    </row>
    <row r="50" customFormat="false" ht="25.5" hidden="false" customHeight="true" outlineLevel="0" collapsed="false">
      <c r="B50" s="18"/>
      <c r="C50" s="15"/>
      <c r="D50" s="15"/>
      <c r="E50" s="15"/>
      <c r="F50" s="17"/>
      <c r="G50" s="35"/>
      <c r="H50" s="18"/>
    </row>
    <row r="51" customFormat="false" ht="6" hidden="false" customHeight="true" outlineLevel="0" collapsed="false"/>
    <row r="52" customFormat="false" ht="19.5" hidden="false" customHeight="true" outlineLevel="0" collapsed="false">
      <c r="B52" s="8" t="s">
        <v>102</v>
      </c>
      <c r="C52" s="9"/>
      <c r="D52" s="9"/>
      <c r="E52" s="9"/>
      <c r="F52" s="9"/>
      <c r="G52" s="9"/>
      <c r="H52" s="9"/>
    </row>
    <row r="53" customFormat="false" ht="15.75" hidden="false" customHeight="true" outlineLevel="0" collapsed="false">
      <c r="B53" s="36" t="s">
        <v>13</v>
      </c>
      <c r="C53" s="36"/>
      <c r="D53" s="36"/>
      <c r="F53" s="36" t="s">
        <v>103</v>
      </c>
      <c r="G53" s="36"/>
      <c r="H53" s="36"/>
    </row>
    <row r="54" customFormat="false" ht="19.5" hidden="false" customHeight="true" outlineLevel="0" collapsed="false"/>
    <row r="55" customFormat="false" ht="15" hidden="false" customHeight="true" outlineLevel="0" collapsed="false">
      <c r="B55" s="37" t="s">
        <v>104</v>
      </c>
      <c r="C55" s="37"/>
      <c r="D55" s="37"/>
      <c r="F55" s="38"/>
      <c r="G55" s="38"/>
      <c r="H55" s="38"/>
    </row>
    <row r="56" customFormat="false" ht="10.5" hidden="false" customHeight="true" outlineLevel="0" collapsed="false">
      <c r="B56" s="39" t="s">
        <v>105</v>
      </c>
      <c r="C56" s="39"/>
      <c r="D56" s="39"/>
      <c r="F56" s="39" t="s">
        <v>105</v>
      </c>
      <c r="G56" s="39"/>
      <c r="H56" s="39"/>
    </row>
    <row r="57" customFormat="false" ht="7.5" hidden="false" customHeight="true" outlineLevel="0" collapsed="false"/>
    <row r="58" customFormat="false" ht="12" hidden="false" customHeight="true" outlineLevel="0" collapsed="false">
      <c r="B58" s="40" t="s">
        <v>106</v>
      </c>
      <c r="C58" s="40"/>
      <c r="D58" s="40"/>
      <c r="E58" s="40"/>
      <c r="F58" s="40"/>
      <c r="G58" s="40"/>
      <c r="H58" s="40"/>
    </row>
  </sheetData>
  <mergeCells count="34">
    <mergeCell ref="G2:H2"/>
    <mergeCell ref="C5:H5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F39:H40"/>
    <mergeCell ref="F41:H43"/>
    <mergeCell ref="F44:H44"/>
    <mergeCell ref="D47:E47"/>
    <mergeCell ref="D48:E48"/>
    <mergeCell ref="D49:E49"/>
    <mergeCell ref="D50:E50"/>
    <mergeCell ref="B53:D53"/>
    <mergeCell ref="F53:H53"/>
    <mergeCell ref="B55:D55"/>
    <mergeCell ref="F55:H55"/>
    <mergeCell ref="B56:D56"/>
    <mergeCell ref="F56:H56"/>
    <mergeCell ref="B58:H58"/>
  </mergeCells>
  <conditionalFormatting sqref="G17:G36">
    <cfRule type="expression" priority="2" aboveAverage="0" equalAverage="0" bottom="0" percent="0" rank="0" text="" dxfId="0">
      <formula>$G17="i. O."</formula>
    </cfRule>
    <cfRule type="expression" priority="3" aboveAverage="0" equalAverage="0" bottom="0" percent="0" rank="0" text="" dxfId="1">
      <formula>$G17="n. i. O."</formula>
    </cfRule>
    <cfRule type="expression" priority="4" aboveAverage="0" equalAverage="0" bottom="0" percent="0" rank="0" text="" dxfId="2">
      <formula>$G17="n. z."</formula>
    </cfRule>
  </conditionalFormatting>
  <conditionalFormatting sqref="B17:F36">
    <cfRule type="expression" priority="5" aboveAverage="0" equalAverage="0" bottom="0" percent="0" rank="0" text="" dxfId="3">
      <formula>$G17="n. i. O."</formula>
    </cfRule>
  </conditionalFormatting>
  <conditionalFormatting sqref="H17:H36">
    <cfRule type="expression" priority="6" aboveAverage="0" equalAverage="0" bottom="0" percent="0" rank="0" text="" dxfId="3">
      <formula>$G17="n. i. O."</formula>
    </cfRule>
  </conditionalFormatting>
  <conditionalFormatting sqref="F41">
    <cfRule type="expression" priority="7" aboveAverage="0" equalAverage="0" bottom="0" percent="0" rank="0" text="" dxfId="4">
      <formula>$F$41="BESTANDEN"</formula>
    </cfRule>
    <cfRule type="expression" priority="8" aboveAverage="0" equalAverage="0" bottom="0" percent="0" rank="0" text="" dxfId="5">
      <formula>$F$41="NICHT BESTANDEN"</formula>
    </cfRule>
  </conditionalFormatting>
  <conditionalFormatting sqref="H48:H50">
    <cfRule type="expression" priority="9" aboveAverage="0" equalAverage="0" bottom="0" percent="0" rank="0" text="" dxfId="6">
      <formula>$H48="offen"</formula>
    </cfRule>
    <cfRule type="expression" priority="10" aboveAverage="0" equalAverage="0" bottom="0" percent="0" rank="0" text="" dxfId="0">
      <formula>$H48="erledigt"</formula>
    </cfRule>
  </conditionalFormatting>
  <dataValidations count="5">
    <dataValidation allowBlank="true" error="Bitte einen Wert aus der Liste wählen." errorStyle="stop" errorTitle="Ungültige Eingabe" operator="between" showDropDown="false" showErrorMessage="false" showInputMessage="false" sqref="H11" type="list">
      <formula1>"Erstprüfung,Wiederholungsprüfung,Abnahmeprüfung,Sonderprüfung"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D17:D36" type="list">
      <formula1>"Sichtprüfung,Funktionsprüfung,Messung,Dokumentenprüfung"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G17:G36" type="list">
      <formula1>"i. O.,n. i. O.,n. z."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H48:H50" type="list">
      <formula1>"offen,in Arbeit,erledigt"</formula1>
      <formula2>0</formula2>
    </dataValidation>
    <dataValidation allowBlank="true" error="Bitte eine ganze Zahl zwischen 1 und 120 Monaten eingeben." errorStyle="stop" operator="between" showDropDown="false" showErrorMessage="false" showInputMessage="false" sqref="H13" type="whole">
      <formula1>1</formula1>
      <formula2>120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9640F"/>
    <pageSetUpPr fitToPage="true"/>
  </sheetPr>
  <dimension ref="A1:K6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13"/>
    <col collapsed="false" customWidth="true" hidden="false" outlineLevel="0" max="3" min="3" style="0" width="11"/>
    <col collapsed="false" customWidth="true" hidden="false" outlineLevel="0" max="4" min="4" style="0" width="28"/>
    <col collapsed="false" customWidth="true" hidden="false" outlineLevel="0" max="6" min="5" style="0" width="15"/>
    <col collapsed="false" customWidth="true" hidden="false" outlineLevel="0" max="7" min="7" style="0" width="19"/>
    <col collapsed="false" customWidth="true" hidden="false" outlineLevel="0" max="8" min="8" style="0" width="14.51"/>
    <col collapsed="false" customWidth="true" hidden="false" outlineLevel="0" max="9" min="9" style="0" width="12"/>
    <col collapsed="false" customWidth="true" hidden="false" outlineLevel="0" max="10" min="10" style="0" width="15"/>
    <col collapsed="false" customWidth="true" hidden="false" outlineLevel="0" max="11" min="11" style="0" width="24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25.5" hidden="false" customHeight="true" outlineLevel="0" collapsed="false">
      <c r="A2" s="1"/>
      <c r="B2" s="2" t="s">
        <v>107</v>
      </c>
      <c r="C2" s="1"/>
      <c r="D2" s="1"/>
      <c r="E2" s="1"/>
      <c r="F2" s="1"/>
      <c r="G2" s="1"/>
      <c r="H2" s="1"/>
      <c r="I2" s="1"/>
      <c r="J2" s="3" t="s">
        <v>108</v>
      </c>
      <c r="K2" s="3"/>
    </row>
    <row r="3" customFormat="false" ht="15" hidden="false" customHeight="true" outlineLevel="0" collapsed="false">
      <c r="A3" s="1"/>
      <c r="B3" s="4" t="s">
        <v>109</v>
      </c>
      <c r="C3" s="1"/>
      <c r="D3" s="1"/>
      <c r="E3" s="1"/>
      <c r="F3" s="1"/>
      <c r="G3" s="1"/>
      <c r="H3" s="1"/>
      <c r="I3" s="1"/>
      <c r="J3" s="1"/>
      <c r="K3" s="1"/>
    </row>
    <row r="4" customFormat="false" ht="3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customFormat="false" ht="13.5" hidden="false" customHeight="true" outlineLevel="0" collapsed="false">
      <c r="B5" s="7" t="s">
        <v>110</v>
      </c>
      <c r="C5" s="7"/>
      <c r="D5" s="7"/>
      <c r="E5" s="7"/>
      <c r="F5" s="7"/>
      <c r="G5" s="7"/>
      <c r="H5" s="7"/>
      <c r="I5" s="7"/>
      <c r="J5" s="7"/>
      <c r="K5" s="7"/>
    </row>
    <row r="6" customFormat="false" ht="6" hidden="false" customHeight="true" outlineLevel="0" collapsed="false"/>
    <row r="7" customFormat="false" ht="24" hidden="false" customHeight="true" outlineLevel="0" collapsed="false">
      <c r="B7" s="41" t="n">
        <f aca="false">COUNTIF($B$12:$B$200,"&lt;&gt;")</f>
        <v>12</v>
      </c>
      <c r="C7" s="41"/>
      <c r="D7" s="42" t="n">
        <f aca="false">COUNTIF($H$12:$H$200,"bestanden")</f>
        <v>10</v>
      </c>
      <c r="E7" s="42"/>
      <c r="F7" s="43" t="n">
        <f aca="false">COUNTIF($H$12:$H$200,"nicht bestanden")</f>
        <v>2</v>
      </c>
      <c r="G7" s="43"/>
      <c r="H7" s="44" t="n">
        <f aca="false">COUNTIF($J$12:$J$200,"überfällig")</f>
        <v>1</v>
      </c>
      <c r="I7" s="44"/>
      <c r="J7" s="45" t="n">
        <f aca="false">COUNTIF($J$12:$J$200,"fällig ≤ 30 Tage")</f>
        <v>2</v>
      </c>
      <c r="K7" s="45"/>
    </row>
    <row r="8" customFormat="false" ht="12.75" hidden="false" customHeight="true" outlineLevel="0" collapsed="false">
      <c r="B8" s="46" t="s">
        <v>111</v>
      </c>
      <c r="C8" s="46"/>
      <c r="D8" s="46" t="s">
        <v>112</v>
      </c>
      <c r="E8" s="46"/>
      <c r="F8" s="46" t="s">
        <v>113</v>
      </c>
      <c r="G8" s="46"/>
      <c r="H8" s="46" t="s">
        <v>114</v>
      </c>
      <c r="I8" s="46"/>
      <c r="J8" s="46" t="s">
        <v>115</v>
      </c>
      <c r="K8" s="46"/>
    </row>
    <row r="9" customFormat="false" ht="6" hidden="false" customHeight="true" outlineLevel="0" collapsed="false"/>
    <row r="10" customFormat="false" ht="19.5" hidden="false" customHeight="true" outlineLevel="0" collapsed="false">
      <c r="B10" s="8" t="s">
        <v>116</v>
      </c>
      <c r="C10" s="9"/>
      <c r="D10" s="9"/>
      <c r="E10" s="9"/>
      <c r="F10" s="9"/>
      <c r="G10" s="9"/>
      <c r="H10" s="9"/>
      <c r="I10" s="9"/>
      <c r="J10" s="9"/>
      <c r="K10" s="9"/>
    </row>
    <row r="11" customFormat="false" ht="25.5" hidden="false" customHeight="true" outlineLevel="0" collapsed="false">
      <c r="B11" s="13" t="s">
        <v>6</v>
      </c>
      <c r="C11" s="13" t="s">
        <v>10</v>
      </c>
      <c r="D11" s="13" t="s">
        <v>4</v>
      </c>
      <c r="E11" s="13" t="s">
        <v>19</v>
      </c>
      <c r="F11" s="13" t="s">
        <v>13</v>
      </c>
      <c r="G11" s="13" t="s">
        <v>17</v>
      </c>
      <c r="H11" s="13" t="s">
        <v>32</v>
      </c>
      <c r="I11" s="13" t="s">
        <v>117</v>
      </c>
      <c r="J11" s="13" t="s">
        <v>95</v>
      </c>
      <c r="K11" s="13" t="s">
        <v>33</v>
      </c>
    </row>
    <row r="12" customFormat="false" ht="16.5" hidden="false" customHeight="true" outlineLevel="0" collapsed="false">
      <c r="B12" s="17" t="s">
        <v>118</v>
      </c>
      <c r="C12" s="35" t="n">
        <v>46034</v>
      </c>
      <c r="D12" s="15" t="s">
        <v>119</v>
      </c>
      <c r="E12" s="17" t="s">
        <v>120</v>
      </c>
      <c r="F12" s="17" t="s">
        <v>101</v>
      </c>
      <c r="G12" s="17" t="s">
        <v>18</v>
      </c>
      <c r="H12" s="18" t="s">
        <v>121</v>
      </c>
      <c r="I12" s="35" t="n">
        <v>46399</v>
      </c>
      <c r="J12" s="16" t="str">
        <f aca="true">IF($I12="","",IF($I12&lt;TODAY(),"überfällig",IF($I12&lt;=TODAY()+30,"fällig ≤ 30 Tage","geplant")))</f>
        <v>geplant</v>
      </c>
      <c r="K12" s="19"/>
    </row>
    <row r="13" customFormat="false" ht="16.5" hidden="false" customHeight="true" outlineLevel="0" collapsed="false">
      <c r="B13" s="23" t="s">
        <v>122</v>
      </c>
      <c r="C13" s="47" t="n">
        <v>46048</v>
      </c>
      <c r="D13" s="21" t="s">
        <v>123</v>
      </c>
      <c r="E13" s="23" t="s">
        <v>124</v>
      </c>
      <c r="F13" s="23" t="s">
        <v>14</v>
      </c>
      <c r="G13" s="23" t="s">
        <v>18</v>
      </c>
      <c r="H13" s="24" t="s">
        <v>121</v>
      </c>
      <c r="I13" s="47" t="n">
        <v>46413</v>
      </c>
      <c r="J13" s="22" t="str">
        <f aca="true">IF($I13="","",IF($I13&lt;TODAY(),"überfällig",IF($I13&lt;=TODAY()+30,"fällig ≤ 30 Tage","geplant")))</f>
        <v>geplant</v>
      </c>
      <c r="K13" s="25"/>
    </row>
    <row r="14" customFormat="false" ht="16.5" hidden="false" customHeight="true" outlineLevel="0" collapsed="false">
      <c r="B14" s="17" t="s">
        <v>125</v>
      </c>
      <c r="C14" s="35" t="n">
        <v>46062</v>
      </c>
      <c r="D14" s="15" t="s">
        <v>126</v>
      </c>
      <c r="E14" s="17" t="s">
        <v>127</v>
      </c>
      <c r="F14" s="17" t="s">
        <v>101</v>
      </c>
      <c r="G14" s="17" t="s">
        <v>18</v>
      </c>
      <c r="H14" s="18" t="s">
        <v>121</v>
      </c>
      <c r="I14" s="35" t="n">
        <v>46243</v>
      </c>
      <c r="J14" s="16" t="str">
        <f aca="true">IF($I14="","",IF($I14&lt;TODAY(),"überfällig",IF($I14&lt;=TODAY()+30,"fällig ≤ 30 Tage","geplant")))</f>
        <v>fällig ≤ 30 Tage</v>
      </c>
      <c r="K14" s="19" t="s">
        <v>128</v>
      </c>
    </row>
    <row r="15" customFormat="false" ht="16.5" hidden="false" customHeight="true" outlineLevel="0" collapsed="false">
      <c r="B15" s="23" t="s">
        <v>129</v>
      </c>
      <c r="C15" s="47" t="n">
        <v>46077</v>
      </c>
      <c r="D15" s="21" t="s">
        <v>130</v>
      </c>
      <c r="E15" s="23" t="s">
        <v>127</v>
      </c>
      <c r="F15" s="23" t="s">
        <v>14</v>
      </c>
      <c r="G15" s="23" t="s">
        <v>18</v>
      </c>
      <c r="H15" s="24" t="s">
        <v>121</v>
      </c>
      <c r="I15" s="47" t="n">
        <v>46442</v>
      </c>
      <c r="J15" s="22" t="str">
        <f aca="true">IF($I15="","",IF($I15&lt;TODAY(),"überfällig",IF($I15&lt;=TODAY()+30,"fällig ≤ 30 Tage","geplant")))</f>
        <v>geplant</v>
      </c>
      <c r="K15" s="25"/>
    </row>
    <row r="16" customFormat="false" ht="16.5" hidden="false" customHeight="true" outlineLevel="0" collapsed="false">
      <c r="B16" s="17" t="s">
        <v>131</v>
      </c>
      <c r="C16" s="35" t="n">
        <v>46091</v>
      </c>
      <c r="D16" s="15" t="s">
        <v>132</v>
      </c>
      <c r="E16" s="17" t="s">
        <v>124</v>
      </c>
      <c r="F16" s="17" t="s">
        <v>133</v>
      </c>
      <c r="G16" s="17" t="s">
        <v>18</v>
      </c>
      <c r="H16" s="18" t="s">
        <v>121</v>
      </c>
      <c r="I16" s="35" t="n">
        <v>46456</v>
      </c>
      <c r="J16" s="16" t="str">
        <f aca="true">IF($I16="","",IF($I16&lt;TODAY(),"überfällig",IF($I16&lt;=TODAY()+30,"fällig ≤ 30 Tage","geplant")))</f>
        <v>geplant</v>
      </c>
      <c r="K16" s="19"/>
    </row>
    <row r="17" customFormat="false" ht="16.5" hidden="false" customHeight="true" outlineLevel="0" collapsed="false">
      <c r="B17" s="23" t="s">
        <v>134</v>
      </c>
      <c r="C17" s="47" t="n">
        <v>46105</v>
      </c>
      <c r="D17" s="21" t="s">
        <v>135</v>
      </c>
      <c r="E17" s="23" t="s">
        <v>136</v>
      </c>
      <c r="F17" s="23" t="s">
        <v>137</v>
      </c>
      <c r="G17" s="23" t="s">
        <v>18</v>
      </c>
      <c r="H17" s="24" t="s">
        <v>121</v>
      </c>
      <c r="I17" s="47" t="n">
        <v>46836</v>
      </c>
      <c r="J17" s="22" t="str">
        <f aca="true">IF($I17="","",IF($I17&lt;TODAY(),"überfällig",IF($I17&lt;=TODAY()+30,"fällig ≤ 30 Tage","geplant")))</f>
        <v>geplant</v>
      </c>
      <c r="K17" s="25" t="s">
        <v>138</v>
      </c>
    </row>
    <row r="18" customFormat="false" ht="16.5" hidden="false" customHeight="true" outlineLevel="0" collapsed="false">
      <c r="B18" s="17" t="s">
        <v>139</v>
      </c>
      <c r="C18" s="35" t="n">
        <v>46126</v>
      </c>
      <c r="D18" s="15" t="s">
        <v>140</v>
      </c>
      <c r="E18" s="17" t="s">
        <v>124</v>
      </c>
      <c r="F18" s="17" t="s">
        <v>137</v>
      </c>
      <c r="G18" s="17" t="s">
        <v>18</v>
      </c>
      <c r="H18" s="18" t="s">
        <v>121</v>
      </c>
      <c r="I18" s="35" t="n">
        <v>46491</v>
      </c>
      <c r="J18" s="16" t="str">
        <f aca="true">IF($I18="","",IF($I18&lt;TODAY(),"überfällig",IF($I18&lt;=TODAY()+30,"fällig ≤ 30 Tage","geplant")))</f>
        <v>geplant</v>
      </c>
      <c r="K18" s="19" t="s">
        <v>141</v>
      </c>
    </row>
    <row r="19" customFormat="false" ht="16.5" hidden="false" customHeight="true" outlineLevel="0" collapsed="false">
      <c r="B19" s="23" t="s">
        <v>142</v>
      </c>
      <c r="C19" s="47" t="n">
        <v>46147</v>
      </c>
      <c r="D19" s="21" t="s">
        <v>143</v>
      </c>
      <c r="E19" s="23" t="s">
        <v>136</v>
      </c>
      <c r="F19" s="23" t="s">
        <v>133</v>
      </c>
      <c r="G19" s="23" t="s">
        <v>144</v>
      </c>
      <c r="H19" s="24" t="s">
        <v>145</v>
      </c>
      <c r="I19" s="47" t="n">
        <v>46178</v>
      </c>
      <c r="J19" s="22" t="str">
        <f aca="true">IF($I19="","",IF($I19&lt;TODAY(),"überfällig",IF($I19&lt;=TODAY()+30,"fällig ≤ 30 Tage","geplant")))</f>
        <v>überfällig</v>
      </c>
      <c r="K19" s="25" t="s">
        <v>146</v>
      </c>
    </row>
    <row r="20" customFormat="false" ht="16.5" hidden="false" customHeight="true" outlineLevel="0" collapsed="false">
      <c r="B20" s="17" t="s">
        <v>147</v>
      </c>
      <c r="C20" s="35" t="n">
        <v>46168</v>
      </c>
      <c r="D20" s="15" t="s">
        <v>148</v>
      </c>
      <c r="E20" s="17" t="s">
        <v>136</v>
      </c>
      <c r="F20" s="17" t="s">
        <v>149</v>
      </c>
      <c r="G20" s="17" t="s">
        <v>18</v>
      </c>
      <c r="H20" s="18" t="s">
        <v>121</v>
      </c>
      <c r="I20" s="35" t="n">
        <v>46533</v>
      </c>
      <c r="J20" s="16" t="str">
        <f aca="true">IF($I20="","",IF($I20&lt;TODAY(),"überfällig",IF($I20&lt;=TODAY()+30,"fällig ≤ 30 Tage","geplant")))</f>
        <v>geplant</v>
      </c>
      <c r="K20" s="19" t="s">
        <v>150</v>
      </c>
    </row>
    <row r="21" customFormat="false" ht="16.5" hidden="false" customHeight="true" outlineLevel="0" collapsed="false">
      <c r="B21" s="23" t="s">
        <v>151</v>
      </c>
      <c r="C21" s="47" t="n">
        <v>46188</v>
      </c>
      <c r="D21" s="21" t="s">
        <v>152</v>
      </c>
      <c r="E21" s="23" t="s">
        <v>127</v>
      </c>
      <c r="F21" s="23" t="s">
        <v>14</v>
      </c>
      <c r="G21" s="23" t="s">
        <v>153</v>
      </c>
      <c r="H21" s="24" t="s">
        <v>121</v>
      </c>
      <c r="I21" s="47" t="n">
        <v>46553</v>
      </c>
      <c r="J21" s="22" t="str">
        <f aca="true">IF($I21="","",IF($I21&lt;TODAY(),"überfällig",IF($I21&lt;=TODAY()+30,"fällig ≤ 30 Tage","geplant")))</f>
        <v>geplant</v>
      </c>
      <c r="K21" s="25" t="s">
        <v>154</v>
      </c>
    </row>
    <row r="22" customFormat="false" ht="16.5" hidden="false" customHeight="true" outlineLevel="0" collapsed="false">
      <c r="B22" s="17" t="s">
        <v>7</v>
      </c>
      <c r="C22" s="35" t="n">
        <v>46219</v>
      </c>
      <c r="D22" s="15" t="s">
        <v>5</v>
      </c>
      <c r="E22" s="17" t="s">
        <v>127</v>
      </c>
      <c r="F22" s="17" t="s">
        <v>14</v>
      </c>
      <c r="G22" s="17" t="s">
        <v>18</v>
      </c>
      <c r="H22" s="18" t="s">
        <v>145</v>
      </c>
      <c r="I22" s="35" t="n">
        <v>46248</v>
      </c>
      <c r="J22" s="16" t="str">
        <f aca="true">IF($I22="","",IF($I22&lt;TODAY(),"überfällig",IF($I22&lt;=TODAY()+30,"fällig ≤ 30 Tage","geplant")))</f>
        <v>fällig ≤ 30 Tage</v>
      </c>
      <c r="K22" s="19" t="s">
        <v>155</v>
      </c>
    </row>
    <row r="23" customFormat="false" ht="16.5" hidden="false" customHeight="true" outlineLevel="0" collapsed="false">
      <c r="B23" s="23" t="s">
        <v>156</v>
      </c>
      <c r="C23" s="47" t="n">
        <v>46223</v>
      </c>
      <c r="D23" s="21" t="s">
        <v>157</v>
      </c>
      <c r="E23" s="23" t="s">
        <v>158</v>
      </c>
      <c r="F23" s="23" t="s">
        <v>133</v>
      </c>
      <c r="G23" s="23" t="s">
        <v>18</v>
      </c>
      <c r="H23" s="24" t="s">
        <v>121</v>
      </c>
      <c r="I23" s="47" t="n">
        <v>46588</v>
      </c>
      <c r="J23" s="22" t="str">
        <f aca="true">IF($I23="","",IF($I23&lt;TODAY(),"überfällig",IF($I23&lt;=TODAY()+30,"fällig ≤ 30 Tage","geplant")))</f>
        <v>geplant</v>
      </c>
      <c r="K23" s="25" t="s">
        <v>159</v>
      </c>
    </row>
    <row r="24" customFormat="false" ht="16.5" hidden="false" customHeight="true" outlineLevel="0" collapsed="false">
      <c r="B24" s="17"/>
      <c r="C24" s="35"/>
      <c r="D24" s="15"/>
      <c r="E24" s="17"/>
      <c r="F24" s="17"/>
      <c r="G24" s="17"/>
      <c r="H24" s="18"/>
      <c r="I24" s="35"/>
      <c r="J24" s="16" t="str">
        <f aca="true">IF($I24="","",IF($I24&lt;TODAY(),"überfällig",IF($I24&lt;=TODAY()+30,"fällig ≤ 30 Tage","geplant")))</f>
        <v/>
      </c>
      <c r="K24" s="19"/>
    </row>
    <row r="25" customFormat="false" ht="16.5" hidden="false" customHeight="true" outlineLevel="0" collapsed="false">
      <c r="B25" s="23"/>
      <c r="C25" s="47"/>
      <c r="D25" s="21"/>
      <c r="E25" s="23"/>
      <c r="F25" s="23"/>
      <c r="G25" s="23"/>
      <c r="H25" s="24"/>
      <c r="I25" s="47"/>
      <c r="J25" s="22" t="str">
        <f aca="true">IF($I25="","",IF($I25&lt;TODAY(),"überfällig",IF($I25&lt;=TODAY()+30,"fällig ≤ 30 Tage","geplant")))</f>
        <v/>
      </c>
      <c r="K25" s="25"/>
    </row>
    <row r="26" customFormat="false" ht="16.5" hidden="false" customHeight="true" outlineLevel="0" collapsed="false">
      <c r="B26" s="17"/>
      <c r="C26" s="35"/>
      <c r="D26" s="15"/>
      <c r="E26" s="17"/>
      <c r="F26" s="17"/>
      <c r="G26" s="17"/>
      <c r="H26" s="18"/>
      <c r="I26" s="35"/>
      <c r="J26" s="16" t="str">
        <f aca="true">IF($I26="","",IF($I26&lt;TODAY(),"überfällig",IF($I26&lt;=TODAY()+30,"fällig ≤ 30 Tage","geplant")))</f>
        <v/>
      </c>
      <c r="K26" s="19"/>
    </row>
    <row r="27" customFormat="false" ht="16.5" hidden="false" customHeight="true" outlineLevel="0" collapsed="false">
      <c r="B27" s="23"/>
      <c r="C27" s="47"/>
      <c r="D27" s="21"/>
      <c r="E27" s="23"/>
      <c r="F27" s="23"/>
      <c r="G27" s="23"/>
      <c r="H27" s="24"/>
      <c r="I27" s="47"/>
      <c r="J27" s="22" t="str">
        <f aca="true">IF($I27="","",IF($I27&lt;TODAY(),"überfällig",IF($I27&lt;=TODAY()+30,"fällig ≤ 30 Tage","geplant")))</f>
        <v/>
      </c>
      <c r="K27" s="25"/>
    </row>
    <row r="28" customFormat="false" ht="16.5" hidden="false" customHeight="true" outlineLevel="0" collapsed="false">
      <c r="B28" s="17"/>
      <c r="C28" s="35"/>
      <c r="D28" s="15"/>
      <c r="E28" s="17"/>
      <c r="F28" s="17"/>
      <c r="G28" s="17"/>
      <c r="H28" s="18"/>
      <c r="I28" s="35"/>
      <c r="J28" s="16" t="str">
        <f aca="true">IF($I28="","",IF($I28&lt;TODAY(),"überfällig",IF($I28&lt;=TODAY()+30,"fällig ≤ 30 Tage","geplant")))</f>
        <v/>
      </c>
      <c r="K28" s="19"/>
    </row>
    <row r="29" customFormat="false" ht="16.5" hidden="false" customHeight="true" outlineLevel="0" collapsed="false">
      <c r="B29" s="23"/>
      <c r="C29" s="47"/>
      <c r="D29" s="21"/>
      <c r="E29" s="23"/>
      <c r="F29" s="23"/>
      <c r="G29" s="23"/>
      <c r="H29" s="24"/>
      <c r="I29" s="47"/>
      <c r="J29" s="22" t="str">
        <f aca="true">IF($I29="","",IF($I29&lt;TODAY(),"überfällig",IF($I29&lt;=TODAY()+30,"fällig ≤ 30 Tage","geplant")))</f>
        <v/>
      </c>
      <c r="K29" s="25"/>
    </row>
    <row r="30" customFormat="false" ht="16.5" hidden="false" customHeight="true" outlineLevel="0" collapsed="false">
      <c r="B30" s="17"/>
      <c r="C30" s="35"/>
      <c r="D30" s="15"/>
      <c r="E30" s="17"/>
      <c r="F30" s="17"/>
      <c r="G30" s="17"/>
      <c r="H30" s="18"/>
      <c r="I30" s="35"/>
      <c r="J30" s="16" t="str">
        <f aca="true">IF($I30="","",IF($I30&lt;TODAY(),"überfällig",IF($I30&lt;=TODAY()+30,"fällig ≤ 30 Tage","geplant")))</f>
        <v/>
      </c>
      <c r="K30" s="19"/>
    </row>
    <row r="31" customFormat="false" ht="16.5" hidden="false" customHeight="true" outlineLevel="0" collapsed="false">
      <c r="B31" s="23"/>
      <c r="C31" s="47"/>
      <c r="D31" s="21"/>
      <c r="E31" s="23"/>
      <c r="F31" s="23"/>
      <c r="G31" s="23"/>
      <c r="H31" s="24"/>
      <c r="I31" s="47"/>
      <c r="J31" s="22" t="str">
        <f aca="true">IF($I31="","",IF($I31&lt;TODAY(),"überfällig",IF($I31&lt;=TODAY()+30,"fällig ≤ 30 Tage","geplant")))</f>
        <v/>
      </c>
      <c r="K31" s="25"/>
    </row>
    <row r="32" customFormat="false" ht="16.5" hidden="false" customHeight="true" outlineLevel="0" collapsed="false">
      <c r="B32" s="17"/>
      <c r="C32" s="35"/>
      <c r="D32" s="15"/>
      <c r="E32" s="17"/>
      <c r="F32" s="17"/>
      <c r="G32" s="17"/>
      <c r="H32" s="18"/>
      <c r="I32" s="35"/>
      <c r="J32" s="16" t="str">
        <f aca="true">IF($I32="","",IF($I32&lt;TODAY(),"überfällig",IF($I32&lt;=TODAY()+30,"fällig ≤ 30 Tage","geplant")))</f>
        <v/>
      </c>
      <c r="K32" s="19"/>
    </row>
    <row r="33" customFormat="false" ht="16.5" hidden="false" customHeight="true" outlineLevel="0" collapsed="false">
      <c r="B33" s="23"/>
      <c r="C33" s="47"/>
      <c r="D33" s="21"/>
      <c r="E33" s="23"/>
      <c r="F33" s="23"/>
      <c r="G33" s="23"/>
      <c r="H33" s="24"/>
      <c r="I33" s="47"/>
      <c r="J33" s="22" t="str">
        <f aca="true">IF($I33="","",IF($I33&lt;TODAY(),"überfällig",IF($I33&lt;=TODAY()+30,"fällig ≤ 30 Tage","geplant")))</f>
        <v/>
      </c>
      <c r="K33" s="25"/>
    </row>
    <row r="34" customFormat="false" ht="16.5" hidden="false" customHeight="true" outlineLevel="0" collapsed="false">
      <c r="B34" s="17"/>
      <c r="C34" s="35"/>
      <c r="D34" s="15"/>
      <c r="E34" s="17"/>
      <c r="F34" s="17"/>
      <c r="G34" s="17"/>
      <c r="H34" s="18"/>
      <c r="I34" s="35"/>
      <c r="J34" s="16" t="str">
        <f aca="true">IF($I34="","",IF($I34&lt;TODAY(),"überfällig",IF($I34&lt;=TODAY()+30,"fällig ≤ 30 Tage","geplant")))</f>
        <v/>
      </c>
      <c r="K34" s="19"/>
    </row>
    <row r="35" customFormat="false" ht="16.5" hidden="false" customHeight="true" outlineLevel="0" collapsed="false">
      <c r="B35" s="23"/>
      <c r="C35" s="47"/>
      <c r="D35" s="21"/>
      <c r="E35" s="23"/>
      <c r="F35" s="23"/>
      <c r="G35" s="23"/>
      <c r="H35" s="24"/>
      <c r="I35" s="47"/>
      <c r="J35" s="22" t="str">
        <f aca="true">IF($I35="","",IF($I35&lt;TODAY(),"überfällig",IF($I35&lt;=TODAY()+30,"fällig ≤ 30 Tage","geplant")))</f>
        <v/>
      </c>
      <c r="K35" s="25"/>
    </row>
    <row r="36" customFormat="false" ht="16.5" hidden="false" customHeight="true" outlineLevel="0" collapsed="false">
      <c r="B36" s="17"/>
      <c r="C36" s="35"/>
      <c r="D36" s="15"/>
      <c r="E36" s="17"/>
      <c r="F36" s="17"/>
      <c r="G36" s="17"/>
      <c r="H36" s="18"/>
      <c r="I36" s="35"/>
      <c r="J36" s="16" t="str">
        <f aca="true">IF($I36="","",IF($I36&lt;TODAY(),"überfällig",IF($I36&lt;=TODAY()+30,"fällig ≤ 30 Tage","geplant")))</f>
        <v/>
      </c>
      <c r="K36" s="19"/>
    </row>
    <row r="37" customFormat="false" ht="16.5" hidden="false" customHeight="true" outlineLevel="0" collapsed="false">
      <c r="B37" s="23"/>
      <c r="C37" s="47"/>
      <c r="D37" s="21"/>
      <c r="E37" s="23"/>
      <c r="F37" s="23"/>
      <c r="G37" s="23"/>
      <c r="H37" s="24"/>
      <c r="I37" s="47"/>
      <c r="J37" s="22" t="str">
        <f aca="true">IF($I37="","",IF($I37&lt;TODAY(),"überfällig",IF($I37&lt;=TODAY()+30,"fällig ≤ 30 Tage","geplant")))</f>
        <v/>
      </c>
      <c r="K37" s="25"/>
    </row>
    <row r="38" customFormat="false" ht="16.5" hidden="false" customHeight="true" outlineLevel="0" collapsed="false">
      <c r="B38" s="17"/>
      <c r="C38" s="35"/>
      <c r="D38" s="15"/>
      <c r="E38" s="17"/>
      <c r="F38" s="17"/>
      <c r="G38" s="17"/>
      <c r="H38" s="18"/>
      <c r="I38" s="35"/>
      <c r="J38" s="16" t="str">
        <f aca="true">IF($I38="","",IF($I38&lt;TODAY(),"überfällig",IF($I38&lt;=TODAY()+30,"fällig ≤ 30 Tage","geplant")))</f>
        <v/>
      </c>
      <c r="K38" s="19"/>
    </row>
    <row r="39" customFormat="false" ht="16.5" hidden="false" customHeight="true" outlineLevel="0" collapsed="false">
      <c r="B39" s="23"/>
      <c r="C39" s="47"/>
      <c r="D39" s="21"/>
      <c r="E39" s="23"/>
      <c r="F39" s="23"/>
      <c r="G39" s="23"/>
      <c r="H39" s="24"/>
      <c r="I39" s="47"/>
      <c r="J39" s="22" t="str">
        <f aca="true">IF($I39="","",IF($I39&lt;TODAY(),"überfällig",IF($I39&lt;=TODAY()+30,"fällig ≤ 30 Tage","geplant")))</f>
        <v/>
      </c>
      <c r="K39" s="25"/>
    </row>
    <row r="40" customFormat="false" ht="16.5" hidden="false" customHeight="true" outlineLevel="0" collapsed="false">
      <c r="B40" s="17"/>
      <c r="C40" s="35"/>
      <c r="D40" s="15"/>
      <c r="E40" s="17"/>
      <c r="F40" s="17"/>
      <c r="G40" s="17"/>
      <c r="H40" s="18"/>
      <c r="I40" s="35"/>
      <c r="J40" s="16" t="str">
        <f aca="true">IF($I40="","",IF($I40&lt;TODAY(),"überfällig",IF($I40&lt;=TODAY()+30,"fällig ≤ 30 Tage","geplant")))</f>
        <v/>
      </c>
      <c r="K40" s="19"/>
    </row>
    <row r="41" customFormat="false" ht="16.5" hidden="false" customHeight="true" outlineLevel="0" collapsed="false">
      <c r="B41" s="23"/>
      <c r="C41" s="47"/>
      <c r="D41" s="21"/>
      <c r="E41" s="23"/>
      <c r="F41" s="23"/>
      <c r="G41" s="23"/>
      <c r="H41" s="24"/>
      <c r="I41" s="47"/>
      <c r="J41" s="22" t="str">
        <f aca="true">IF($I41="","",IF($I41&lt;TODAY(),"überfällig",IF($I41&lt;=TODAY()+30,"fällig ≤ 30 Tage","geplant")))</f>
        <v/>
      </c>
      <c r="K41" s="25"/>
    </row>
    <row r="42" customFormat="false" ht="16.5" hidden="false" customHeight="true" outlineLevel="0" collapsed="false">
      <c r="B42" s="17"/>
      <c r="C42" s="35"/>
      <c r="D42" s="15"/>
      <c r="E42" s="17"/>
      <c r="F42" s="17"/>
      <c r="G42" s="17"/>
      <c r="H42" s="18"/>
      <c r="I42" s="35"/>
      <c r="J42" s="16" t="str">
        <f aca="true">IF($I42="","",IF($I42&lt;TODAY(),"überfällig",IF($I42&lt;=TODAY()+30,"fällig ≤ 30 Tage","geplant")))</f>
        <v/>
      </c>
      <c r="K42" s="19"/>
    </row>
    <row r="43" customFormat="false" ht="16.5" hidden="false" customHeight="true" outlineLevel="0" collapsed="false">
      <c r="B43" s="23"/>
      <c r="C43" s="47"/>
      <c r="D43" s="21"/>
      <c r="E43" s="23"/>
      <c r="F43" s="23"/>
      <c r="G43" s="23"/>
      <c r="H43" s="24"/>
      <c r="I43" s="47"/>
      <c r="J43" s="22" t="str">
        <f aca="true">IF($I43="","",IF($I43&lt;TODAY(),"überfällig",IF($I43&lt;=TODAY()+30,"fällig ≤ 30 Tage","geplant")))</f>
        <v/>
      </c>
      <c r="K43" s="25"/>
    </row>
    <row r="44" customFormat="false" ht="16.5" hidden="false" customHeight="true" outlineLevel="0" collapsed="false">
      <c r="B44" s="17"/>
      <c r="C44" s="35"/>
      <c r="D44" s="15"/>
      <c r="E44" s="17"/>
      <c r="F44" s="17"/>
      <c r="G44" s="17"/>
      <c r="H44" s="18"/>
      <c r="I44" s="35"/>
      <c r="J44" s="16" t="str">
        <f aca="true">IF($I44="","",IF($I44&lt;TODAY(),"überfällig",IF($I44&lt;=TODAY()+30,"fällig ≤ 30 Tage","geplant")))</f>
        <v/>
      </c>
      <c r="K44" s="19"/>
    </row>
    <row r="45" customFormat="false" ht="16.5" hidden="false" customHeight="true" outlineLevel="0" collapsed="false">
      <c r="B45" s="23"/>
      <c r="C45" s="47"/>
      <c r="D45" s="21"/>
      <c r="E45" s="23"/>
      <c r="F45" s="23"/>
      <c r="G45" s="23"/>
      <c r="H45" s="24"/>
      <c r="I45" s="47"/>
      <c r="J45" s="22" t="str">
        <f aca="true">IF($I45="","",IF($I45&lt;TODAY(),"überfällig",IF($I45&lt;=TODAY()+30,"fällig ≤ 30 Tage","geplant")))</f>
        <v/>
      </c>
      <c r="K45" s="25"/>
    </row>
    <row r="46" customFormat="false" ht="16.5" hidden="false" customHeight="true" outlineLevel="0" collapsed="false">
      <c r="B46" s="17"/>
      <c r="C46" s="35"/>
      <c r="D46" s="15"/>
      <c r="E46" s="17"/>
      <c r="F46" s="17"/>
      <c r="G46" s="17"/>
      <c r="H46" s="18"/>
      <c r="I46" s="35"/>
      <c r="J46" s="16" t="str">
        <f aca="true">IF($I46="","",IF($I46&lt;TODAY(),"überfällig",IF($I46&lt;=TODAY()+30,"fällig ≤ 30 Tage","geplant")))</f>
        <v/>
      </c>
      <c r="K46" s="19"/>
    </row>
    <row r="47" customFormat="false" ht="16.5" hidden="false" customHeight="true" outlineLevel="0" collapsed="false">
      <c r="B47" s="23"/>
      <c r="C47" s="47"/>
      <c r="D47" s="21"/>
      <c r="E47" s="23"/>
      <c r="F47" s="23"/>
      <c r="G47" s="23"/>
      <c r="H47" s="24"/>
      <c r="I47" s="47"/>
      <c r="J47" s="22" t="str">
        <f aca="true">IF($I47="","",IF($I47&lt;TODAY(),"überfällig",IF($I47&lt;=TODAY()+30,"fällig ≤ 30 Tage","geplant")))</f>
        <v/>
      </c>
      <c r="K47" s="25"/>
    </row>
    <row r="48" customFormat="false" ht="16.5" hidden="false" customHeight="true" outlineLevel="0" collapsed="false">
      <c r="B48" s="17"/>
      <c r="C48" s="35"/>
      <c r="D48" s="15"/>
      <c r="E48" s="17"/>
      <c r="F48" s="17"/>
      <c r="G48" s="17"/>
      <c r="H48" s="18"/>
      <c r="I48" s="35"/>
      <c r="J48" s="16" t="str">
        <f aca="true">IF($I48="","",IF($I48&lt;TODAY(),"überfällig",IF($I48&lt;=TODAY()+30,"fällig ≤ 30 Tage","geplant")))</f>
        <v/>
      </c>
      <c r="K48" s="19"/>
    </row>
    <row r="49" customFormat="false" ht="16.5" hidden="false" customHeight="true" outlineLevel="0" collapsed="false">
      <c r="B49" s="23"/>
      <c r="C49" s="47"/>
      <c r="D49" s="21"/>
      <c r="E49" s="23"/>
      <c r="F49" s="23"/>
      <c r="G49" s="23"/>
      <c r="H49" s="24"/>
      <c r="I49" s="47"/>
      <c r="J49" s="22" t="str">
        <f aca="true">IF($I49="","",IF($I49&lt;TODAY(),"überfällig",IF($I49&lt;=TODAY()+30,"fällig ≤ 30 Tage","geplant")))</f>
        <v/>
      </c>
      <c r="K49" s="25"/>
    </row>
    <row r="50" customFormat="false" ht="16.5" hidden="false" customHeight="true" outlineLevel="0" collapsed="false">
      <c r="B50" s="17"/>
      <c r="C50" s="35"/>
      <c r="D50" s="15"/>
      <c r="E50" s="17"/>
      <c r="F50" s="17"/>
      <c r="G50" s="17"/>
      <c r="H50" s="18"/>
      <c r="I50" s="35"/>
      <c r="J50" s="16" t="str">
        <f aca="true">IF($I50="","",IF($I50&lt;TODAY(),"überfällig",IF($I50&lt;=TODAY()+30,"fällig ≤ 30 Tage","geplant")))</f>
        <v/>
      </c>
      <c r="K50" s="19"/>
    </row>
    <row r="51" customFormat="false" ht="16.5" hidden="false" customHeight="true" outlineLevel="0" collapsed="false">
      <c r="B51" s="23"/>
      <c r="C51" s="47"/>
      <c r="D51" s="21"/>
      <c r="E51" s="23"/>
      <c r="F51" s="23"/>
      <c r="G51" s="23"/>
      <c r="H51" s="24"/>
      <c r="I51" s="47"/>
      <c r="J51" s="22" t="str">
        <f aca="true">IF($I51="","",IF($I51&lt;TODAY(),"überfällig",IF($I51&lt;=TODAY()+30,"fällig ≤ 30 Tage","geplant")))</f>
        <v/>
      </c>
      <c r="K51" s="25"/>
    </row>
    <row r="52" customFormat="false" ht="16.5" hidden="false" customHeight="true" outlineLevel="0" collapsed="false">
      <c r="B52" s="17"/>
      <c r="C52" s="35"/>
      <c r="D52" s="15"/>
      <c r="E52" s="17"/>
      <c r="F52" s="17"/>
      <c r="G52" s="17"/>
      <c r="H52" s="18"/>
      <c r="I52" s="35"/>
      <c r="J52" s="16" t="str">
        <f aca="true">IF($I52="","",IF($I52&lt;TODAY(),"überfällig",IF($I52&lt;=TODAY()+30,"fällig ≤ 30 Tage","geplant")))</f>
        <v/>
      </c>
      <c r="K52" s="19"/>
    </row>
    <row r="53" customFormat="false" ht="16.5" hidden="false" customHeight="true" outlineLevel="0" collapsed="false">
      <c r="B53" s="23"/>
      <c r="C53" s="47"/>
      <c r="D53" s="21"/>
      <c r="E53" s="23"/>
      <c r="F53" s="23"/>
      <c r="G53" s="23"/>
      <c r="H53" s="24"/>
      <c r="I53" s="47"/>
      <c r="J53" s="22" t="str">
        <f aca="true">IF($I53="","",IF($I53&lt;TODAY(),"überfällig",IF($I53&lt;=TODAY()+30,"fällig ≤ 30 Tage","geplant")))</f>
        <v/>
      </c>
      <c r="K53" s="25"/>
    </row>
    <row r="54" customFormat="false" ht="16.5" hidden="false" customHeight="true" outlineLevel="0" collapsed="false">
      <c r="B54" s="17"/>
      <c r="C54" s="35"/>
      <c r="D54" s="15"/>
      <c r="E54" s="17"/>
      <c r="F54" s="17"/>
      <c r="G54" s="17"/>
      <c r="H54" s="18"/>
      <c r="I54" s="35"/>
      <c r="J54" s="16" t="str">
        <f aca="true">IF($I54="","",IF($I54&lt;TODAY(),"überfällig",IF($I54&lt;=TODAY()+30,"fällig ≤ 30 Tage","geplant")))</f>
        <v/>
      </c>
      <c r="K54" s="19"/>
    </row>
    <row r="55" customFormat="false" ht="16.5" hidden="false" customHeight="true" outlineLevel="0" collapsed="false">
      <c r="B55" s="23"/>
      <c r="C55" s="47"/>
      <c r="D55" s="21"/>
      <c r="E55" s="23"/>
      <c r="F55" s="23"/>
      <c r="G55" s="23"/>
      <c r="H55" s="24"/>
      <c r="I55" s="47"/>
      <c r="J55" s="22" t="str">
        <f aca="true">IF($I55="","",IF($I55&lt;TODAY(),"überfällig",IF($I55&lt;=TODAY()+30,"fällig ≤ 30 Tage","geplant")))</f>
        <v/>
      </c>
      <c r="K55" s="25"/>
    </row>
    <row r="56" customFormat="false" ht="16.5" hidden="false" customHeight="true" outlineLevel="0" collapsed="false">
      <c r="B56" s="17"/>
      <c r="C56" s="35"/>
      <c r="D56" s="15"/>
      <c r="E56" s="17"/>
      <c r="F56" s="17"/>
      <c r="G56" s="17"/>
      <c r="H56" s="18"/>
      <c r="I56" s="35"/>
      <c r="J56" s="16" t="str">
        <f aca="true">IF($I56="","",IF($I56&lt;TODAY(),"überfällig",IF($I56&lt;=TODAY()+30,"fällig ≤ 30 Tage","geplant")))</f>
        <v/>
      </c>
      <c r="K56" s="19"/>
    </row>
    <row r="57" customFormat="false" ht="16.5" hidden="false" customHeight="true" outlineLevel="0" collapsed="false">
      <c r="B57" s="23"/>
      <c r="C57" s="47"/>
      <c r="D57" s="21"/>
      <c r="E57" s="23"/>
      <c r="F57" s="23"/>
      <c r="G57" s="23"/>
      <c r="H57" s="24"/>
      <c r="I57" s="47"/>
      <c r="J57" s="22" t="str">
        <f aca="true">IF($I57="","",IF($I57&lt;TODAY(),"überfällig",IF($I57&lt;=TODAY()+30,"fällig ≤ 30 Tage","geplant")))</f>
        <v/>
      </c>
      <c r="K57" s="25"/>
    </row>
    <row r="58" customFormat="false" ht="16.5" hidden="false" customHeight="true" outlineLevel="0" collapsed="false">
      <c r="B58" s="17"/>
      <c r="C58" s="35"/>
      <c r="D58" s="15"/>
      <c r="E58" s="17"/>
      <c r="F58" s="17"/>
      <c r="G58" s="17"/>
      <c r="H58" s="18"/>
      <c r="I58" s="35"/>
      <c r="J58" s="16" t="str">
        <f aca="true">IF($I58="","",IF($I58&lt;TODAY(),"überfällig",IF($I58&lt;=TODAY()+30,"fällig ≤ 30 Tage","geplant")))</f>
        <v/>
      </c>
      <c r="K58" s="19"/>
    </row>
    <row r="59" customFormat="false" ht="16.5" hidden="false" customHeight="true" outlineLevel="0" collapsed="false">
      <c r="B59" s="23"/>
      <c r="C59" s="47"/>
      <c r="D59" s="21"/>
      <c r="E59" s="23"/>
      <c r="F59" s="23"/>
      <c r="G59" s="23"/>
      <c r="H59" s="24"/>
      <c r="I59" s="47"/>
      <c r="J59" s="22" t="str">
        <f aca="true">IF($I59="","",IF($I59&lt;TODAY(),"überfällig",IF($I59&lt;=TODAY()+30,"fällig ≤ 30 Tage","geplant")))</f>
        <v/>
      </c>
      <c r="K59" s="25"/>
    </row>
    <row r="60" customFormat="false" ht="16.5" hidden="false" customHeight="true" outlineLevel="0" collapsed="false">
      <c r="B60" s="17"/>
      <c r="C60" s="35"/>
      <c r="D60" s="15"/>
      <c r="E60" s="17"/>
      <c r="F60" s="17"/>
      <c r="G60" s="17"/>
      <c r="H60" s="18"/>
      <c r="I60" s="35"/>
      <c r="J60" s="16" t="str">
        <f aca="true">IF($I60="","",IF($I60&lt;TODAY(),"überfällig",IF($I60&lt;=TODAY()+30,"fällig ≤ 30 Tage","geplant")))</f>
        <v/>
      </c>
      <c r="K60" s="19"/>
    </row>
    <row r="61" customFormat="false" ht="16.5" hidden="false" customHeight="true" outlineLevel="0" collapsed="false">
      <c r="B61" s="23"/>
      <c r="C61" s="47"/>
      <c r="D61" s="21"/>
      <c r="E61" s="23"/>
      <c r="F61" s="23"/>
      <c r="G61" s="23"/>
      <c r="H61" s="24"/>
      <c r="I61" s="47"/>
      <c r="J61" s="22" t="str">
        <f aca="true">IF($I61="","",IF($I61&lt;TODAY(),"überfällig",IF($I61&lt;=TODAY()+30,"fällig ≤ 30 Tage","geplant")))</f>
        <v/>
      </c>
      <c r="K61" s="25"/>
    </row>
  </sheetData>
  <mergeCells count="12">
    <mergeCell ref="J2:K2"/>
    <mergeCell ref="B5:K5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</mergeCells>
  <conditionalFormatting sqref="J12:J61">
    <cfRule type="expression" priority="2" aboveAverage="0" equalAverage="0" bottom="0" percent="0" rank="0" text="" dxfId="1">
      <formula>$J12="überfällig"</formula>
    </cfRule>
    <cfRule type="expression" priority="3" aboveAverage="0" equalAverage="0" bottom="0" percent="0" rank="0" text="" dxfId="6">
      <formula>$J12="fällig ≤ 30 Tage"</formula>
    </cfRule>
    <cfRule type="expression" priority="4" aboveAverage="0" equalAverage="0" bottom="0" percent="0" rank="0" text="" dxfId="7">
      <formula>$J12="geplant"</formula>
    </cfRule>
  </conditionalFormatting>
  <conditionalFormatting sqref="H12:H61">
    <cfRule type="expression" priority="5" aboveAverage="0" equalAverage="0" bottom="0" percent="0" rank="0" text="" dxfId="8">
      <formula>$H12="bestanden"</formula>
    </cfRule>
    <cfRule type="expression" priority="6" aboveAverage="0" equalAverage="0" bottom="0" percent="0" rank="0" text="" dxfId="9">
      <formula>$H12="nicht bestanden"</formula>
    </cfRule>
  </conditionalFormatting>
  <dataValidations count="2">
    <dataValidation allowBlank="true" error="Bitte einen Wert aus der Liste wählen." errorStyle="stop" errorTitle="Ungültige Eingabe" operator="between" showDropDown="false" showErrorMessage="false" showInputMessage="false" sqref="G12:G61" type="list">
      <formula1>"Erstprüfung,Wiederholungsprüfung,Abnahmeprüfung,Sonderprüfung"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H12:H61" type="list">
      <formula1>"bestanden,nicht bestanden"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2026-07-21T09:02:27Z</dcterms:created>
  <dc:creator>openpyxl</dc:creator>
  <dc:description/>
  <dc:language>en-US</dc:language>
  <cp:lastModifiedBy/>
  <dcterms:modified xsi:type="dcterms:W3CDTF">2026-07-21T09:02:27Z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