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F35058B2-99C8-418D-824A-9B16DF3901D8}" xr6:coauthVersionLast="47" xr6:coauthVersionMax="47" xr10:uidLastSave="{00000000-0000-0000-0000-000000000000}"/>
  <bookViews>
    <workbookView xWindow="1725" yWindow="1725" windowWidth="25500" windowHeight="13500" xr2:uid="{00000000-000D-0000-FFFF-FFFF00000000}"/>
  </bookViews>
  <sheets>
    <sheet name="Rapportzettel" sheetId="1" r:id="rId1"/>
    <sheet name="Stammda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 s="1"/>
  <c r="H35" i="1"/>
  <c r="H34" i="1"/>
  <c r="H33" i="1"/>
  <c r="H32" i="1"/>
  <c r="H31" i="1"/>
  <c r="H30" i="1"/>
  <c r="H29" i="1"/>
  <c r="H28" i="1"/>
  <c r="H24" i="1"/>
  <c r="G24" i="1"/>
  <c r="J24" i="1" s="1"/>
  <c r="J23" i="1"/>
  <c r="H23" i="1"/>
  <c r="G23" i="1"/>
  <c r="H22" i="1"/>
  <c r="G22" i="1"/>
  <c r="J22" i="1" s="1"/>
  <c r="J21" i="1"/>
  <c r="H21" i="1"/>
  <c r="G21" i="1"/>
  <c r="H20" i="1"/>
  <c r="G20" i="1"/>
  <c r="J20" i="1" s="1"/>
  <c r="H19" i="1"/>
  <c r="G19" i="1"/>
  <c r="J19" i="1" s="1"/>
  <c r="H18" i="1"/>
  <c r="G18" i="1"/>
  <c r="J18" i="1" s="1"/>
  <c r="H17" i="1"/>
  <c r="G17" i="1"/>
  <c r="J44" i="1" s="1"/>
  <c r="B13" i="1"/>
  <c r="B12" i="1"/>
  <c r="B11" i="1"/>
  <c r="B10" i="1"/>
  <c r="J17" i="1" l="1"/>
  <c r="J38" i="1" s="1"/>
  <c r="J41" i="1" s="1"/>
  <c r="J42" i="1" l="1"/>
  <c r="J43" i="1" s="1"/>
</calcChain>
</file>

<file path=xl/sharedStrings.xml><?xml version="1.0" encoding="utf-8"?>
<sst xmlns="http://schemas.openxmlformats.org/spreadsheetml/2006/main" count="146" uniqueCount="122">
  <si>
    <t>RAPPORTZETTEL</t>
  </si>
  <si>
    <t>FIRMENLOGO</t>
  </si>
  <si>
    <t>Arbeits-, Material- und Kostenübersicht | Vorlage 2026</t>
  </si>
  <si>
    <t>Hellblau = Eingabe · Grau = automatisch</t>
  </si>
  <si>
    <t>Rapport-Nr.</t>
  </si>
  <si>
    <t>R-2026-0716-03</t>
  </si>
  <si>
    <t>Datum</t>
  </si>
  <si>
    <t>16.07.2026</t>
  </si>
  <si>
    <t>Status</t>
  </si>
  <si>
    <t>Entwurf</t>
  </si>
  <si>
    <t>Auftragsnr.</t>
  </si>
  <si>
    <t>A-2026-184</t>
  </si>
  <si>
    <t>Kundennr.</t>
  </si>
  <si>
    <t>K-1047</t>
  </si>
  <si>
    <t>Projektleitung</t>
  </si>
  <si>
    <t>Sofia Weber</t>
  </si>
  <si>
    <t>Leistungszeitraum</t>
  </si>
  <si>
    <t>bis</t>
  </si>
  <si>
    <t>Referenz / Bestellung</t>
  </si>
  <si>
    <t>Bestellung B-260714</t>
  </si>
  <si>
    <t>AUFTRAGNEHMER</t>
  </si>
  <si>
    <t>AUFTRAGGEBER / EINSATZORT</t>
  </si>
  <si>
    <t>Unternehmen</t>
  </si>
  <si>
    <t>Kunde</t>
  </si>
  <si>
    <t>Beispielkunde AG</t>
  </si>
  <si>
    <t>Adresse</t>
  </si>
  <si>
    <t>Anschrift</t>
  </si>
  <si>
    <t>Am Stadtpark 42, 26121 Oldenburg</t>
  </si>
  <si>
    <t>Kontakt</t>
  </si>
  <si>
    <t>Projekt / Objekt</t>
  </si>
  <si>
    <t>Allgemeine Instandhaltungsarbeiten</t>
  </si>
  <si>
    <t>USt-IdNr.</t>
  </si>
  <si>
    <t>Einsatzort</t>
  </si>
  <si>
    <t>Verwaltungsgebäude, Bereich 2</t>
  </si>
  <si>
    <t>AUSGEFÜHRTE ARBEITEN</t>
  </si>
  <si>
    <t>Mitarbeiter</t>
  </si>
  <si>
    <t>Tätigkeit</t>
  </si>
  <si>
    <t>Beginn</t>
  </si>
  <si>
    <t>Ende</t>
  </si>
  <si>
    <t>Pause (Min.)</t>
  </si>
  <si>
    <t>Stunden</t>
  </si>
  <si>
    <t>Satz €/Std.</t>
  </si>
  <si>
    <t>Zuschlag</t>
  </si>
  <si>
    <t>Betrag €</t>
  </si>
  <si>
    <t>Mara König</t>
  </si>
  <si>
    <t>Bestandsaufnahme und Arbeitsvorbereitung</t>
  </si>
  <si>
    <t>Leon Fischer</t>
  </si>
  <si>
    <t>Montage- und Anpassungsarbeiten</t>
  </si>
  <si>
    <t>Funktionsprüfung und Dokumentation</t>
  </si>
  <si>
    <t>MATERIAL, GERÄTE UND NEBENKOSTEN</t>
  </si>
  <si>
    <t>Kategorie</t>
  </si>
  <si>
    <t>Pos. / Art.-Nr.</t>
  </si>
  <si>
    <t>Bezeichnung</t>
  </si>
  <si>
    <t>Menge</t>
  </si>
  <si>
    <t>Einheit</t>
  </si>
  <si>
    <t>Einzelpreis</t>
  </si>
  <si>
    <t>Rabatt</t>
  </si>
  <si>
    <t>Betrag</t>
  </si>
  <si>
    <t>Beleg-Nr.</t>
  </si>
  <si>
    <t>Bemerkung</t>
  </si>
  <si>
    <t>Material</t>
  </si>
  <si>
    <t>M-101</t>
  </si>
  <si>
    <t>Universaldübel 8 mm</t>
  </si>
  <si>
    <t>Stk.</t>
  </si>
  <si>
    <t>L-7841</t>
  </si>
  <si>
    <t>M-205</t>
  </si>
  <si>
    <t>Befestigungsschiene</t>
  </si>
  <si>
    <t>m</t>
  </si>
  <si>
    <t>Gerät</t>
  </si>
  <si>
    <t>G-010</t>
  </si>
  <si>
    <t>Messgerät / Prüfpauschale</t>
  </si>
  <si>
    <t>Pauschal</t>
  </si>
  <si>
    <t>Fahrt</t>
  </si>
  <si>
    <t>F-001</t>
  </si>
  <si>
    <t>Anfahrt zum Einsatzort</t>
  </si>
  <si>
    <t>km</t>
  </si>
  <si>
    <t>BEMERKUNGEN UND ABRECHNUNG</t>
  </si>
  <si>
    <t>Die ausgeführten Arbeiten wurden mit dem Auftraggeber abgestimmt. Die erfassten Mengen und Zeiten dienen als nachvollziehbare Grundlage für die weitere Bearbeitung und Abrechnung.</t>
  </si>
  <si>
    <t>Arbeitskosten</t>
  </si>
  <si>
    <t>Geräte / Fahrt / Sonstiges</t>
  </si>
  <si>
    <t>Zwischensumme</t>
  </si>
  <si>
    <t>MwSt.</t>
  </si>
  <si>
    <t>Gesamtbetrag</t>
  </si>
  <si>
    <t>Gesamtstunden</t>
  </si>
  <si>
    <t>BESTÄTIGUNG</t>
  </si>
  <si>
    <t>Die oben aufgeführten Leistungen, Zeiten und Mengen wurden geprüft. Abweichungen oder Vorbehalte sind im Bemerkungsfeld festzuhalten.</t>
  </si>
  <si>
    <t>____________________________________________</t>
  </si>
  <si>
    <t>Ort, Datum / Auftragnehmer</t>
  </si>
  <si>
    <t>Ort, Datum / Auftraggeber</t>
  </si>
  <si>
    <t>Hinweis: Passe die Stammdaten und Auswahllisten im zweiten Tabellenblatt an. Für einen neuen Rapport kannst du dieses Blatt einfach kopieren.</t>
  </si>
  <si>
    <t>STAMMDATEN &amp; AUSWAHLLISTEN</t>
  </si>
  <si>
    <t>UNTERNEHMENSDATEN</t>
  </si>
  <si>
    <t>MITARBEITER &amp; STUNDENSÄTZE</t>
  </si>
  <si>
    <t>STATUS</t>
  </si>
  <si>
    <t>KATEGORIEN</t>
  </si>
  <si>
    <t>EINHEITEN</t>
  </si>
  <si>
    <t>Nordblick Dienstleistungen GmbH</t>
  </si>
  <si>
    <t>Straße / Hausnr.</t>
  </si>
  <si>
    <t>Hafenweg 18</t>
  </si>
  <si>
    <t>Zur Prüfung</t>
  </si>
  <si>
    <t>PLZ / Ort</t>
  </si>
  <si>
    <t>26122 Oldenburg</t>
  </si>
  <si>
    <t>Freigegeben</t>
  </si>
  <si>
    <t>m²</t>
  </si>
  <si>
    <t>Telefon</t>
  </si>
  <si>
    <t>+49 441 000000</t>
  </si>
  <si>
    <t>Jan Berger</t>
  </si>
  <si>
    <t>Abgerechnet</t>
  </si>
  <si>
    <t>Sonstiges</t>
  </si>
  <si>
    <t>kg</t>
  </si>
  <si>
    <t>E-Mail</t>
  </si>
  <si>
    <t>info@nordblick-beispiel.de</t>
  </si>
  <si>
    <t>Kim Albrecht</t>
  </si>
  <si>
    <t>l</t>
  </si>
  <si>
    <t>DE000000000</t>
  </si>
  <si>
    <t>Ali Demir</t>
  </si>
  <si>
    <t>Std.</t>
  </si>
  <si>
    <t>Standard-MwSt.</t>
  </si>
  <si>
    <t>Währung</t>
  </si>
  <si>
    <t>EUR</t>
  </si>
  <si>
    <t>Satz</t>
  </si>
  <si>
    <t>Anwendung: Trage hier deine Unternehmensdaten, Mitarbeiter, Stundensätze und Auswahllisten ein. Die hellblauen Felder im Rapportzettel sind für Eingaben vorgesehen; graue Felder werden automatisch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</si>
</sst>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hh:mm"/>
    <numFmt numFmtId="166" formatCode="\€\ #,##0.00"/>
  </numFmts>
  <fonts count="17" x14ac:knownFonts="1">
    <font>
      <sz val="11"/>
      <name val="Carlito"/>
    </font>
    <font>
      <sz val="10"/>
      <color rgb="FF243238"/>
      <name val="Calibri"/>
    </font>
    <font>
      <b/>
      <sz val="24"/>
      <color rgb="FFFFFFFF"/>
      <name val="Calibri"/>
    </font>
    <font>
      <b/>
      <sz val="12"/>
      <color rgb="FFFFFFFF"/>
      <name val="Calibri"/>
    </font>
    <font>
      <i/>
      <sz val="10"/>
      <color rgb="FF005B60"/>
      <name val="Calibri"/>
    </font>
    <font>
      <i/>
      <sz val="9"/>
      <color rgb="FF263238"/>
      <name val="Calibri"/>
    </font>
    <font>
      <b/>
      <sz val="9"/>
      <color rgb="FFFFFFFF"/>
      <name val="Calibri"/>
    </font>
    <font>
      <b/>
      <sz val="10"/>
      <color rgb="FFFFFFFF"/>
      <name val="Calibri"/>
    </font>
    <font>
      <b/>
      <sz val="9"/>
      <color rgb="FF263238"/>
      <name val="Calibri"/>
    </font>
    <font>
      <b/>
      <sz val="11"/>
      <color rgb="FFFFFFFF"/>
      <name val="Calibri"/>
    </font>
    <font>
      <b/>
      <sz val="10"/>
      <color rgb="FF263238"/>
      <name val="Calibri"/>
    </font>
    <font>
      <i/>
      <sz val="10"/>
      <color rgb="FF263238"/>
      <name val="Calibri"/>
    </font>
    <font>
      <sz val="9"/>
      <color rgb="FF263238"/>
      <name val="Calibri"/>
    </font>
    <font>
      <i/>
      <sz val="9"/>
      <color rgb="FF005B60"/>
      <name val="Calibri"/>
    </font>
    <font>
      <b/>
      <sz val="20"/>
      <color rgb="FFFFFFFF"/>
      <name val="Calibri"/>
    </font>
    <font>
      <sz val="11"/>
      <name val="Carlito"/>
    </font>
    <font>
      <b/>
      <sz val="11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63238"/>
      </patternFill>
    </fill>
    <fill>
      <patternFill patternType="solid">
        <fgColor rgb="FF007C83"/>
      </patternFill>
    </fill>
    <fill>
      <patternFill patternType="solid">
        <fgColor rgb="FFF7F8F8"/>
      </patternFill>
    </fill>
    <fill>
      <patternFill patternType="solid">
        <fgColor rgb="FFEAF3F7"/>
      </patternFill>
    </fill>
    <fill>
      <patternFill patternType="solid">
        <fgColor rgb="FF005B60"/>
      </patternFill>
    </fill>
    <fill>
      <patternFill patternType="solid">
        <fgColor rgb="FFEEF1F3"/>
      </patternFill>
    </fill>
    <fill>
      <patternFill patternType="solid">
        <fgColor rgb="FFB46A3C"/>
      </patternFill>
    </fill>
    <fill>
      <patternFill patternType="solid">
        <fgColor rgb="FFFFF1E8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D5DEE0"/>
      </left>
      <right style="thin">
        <color rgb="FFD5DEE0"/>
      </right>
      <top style="thin">
        <color rgb="FFD5DEE0"/>
      </top>
      <bottom style="thin">
        <color rgb="FFD5DEE0"/>
      </bottom>
      <diagonal/>
    </border>
    <border>
      <left style="thin">
        <color rgb="FFAEBCC0"/>
      </left>
      <right/>
      <top style="thin">
        <color rgb="FFAEBCC0"/>
      </top>
      <bottom/>
      <diagonal/>
    </border>
    <border>
      <left/>
      <right/>
      <top style="thin">
        <color rgb="FFAEBCC0"/>
      </top>
      <bottom/>
      <diagonal/>
    </border>
    <border>
      <left/>
      <right style="thin">
        <color rgb="FFAEBCC0"/>
      </right>
      <top style="thin">
        <color rgb="FFAEBCC0"/>
      </top>
      <bottom/>
      <diagonal/>
    </border>
    <border>
      <left style="thin">
        <color rgb="FFAEBCC0"/>
      </left>
      <right/>
      <top/>
      <bottom/>
      <diagonal/>
    </border>
    <border>
      <left/>
      <right style="thin">
        <color rgb="FFAEBCC0"/>
      </right>
      <top/>
      <bottom/>
      <diagonal/>
    </border>
    <border>
      <left style="thin">
        <color rgb="FFAEBCC0"/>
      </left>
      <right/>
      <top/>
      <bottom style="thin">
        <color rgb="FFAEBCC0"/>
      </bottom>
      <diagonal/>
    </border>
    <border>
      <left/>
      <right/>
      <top/>
      <bottom style="thin">
        <color rgb="FFAEBCC0"/>
      </bottom>
      <diagonal/>
    </border>
    <border>
      <left/>
      <right style="thin">
        <color rgb="FFAEBCC0"/>
      </right>
      <top/>
      <bottom style="thin">
        <color rgb="FFAEBCC0"/>
      </bottom>
      <diagonal/>
    </border>
    <border>
      <left style="thin">
        <color rgb="FFAEBCC0"/>
      </left>
      <right style="thin">
        <color rgb="FFD5DEE0"/>
      </right>
      <top style="thin">
        <color rgb="FFD5DEE0"/>
      </top>
      <bottom style="thin">
        <color rgb="FFD5DEE0"/>
      </bottom>
      <diagonal/>
    </border>
    <border>
      <left style="thin">
        <color rgb="FFD5DEE0"/>
      </left>
      <right style="thin">
        <color rgb="FFAEBCC0"/>
      </right>
      <top style="thin">
        <color rgb="FFD5DEE0"/>
      </top>
      <bottom style="thin">
        <color rgb="FFD5DEE0"/>
      </bottom>
      <diagonal/>
    </border>
    <border>
      <left style="thin">
        <color rgb="FFAEBCC0"/>
      </left>
      <right style="thin">
        <color rgb="FFD5DEE0"/>
      </right>
      <top style="thin">
        <color rgb="FFD5DEE0"/>
      </top>
      <bottom style="thin">
        <color rgb="FFAEBCC0"/>
      </bottom>
      <diagonal/>
    </border>
    <border>
      <left style="thin">
        <color rgb="FFD5DEE0"/>
      </left>
      <right style="thin">
        <color rgb="FFD5DEE0"/>
      </right>
      <top style="thin">
        <color rgb="FFD5DEE0"/>
      </top>
      <bottom style="thin">
        <color rgb="FFAEBCC0"/>
      </bottom>
      <diagonal/>
    </border>
    <border>
      <left style="thin">
        <color rgb="FFD5DEE0"/>
      </left>
      <right style="thin">
        <color rgb="FFAEBCC0"/>
      </right>
      <top style="thin">
        <color rgb="FFD5DEE0"/>
      </top>
      <bottom style="thin">
        <color rgb="FFAEBCC0"/>
      </bottom>
      <diagonal/>
    </border>
  </borders>
  <cellStyleXfs count="2">
    <xf numFmtId="0" fontId="0" fillId="0" borderId="0"/>
    <xf numFmtId="0" fontId="15" fillId="0" borderId="0"/>
  </cellStyleXfs>
  <cellXfs count="104">
    <xf numFmtId="0" fontId="0" fillId="0" borderId="0" xfId="0"/>
    <xf numFmtId="0" fontId="1" fillId="0" borderId="0" xfId="1" applyFont="1" applyAlignment="1">
      <alignment vertical="center"/>
    </xf>
    <xf numFmtId="0" fontId="6" fillId="2" borderId="1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vertical="center"/>
    </xf>
    <xf numFmtId="9" fontId="1" fillId="5" borderId="1" xfId="1" applyNumberFormat="1" applyFont="1" applyFill="1" applyBorder="1" applyAlignment="1">
      <alignment vertical="center"/>
    </xf>
    <xf numFmtId="0" fontId="6" fillId="8" borderId="1" xfId="1" applyFont="1" applyFill="1" applyBorder="1" applyAlignment="1">
      <alignment horizontal="center" vertical="center" wrapText="1"/>
    </xf>
    <xf numFmtId="49" fontId="1" fillId="5" borderId="10" xfId="1" applyNumberFormat="1" applyFont="1" applyFill="1" applyBorder="1" applyAlignment="1">
      <alignment vertical="center"/>
    </xf>
    <xf numFmtId="49" fontId="1" fillId="5" borderId="12" xfId="1" applyNumberFormat="1" applyFont="1" applyFill="1" applyBorder="1" applyAlignment="1">
      <alignment vertical="center"/>
    </xf>
    <xf numFmtId="0" fontId="1" fillId="5" borderId="13" xfId="1" applyFont="1" applyFill="1" applyBorder="1" applyAlignment="1">
      <alignment vertical="center"/>
    </xf>
    <xf numFmtId="0" fontId="1" fillId="5" borderId="13" xfId="1" applyFont="1" applyFill="1" applyBorder="1" applyAlignment="1">
      <alignment vertical="center" wrapText="1"/>
    </xf>
    <xf numFmtId="165" fontId="1" fillId="5" borderId="13" xfId="1" applyNumberFormat="1" applyFont="1" applyFill="1" applyBorder="1" applyAlignment="1">
      <alignment vertical="center"/>
    </xf>
    <xf numFmtId="0" fontId="6" fillId="8" borderId="10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vertical="center"/>
    </xf>
    <xf numFmtId="0" fontId="1" fillId="5" borderId="11" xfId="1" applyFont="1" applyFill="1" applyBorder="1" applyAlignment="1">
      <alignment vertical="center" wrapText="1"/>
    </xf>
    <xf numFmtId="0" fontId="1" fillId="5" borderId="12" xfId="1" applyFont="1" applyFill="1" applyBorder="1" applyAlignment="1">
      <alignment vertical="center"/>
    </xf>
    <xf numFmtId="0" fontId="1" fillId="5" borderId="14" xfId="1" applyFont="1" applyFill="1" applyBorder="1" applyAlignment="1">
      <alignment vertical="center" wrapText="1"/>
    </xf>
    <xf numFmtId="166" fontId="10" fillId="7" borderId="11" xfId="1" applyNumberFormat="1" applyFont="1" applyFill="1" applyBorder="1" applyAlignment="1">
      <alignment horizontal="right" vertical="center"/>
    </xf>
    <xf numFmtId="166" fontId="9" fillId="3" borderId="11" xfId="1" applyNumberFormat="1" applyFont="1" applyFill="1" applyBorder="1" applyAlignment="1">
      <alignment horizontal="right" vertical="center"/>
    </xf>
    <xf numFmtId="2" fontId="10" fillId="9" borderId="14" xfId="1" applyNumberFormat="1" applyFont="1" applyFill="1" applyBorder="1" applyAlignment="1">
      <alignment horizontal="right" vertical="center"/>
    </xf>
    <xf numFmtId="0" fontId="1" fillId="0" borderId="5" xfId="1" applyFont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7" fillId="6" borderId="11" xfId="1" applyFont="1" applyFill="1" applyBorder="1" applyAlignment="1">
      <alignment horizontal="center" vertical="center"/>
    </xf>
    <xf numFmtId="0" fontId="8" fillId="7" borderId="10" xfId="1" applyFont="1" applyFill="1" applyBorder="1" applyAlignment="1">
      <alignment vertical="center"/>
    </xf>
    <xf numFmtId="0" fontId="1" fillId="5" borderId="11" xfId="1" applyFont="1" applyFill="1" applyBorder="1" applyAlignment="1">
      <alignment vertical="center"/>
    </xf>
    <xf numFmtId="1" fontId="1" fillId="5" borderId="1" xfId="1" applyNumberFormat="1" applyFont="1" applyFill="1" applyBorder="1" applyAlignment="1">
      <alignment horizontal="right" vertical="center"/>
    </xf>
    <xf numFmtId="2" fontId="1" fillId="7" borderId="1" xfId="1" applyNumberFormat="1" applyFont="1" applyFill="1" applyBorder="1" applyAlignment="1">
      <alignment horizontal="right" vertical="center"/>
    </xf>
    <xf numFmtId="166" fontId="1" fillId="7" borderId="1" xfId="1" applyNumberFormat="1" applyFont="1" applyFill="1" applyBorder="1" applyAlignment="1">
      <alignment horizontal="right" vertical="center"/>
    </xf>
    <xf numFmtId="9" fontId="1" fillId="5" borderId="1" xfId="1" applyNumberFormat="1" applyFont="1" applyFill="1" applyBorder="1" applyAlignment="1">
      <alignment horizontal="right" vertical="center"/>
    </xf>
    <xf numFmtId="166" fontId="1" fillId="7" borderId="11" xfId="1" applyNumberFormat="1" applyFont="1" applyFill="1" applyBorder="1" applyAlignment="1">
      <alignment horizontal="right" vertical="center"/>
    </xf>
    <xf numFmtId="1" fontId="1" fillId="5" borderId="13" xfId="1" applyNumberFormat="1" applyFont="1" applyFill="1" applyBorder="1" applyAlignment="1">
      <alignment horizontal="right" vertical="center"/>
    </xf>
    <xf numFmtId="2" fontId="1" fillId="7" borderId="13" xfId="1" applyNumberFormat="1" applyFont="1" applyFill="1" applyBorder="1" applyAlignment="1">
      <alignment horizontal="right" vertical="center"/>
    </xf>
    <xf numFmtId="166" fontId="1" fillId="7" borderId="13" xfId="1" applyNumberFormat="1" applyFont="1" applyFill="1" applyBorder="1" applyAlignment="1">
      <alignment horizontal="right" vertical="center"/>
    </xf>
    <xf numFmtId="9" fontId="1" fillId="5" borderId="13" xfId="1" applyNumberFormat="1" applyFont="1" applyFill="1" applyBorder="1" applyAlignment="1">
      <alignment horizontal="right" vertical="center"/>
    </xf>
    <xf numFmtId="166" fontId="1" fillId="7" borderId="14" xfId="1" applyNumberFormat="1" applyFont="1" applyFill="1" applyBorder="1" applyAlignment="1">
      <alignment horizontal="right" vertical="center"/>
    </xf>
    <xf numFmtId="2" fontId="1" fillId="5" borderId="1" xfId="1" applyNumberFormat="1" applyFont="1" applyFill="1" applyBorder="1" applyAlignment="1">
      <alignment horizontal="right" vertical="center"/>
    </xf>
    <xf numFmtId="0" fontId="1" fillId="5" borderId="1" xfId="1" applyFont="1" applyFill="1" applyBorder="1" applyAlignment="1">
      <alignment horizontal="right" vertical="center"/>
    </xf>
    <xf numFmtId="166" fontId="1" fillId="5" borderId="1" xfId="1" applyNumberFormat="1" applyFont="1" applyFill="1" applyBorder="1" applyAlignment="1">
      <alignment horizontal="right" vertical="center"/>
    </xf>
    <xf numFmtId="2" fontId="1" fillId="5" borderId="13" xfId="1" applyNumberFormat="1" applyFont="1" applyFill="1" applyBorder="1" applyAlignment="1">
      <alignment horizontal="right" vertical="center"/>
    </xf>
    <xf numFmtId="0" fontId="1" fillId="5" borderId="13" xfId="1" applyFont="1" applyFill="1" applyBorder="1" applyAlignment="1">
      <alignment horizontal="right" vertical="center"/>
    </xf>
    <xf numFmtId="166" fontId="1" fillId="5" borderId="13" xfId="1" applyNumberFormat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49" fontId="1" fillId="5" borderId="1" xfId="1" applyNumberFormat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horizontal="left" vertical="center"/>
    </xf>
    <xf numFmtId="0" fontId="1" fillId="7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4" xfId="1" applyFont="1" applyFill="1" applyBorder="1" applyAlignment="1">
      <alignment vertical="center"/>
    </xf>
    <xf numFmtId="0" fontId="1" fillId="5" borderId="10" xfId="1" applyFont="1" applyFill="1" applyBorder="1" applyAlignment="1">
      <alignment vertical="top" wrapText="1"/>
    </xf>
    <xf numFmtId="0" fontId="1" fillId="5" borderId="1" xfId="1" applyFont="1" applyFill="1" applyBorder="1" applyAlignment="1">
      <alignment vertical="top" wrapText="1"/>
    </xf>
    <xf numFmtId="0" fontId="1" fillId="5" borderId="12" xfId="1" applyFont="1" applyFill="1" applyBorder="1" applyAlignment="1">
      <alignment vertical="top" wrapText="1"/>
    </xf>
    <xf numFmtId="0" fontId="1" fillId="5" borderId="13" xfId="1" applyFont="1" applyFill="1" applyBorder="1" applyAlignment="1">
      <alignment vertical="top" wrapText="1"/>
    </xf>
    <xf numFmtId="0" fontId="10" fillId="7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vertical="center"/>
    </xf>
    <xf numFmtId="0" fontId="10" fillId="9" borderId="13" xfId="1" applyFont="1" applyFill="1" applyBorder="1" applyAlignment="1">
      <alignment vertical="center"/>
    </xf>
    <xf numFmtId="0" fontId="11" fillId="4" borderId="10" xfId="1" applyFont="1" applyFill="1" applyBorder="1" applyAlignment="1">
      <alignment vertical="center" wrapText="1"/>
    </xf>
    <xf numFmtId="0" fontId="11" fillId="4" borderId="1" xfId="1" applyFont="1" applyFill="1" applyBorder="1" applyAlignment="1">
      <alignment vertical="center" wrapText="1"/>
    </xf>
    <xf numFmtId="0" fontId="11" fillId="4" borderId="11" xfId="1" applyFont="1" applyFill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3" fillId="4" borderId="0" xfId="1" applyFont="1" applyFill="1" applyAlignment="1">
      <alignment horizontal="center" vertical="center" wrapText="1"/>
    </xf>
    <xf numFmtId="0" fontId="14" fillId="2" borderId="2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0" fontId="14" fillId="2" borderId="4" xfId="1" applyFont="1" applyFill="1" applyBorder="1" applyAlignment="1">
      <alignment vertical="center"/>
    </xf>
    <xf numFmtId="0" fontId="14" fillId="2" borderId="5" xfId="1" applyFont="1" applyFill="1" applyBorder="1" applyAlignment="1">
      <alignment vertical="center"/>
    </xf>
    <xf numFmtId="0" fontId="14" fillId="2" borderId="0" xfId="1" applyFont="1" applyFill="1" applyAlignment="1">
      <alignment vertical="center"/>
    </xf>
    <xf numFmtId="0" fontId="14" fillId="2" borderId="6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1" xfId="1" applyFont="1" applyFill="1" applyBorder="1" applyAlignment="1">
      <alignment vertical="center" wrapText="1"/>
    </xf>
    <xf numFmtId="0" fontId="4" fillId="4" borderId="12" xfId="1" applyFont="1" applyFill="1" applyBorder="1" applyAlignment="1">
      <alignment vertical="center" wrapText="1"/>
    </xf>
    <xf numFmtId="0" fontId="4" fillId="4" borderId="13" xfId="1" applyFont="1" applyFill="1" applyBorder="1" applyAlignment="1">
      <alignment vertical="center" wrapText="1"/>
    </xf>
    <xf numFmtId="0" fontId="4" fillId="4" borderId="14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0" fillId="10" borderId="0" xfId="0" applyFill="1"/>
    <xf numFmtId="0" fontId="1" fillId="10" borderId="0" xfId="1" applyFont="1" applyFill="1" applyAlignment="1">
      <alignment vertical="center"/>
    </xf>
    <xf numFmtId="0" fontId="1" fillId="10" borderId="5" xfId="1" applyFont="1" applyFill="1" applyBorder="1" applyAlignment="1">
      <alignment vertical="center"/>
    </xf>
    <xf numFmtId="0" fontId="1" fillId="10" borderId="6" xfId="1" applyFont="1" applyFill="1" applyBorder="1" applyAlignment="1">
      <alignment vertical="center"/>
    </xf>
    <xf numFmtId="0" fontId="12" fillId="10" borderId="0" xfId="1" applyFont="1" applyFill="1" applyAlignment="1">
      <alignment horizontal="center" vertical="center"/>
    </xf>
    <xf numFmtId="0" fontId="12" fillId="10" borderId="8" xfId="1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5">
    <dxf>
      <fill>
        <patternFill patternType="solid">
          <bgColor rgb="FFFFF1E8"/>
        </patternFill>
      </fill>
    </dxf>
    <dxf>
      <fill>
        <patternFill patternType="solid">
          <bgColor rgb="FFDDEAF7"/>
        </patternFill>
      </fill>
    </dxf>
    <dxf>
      <fill>
        <patternFill patternType="solid">
          <bgColor rgb="FFE8F5EF"/>
        </patternFill>
      </fill>
    </dxf>
    <dxf>
      <fill>
        <patternFill patternType="solid">
          <bgColor rgb="FFFDECEC"/>
        </patternFill>
      </fill>
    </dxf>
    <dxf>
      <fill>
        <patternFill patternType="solid">
          <bgColor rgb="FFFD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9"/>
  <sheetViews>
    <sheetView tabSelected="1" topLeftCell="A16" workbookViewId="0">
      <selection activeCell="L40" sqref="L40"/>
    </sheetView>
  </sheetViews>
  <sheetFormatPr baseColWidth="10" defaultColWidth="9" defaultRowHeight="15" x14ac:dyDescent="0.25"/>
  <cols>
    <col min="1" max="1" width="12.125" bestFit="1" customWidth="1"/>
    <col min="2" max="2" width="10.625" customWidth="1"/>
    <col min="3" max="3" width="31.5" bestFit="1" customWidth="1"/>
    <col min="4" max="4" width="7.125" bestFit="1" customWidth="1"/>
    <col min="5" max="5" width="7.25" bestFit="1" customWidth="1"/>
    <col min="6" max="6" width="10.75" bestFit="1" customWidth="1"/>
    <col min="7" max="7" width="14.25" bestFit="1" customWidth="1"/>
    <col min="8" max="8" width="7.625" bestFit="1" customWidth="1"/>
    <col min="9" max="9" width="8.375" customWidth="1"/>
    <col min="10" max="10" width="8" bestFit="1" customWidth="1"/>
    <col min="11" max="39" width="9" style="98"/>
  </cols>
  <sheetData>
    <row r="1" spans="1:10" ht="32.1" customHeight="1" x14ac:dyDescent="0.25">
      <c r="A1" s="44" t="s">
        <v>0</v>
      </c>
      <c r="B1" s="45"/>
      <c r="C1" s="45"/>
      <c r="D1" s="45"/>
      <c r="E1" s="45"/>
      <c r="F1" s="45"/>
      <c r="G1" s="45"/>
      <c r="H1" s="48" t="s">
        <v>1</v>
      </c>
      <c r="I1" s="48"/>
      <c r="J1" s="49"/>
    </row>
    <row r="2" spans="1:10" ht="32.1" customHeight="1" x14ac:dyDescent="0.25">
      <c r="A2" s="46"/>
      <c r="B2" s="47"/>
      <c r="C2" s="47"/>
      <c r="D2" s="47"/>
      <c r="E2" s="47"/>
      <c r="F2" s="47"/>
      <c r="G2" s="47"/>
      <c r="H2" s="50"/>
      <c r="I2" s="50"/>
      <c r="J2" s="51"/>
    </row>
    <row r="3" spans="1:10" ht="20.100000000000001" customHeight="1" x14ac:dyDescent="0.25">
      <c r="A3" s="52" t="s">
        <v>2</v>
      </c>
      <c r="B3" s="53"/>
      <c r="C3" s="53"/>
      <c r="D3" s="53"/>
      <c r="E3" s="53"/>
      <c r="F3" s="53"/>
      <c r="G3" s="53"/>
      <c r="H3" s="54" t="s">
        <v>3</v>
      </c>
      <c r="I3" s="54"/>
      <c r="J3" s="55"/>
    </row>
    <row r="4" spans="1:10" s="98" customFormat="1" x14ac:dyDescent="0.2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ht="21.95" customHeight="1" x14ac:dyDescent="0.25">
      <c r="A5" s="2" t="s">
        <v>4</v>
      </c>
      <c r="B5" s="56" t="s">
        <v>5</v>
      </c>
      <c r="C5" s="56"/>
      <c r="D5" s="2" t="s">
        <v>6</v>
      </c>
      <c r="E5" s="57" t="s">
        <v>7</v>
      </c>
      <c r="F5" s="57"/>
      <c r="G5" s="2" t="s">
        <v>8</v>
      </c>
      <c r="H5" s="56" t="s">
        <v>9</v>
      </c>
      <c r="I5" s="56"/>
      <c r="J5" s="56"/>
    </row>
    <row r="6" spans="1:10" ht="21.95" customHeight="1" x14ac:dyDescent="0.25">
      <c r="A6" s="2" t="s">
        <v>10</v>
      </c>
      <c r="B6" s="56" t="s">
        <v>11</v>
      </c>
      <c r="C6" s="56"/>
      <c r="D6" s="2" t="s">
        <v>12</v>
      </c>
      <c r="E6" s="56" t="s">
        <v>13</v>
      </c>
      <c r="F6" s="56"/>
      <c r="G6" s="2" t="s">
        <v>14</v>
      </c>
      <c r="H6" s="56" t="s">
        <v>15</v>
      </c>
      <c r="I6" s="56"/>
      <c r="J6" s="56"/>
    </row>
    <row r="7" spans="1:10" ht="21.95" customHeight="1" x14ac:dyDescent="0.25">
      <c r="A7" s="2" t="s">
        <v>16</v>
      </c>
      <c r="B7" s="57" t="s">
        <v>7</v>
      </c>
      <c r="C7" s="57"/>
      <c r="D7" s="2" t="s">
        <v>17</v>
      </c>
      <c r="E7" s="57" t="s">
        <v>7</v>
      </c>
      <c r="F7" s="57"/>
      <c r="G7" s="2" t="s">
        <v>18</v>
      </c>
      <c r="H7" s="56" t="s">
        <v>19</v>
      </c>
      <c r="I7" s="56"/>
      <c r="J7" s="56"/>
    </row>
    <row r="8" spans="1:10" s="98" customForma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</row>
    <row r="9" spans="1:10" ht="21.95" customHeight="1" x14ac:dyDescent="0.25">
      <c r="A9" s="58" t="s">
        <v>20</v>
      </c>
      <c r="B9" s="58"/>
      <c r="C9" s="58"/>
      <c r="D9" s="58"/>
      <c r="E9" s="58"/>
      <c r="F9" s="58" t="s">
        <v>21</v>
      </c>
      <c r="G9" s="58"/>
      <c r="H9" s="58"/>
      <c r="I9" s="58"/>
      <c r="J9" s="58"/>
    </row>
    <row r="10" spans="1:10" x14ac:dyDescent="0.25">
      <c r="A10" s="3" t="s">
        <v>22</v>
      </c>
      <c r="B10" s="59" t="str">
        <f>Stammdaten!B4</f>
        <v>Nordblick Dienstleistungen GmbH</v>
      </c>
      <c r="C10" s="59"/>
      <c r="D10" s="59"/>
      <c r="E10" s="59"/>
      <c r="F10" s="3" t="s">
        <v>23</v>
      </c>
      <c r="G10" s="60" t="s">
        <v>24</v>
      </c>
      <c r="H10" s="60"/>
      <c r="I10" s="60"/>
      <c r="J10" s="60"/>
    </row>
    <row r="11" spans="1:10" x14ac:dyDescent="0.25">
      <c r="A11" s="3" t="s">
        <v>25</v>
      </c>
      <c r="B11" s="59" t="str">
        <f>Stammdaten!B5&amp;", "&amp;Stammdaten!B6</f>
        <v>Hafenweg 18, 26122 Oldenburg</v>
      </c>
      <c r="C11" s="59"/>
      <c r="D11" s="59"/>
      <c r="E11" s="59"/>
      <c r="F11" s="3" t="s">
        <v>26</v>
      </c>
      <c r="G11" s="60" t="s">
        <v>27</v>
      </c>
      <c r="H11" s="60"/>
      <c r="I11" s="60"/>
      <c r="J11" s="60"/>
    </row>
    <row r="12" spans="1:10" x14ac:dyDescent="0.25">
      <c r="A12" s="3" t="s">
        <v>28</v>
      </c>
      <c r="B12" s="59" t="str">
        <f>Stammdaten!B7&amp;" | "&amp;Stammdaten!B8</f>
        <v>+49 441 000000 | info@nordblick-beispiel.de</v>
      </c>
      <c r="C12" s="59"/>
      <c r="D12" s="59"/>
      <c r="E12" s="59"/>
      <c r="F12" s="3" t="s">
        <v>29</v>
      </c>
      <c r="G12" s="60" t="s">
        <v>30</v>
      </c>
      <c r="H12" s="60"/>
      <c r="I12" s="60"/>
      <c r="J12" s="60"/>
    </row>
    <row r="13" spans="1:10" x14ac:dyDescent="0.25">
      <c r="A13" s="3" t="s">
        <v>31</v>
      </c>
      <c r="B13" s="59" t="str">
        <f>Stammdaten!B9</f>
        <v>DE000000000</v>
      </c>
      <c r="C13" s="59"/>
      <c r="D13" s="59"/>
      <c r="E13" s="59"/>
      <c r="F13" s="3" t="s">
        <v>32</v>
      </c>
      <c r="G13" s="60" t="s">
        <v>33</v>
      </c>
      <c r="H13" s="60"/>
      <c r="I13" s="60"/>
      <c r="J13" s="60"/>
    </row>
    <row r="14" spans="1:10" s="98" customFormat="1" x14ac:dyDescent="0.25">
      <c r="A14" s="99"/>
      <c r="B14" s="99"/>
      <c r="C14" s="99"/>
      <c r="D14" s="99"/>
      <c r="E14" s="99"/>
      <c r="F14" s="99"/>
      <c r="G14" s="99"/>
      <c r="H14" s="99"/>
      <c r="I14" s="99"/>
      <c r="J14" s="99"/>
    </row>
    <row r="15" spans="1:10" ht="24" customHeight="1" x14ac:dyDescent="0.25">
      <c r="A15" s="61" t="s">
        <v>34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30" customHeight="1" x14ac:dyDescent="0.25">
      <c r="A16" s="95" t="s">
        <v>6</v>
      </c>
      <c r="B16" s="96" t="s">
        <v>35</v>
      </c>
      <c r="C16" s="96" t="s">
        <v>36</v>
      </c>
      <c r="D16" s="96" t="s">
        <v>37</v>
      </c>
      <c r="E16" s="96" t="s">
        <v>38</v>
      </c>
      <c r="F16" s="96" t="s">
        <v>39</v>
      </c>
      <c r="G16" s="96" t="s">
        <v>40</v>
      </c>
      <c r="H16" s="96" t="s">
        <v>41</v>
      </c>
      <c r="I16" s="96" t="s">
        <v>42</v>
      </c>
      <c r="J16" s="97" t="s">
        <v>43</v>
      </c>
    </row>
    <row r="17" spans="1:10" x14ac:dyDescent="0.25">
      <c r="A17" s="9" t="s">
        <v>7</v>
      </c>
      <c r="B17" s="4" t="s">
        <v>44</v>
      </c>
      <c r="C17" s="5" t="s">
        <v>45</v>
      </c>
      <c r="D17" s="6">
        <v>46219.333333333336</v>
      </c>
      <c r="E17" s="6">
        <v>46219.4375</v>
      </c>
      <c r="F17" s="28">
        <v>15</v>
      </c>
      <c r="G17" s="29">
        <f t="shared" ref="G17:G24" si="0">IF(OR(D17="",E17=""),"",MAX(0,MOD(E17-D17,1)*24-F17/60))</f>
        <v>2.2499999999417923</v>
      </c>
      <c r="H17" s="30">
        <f>IF(B17="","",IFERROR(VLOOKUP(B17,Stammdaten!$D$4:$E$9,2,FALSE),0))</f>
        <v>68</v>
      </c>
      <c r="I17" s="31">
        <v>0</v>
      </c>
      <c r="J17" s="32">
        <f t="shared" ref="J17:J24" si="1">IF(G17="","",G17*H17*(1+I17))</f>
        <v>152.99999999604188</v>
      </c>
    </row>
    <row r="18" spans="1:10" x14ac:dyDescent="0.25">
      <c r="A18" s="9" t="s">
        <v>7</v>
      </c>
      <c r="B18" s="4" t="s">
        <v>46</v>
      </c>
      <c r="C18" s="5" t="s">
        <v>47</v>
      </c>
      <c r="D18" s="6">
        <v>46219.34375</v>
      </c>
      <c r="E18" s="6">
        <v>46219.5</v>
      </c>
      <c r="F18" s="28">
        <v>30</v>
      </c>
      <c r="G18" s="29">
        <f t="shared" si="0"/>
        <v>3.25</v>
      </c>
      <c r="H18" s="30">
        <f>IF(B18="","",IFERROR(VLOOKUP(B18,Stammdaten!$D$4:$E$9,2,FALSE),0))</f>
        <v>62</v>
      </c>
      <c r="I18" s="31">
        <v>0</v>
      </c>
      <c r="J18" s="32">
        <f t="shared" si="1"/>
        <v>201.5</v>
      </c>
    </row>
    <row r="19" spans="1:10" x14ac:dyDescent="0.25">
      <c r="A19" s="9" t="s">
        <v>7</v>
      </c>
      <c r="B19" s="4" t="s">
        <v>44</v>
      </c>
      <c r="C19" s="5" t="s">
        <v>48</v>
      </c>
      <c r="D19" s="6">
        <v>46219.458333333336</v>
      </c>
      <c r="E19" s="6">
        <v>46219.552083333336</v>
      </c>
      <c r="F19" s="28">
        <v>15</v>
      </c>
      <c r="G19" s="29">
        <f t="shared" si="0"/>
        <v>2</v>
      </c>
      <c r="H19" s="30">
        <f>IF(B19="","",IFERROR(VLOOKUP(B19,Stammdaten!$D$4:$E$9,2,FALSE),0))</f>
        <v>68</v>
      </c>
      <c r="I19" s="31">
        <v>0</v>
      </c>
      <c r="J19" s="32">
        <f t="shared" si="1"/>
        <v>136</v>
      </c>
    </row>
    <row r="20" spans="1:10" x14ac:dyDescent="0.25">
      <c r="A20" s="9"/>
      <c r="B20" s="4"/>
      <c r="C20" s="5"/>
      <c r="D20" s="6"/>
      <c r="E20" s="6"/>
      <c r="F20" s="28"/>
      <c r="G20" s="29" t="str">
        <f t="shared" si="0"/>
        <v/>
      </c>
      <c r="H20" s="30" t="str">
        <f>IF(B20="","",IFERROR(VLOOKUP(B20,Stammdaten!$D$4:$E$9,2,FALSE),0))</f>
        <v/>
      </c>
      <c r="I20" s="31"/>
      <c r="J20" s="32" t="str">
        <f t="shared" si="1"/>
        <v/>
      </c>
    </row>
    <row r="21" spans="1:10" x14ac:dyDescent="0.25">
      <c r="A21" s="9"/>
      <c r="B21" s="4"/>
      <c r="C21" s="5"/>
      <c r="D21" s="6"/>
      <c r="E21" s="6"/>
      <c r="F21" s="28"/>
      <c r="G21" s="29" t="str">
        <f t="shared" si="0"/>
        <v/>
      </c>
      <c r="H21" s="30" t="str">
        <f>IF(B21="","",IFERROR(VLOOKUP(B21,Stammdaten!$D$4:$E$9,2,FALSE),0))</f>
        <v/>
      </c>
      <c r="I21" s="31"/>
      <c r="J21" s="32" t="str">
        <f t="shared" si="1"/>
        <v/>
      </c>
    </row>
    <row r="22" spans="1:10" x14ac:dyDescent="0.25">
      <c r="A22" s="9"/>
      <c r="B22" s="4"/>
      <c r="C22" s="5"/>
      <c r="D22" s="6"/>
      <c r="E22" s="6"/>
      <c r="F22" s="28"/>
      <c r="G22" s="29" t="str">
        <f t="shared" si="0"/>
        <v/>
      </c>
      <c r="H22" s="30" t="str">
        <f>IF(B22="","",IFERROR(VLOOKUP(B22,Stammdaten!$D$4:$E$9,2,FALSE),0))</f>
        <v/>
      </c>
      <c r="I22" s="31"/>
      <c r="J22" s="32" t="str">
        <f t="shared" si="1"/>
        <v/>
      </c>
    </row>
    <row r="23" spans="1:10" x14ac:dyDescent="0.25">
      <c r="A23" s="9"/>
      <c r="B23" s="4"/>
      <c r="C23" s="5"/>
      <c r="D23" s="6"/>
      <c r="E23" s="6"/>
      <c r="F23" s="28"/>
      <c r="G23" s="29" t="str">
        <f t="shared" si="0"/>
        <v/>
      </c>
      <c r="H23" s="30" t="str">
        <f>IF(B23="","",IFERROR(VLOOKUP(B23,Stammdaten!$D$4:$E$9,2,FALSE),0))</f>
        <v/>
      </c>
      <c r="I23" s="31"/>
      <c r="J23" s="32" t="str">
        <f t="shared" si="1"/>
        <v/>
      </c>
    </row>
    <row r="24" spans="1:10" x14ac:dyDescent="0.25">
      <c r="A24" s="10"/>
      <c r="B24" s="11"/>
      <c r="C24" s="12"/>
      <c r="D24" s="13"/>
      <c r="E24" s="13"/>
      <c r="F24" s="33"/>
      <c r="G24" s="34" t="str">
        <f t="shared" si="0"/>
        <v/>
      </c>
      <c r="H24" s="35" t="str">
        <f>IF(B24="","",IFERROR(VLOOKUP(B24,Stammdaten!$D$4:$E$9,2,FALSE),0))</f>
        <v/>
      </c>
      <c r="I24" s="36"/>
      <c r="J24" s="37" t="str">
        <f t="shared" si="1"/>
        <v/>
      </c>
    </row>
    <row r="25" spans="1:10" s="98" customFormat="1" x14ac:dyDescent="0.25">
      <c r="A25" s="99"/>
      <c r="B25" s="99"/>
      <c r="C25" s="99"/>
      <c r="D25" s="99"/>
      <c r="E25" s="99"/>
      <c r="F25" s="99"/>
      <c r="G25" s="99"/>
      <c r="H25" s="99"/>
      <c r="I25" s="99"/>
      <c r="J25" s="99"/>
    </row>
    <row r="26" spans="1:10" ht="24" customHeight="1" x14ac:dyDescent="0.25">
      <c r="A26" s="61" t="s">
        <v>49</v>
      </c>
      <c r="B26" s="62"/>
      <c r="C26" s="62"/>
      <c r="D26" s="62"/>
      <c r="E26" s="62"/>
      <c r="F26" s="62"/>
      <c r="G26" s="62"/>
      <c r="H26" s="62"/>
      <c r="I26" s="62"/>
      <c r="J26" s="63"/>
    </row>
    <row r="27" spans="1:10" ht="30" customHeight="1" x14ac:dyDescent="0.25">
      <c r="A27" s="14" t="s">
        <v>50</v>
      </c>
      <c r="B27" s="8" t="s">
        <v>51</v>
      </c>
      <c r="C27" s="8" t="s">
        <v>52</v>
      </c>
      <c r="D27" s="8" t="s">
        <v>53</v>
      </c>
      <c r="E27" s="8" t="s">
        <v>54</v>
      </c>
      <c r="F27" s="8" t="s">
        <v>55</v>
      </c>
      <c r="G27" s="8" t="s">
        <v>56</v>
      </c>
      <c r="H27" s="8" t="s">
        <v>57</v>
      </c>
      <c r="I27" s="8" t="s">
        <v>58</v>
      </c>
      <c r="J27" s="15" t="s">
        <v>59</v>
      </c>
    </row>
    <row r="28" spans="1:10" x14ac:dyDescent="0.25">
      <c r="A28" s="16" t="s">
        <v>60</v>
      </c>
      <c r="B28" s="4" t="s">
        <v>61</v>
      </c>
      <c r="C28" s="5" t="s">
        <v>62</v>
      </c>
      <c r="D28" s="38">
        <v>12</v>
      </c>
      <c r="E28" s="39" t="s">
        <v>63</v>
      </c>
      <c r="F28" s="40">
        <v>0.85</v>
      </c>
      <c r="G28" s="31">
        <v>0</v>
      </c>
      <c r="H28" s="30">
        <f t="shared" ref="H28:H35" si="2">IF(OR(D28="",F28=""),"",D28*F28*(1-G28))</f>
        <v>10.199999999999999</v>
      </c>
      <c r="I28" s="4" t="s">
        <v>64</v>
      </c>
      <c r="J28" s="17"/>
    </row>
    <row r="29" spans="1:10" x14ac:dyDescent="0.25">
      <c r="A29" s="16" t="s">
        <v>60</v>
      </c>
      <c r="B29" s="4" t="s">
        <v>65</v>
      </c>
      <c r="C29" s="5" t="s">
        <v>66</v>
      </c>
      <c r="D29" s="38">
        <v>2</v>
      </c>
      <c r="E29" s="39" t="s">
        <v>67</v>
      </c>
      <c r="F29" s="40">
        <v>18.5</v>
      </c>
      <c r="G29" s="31">
        <v>0.05</v>
      </c>
      <c r="H29" s="30">
        <f t="shared" si="2"/>
        <v>35.15</v>
      </c>
      <c r="I29" s="4" t="s">
        <v>64</v>
      </c>
      <c r="J29" s="17"/>
    </row>
    <row r="30" spans="1:10" x14ac:dyDescent="0.25">
      <c r="A30" s="16" t="s">
        <v>68</v>
      </c>
      <c r="B30" s="4" t="s">
        <v>69</v>
      </c>
      <c r="C30" s="5" t="s">
        <v>70</v>
      </c>
      <c r="D30" s="38">
        <v>1</v>
      </c>
      <c r="E30" s="39" t="s">
        <v>71</v>
      </c>
      <c r="F30" s="40">
        <v>35</v>
      </c>
      <c r="G30" s="31">
        <v>0</v>
      </c>
      <c r="H30" s="30">
        <f t="shared" si="2"/>
        <v>35</v>
      </c>
      <c r="I30" s="4"/>
      <c r="J30" s="17"/>
    </row>
    <row r="31" spans="1:10" x14ac:dyDescent="0.25">
      <c r="A31" s="16" t="s">
        <v>72</v>
      </c>
      <c r="B31" s="4" t="s">
        <v>73</v>
      </c>
      <c r="C31" s="5" t="s">
        <v>74</v>
      </c>
      <c r="D31" s="38">
        <v>24</v>
      </c>
      <c r="E31" s="39" t="s">
        <v>75</v>
      </c>
      <c r="F31" s="40">
        <v>0.45</v>
      </c>
      <c r="G31" s="31">
        <v>0</v>
      </c>
      <c r="H31" s="30">
        <f t="shared" si="2"/>
        <v>10.8</v>
      </c>
      <c r="I31" s="4"/>
      <c r="J31" s="17"/>
    </row>
    <row r="32" spans="1:10" x14ac:dyDescent="0.25">
      <c r="A32" s="16"/>
      <c r="B32" s="4"/>
      <c r="C32" s="5"/>
      <c r="D32" s="38"/>
      <c r="E32" s="39"/>
      <c r="F32" s="40"/>
      <c r="G32" s="31"/>
      <c r="H32" s="30" t="str">
        <f t="shared" si="2"/>
        <v/>
      </c>
      <c r="I32" s="4"/>
      <c r="J32" s="17"/>
    </row>
    <row r="33" spans="1:10" x14ac:dyDescent="0.25">
      <c r="A33" s="16"/>
      <c r="B33" s="4"/>
      <c r="C33" s="5"/>
      <c r="D33" s="38"/>
      <c r="E33" s="39"/>
      <c r="F33" s="40"/>
      <c r="G33" s="31"/>
      <c r="H33" s="30" t="str">
        <f t="shared" si="2"/>
        <v/>
      </c>
      <c r="I33" s="4"/>
      <c r="J33" s="17"/>
    </row>
    <row r="34" spans="1:10" x14ac:dyDescent="0.25">
      <c r="A34" s="16"/>
      <c r="B34" s="4"/>
      <c r="C34" s="5"/>
      <c r="D34" s="38"/>
      <c r="E34" s="39"/>
      <c r="F34" s="40"/>
      <c r="G34" s="31"/>
      <c r="H34" s="30" t="str">
        <f t="shared" si="2"/>
        <v/>
      </c>
      <c r="I34" s="4"/>
      <c r="J34" s="17"/>
    </row>
    <row r="35" spans="1:10" x14ac:dyDescent="0.25">
      <c r="A35" s="18"/>
      <c r="B35" s="11"/>
      <c r="C35" s="12"/>
      <c r="D35" s="41"/>
      <c r="E35" s="42"/>
      <c r="F35" s="43"/>
      <c r="G35" s="36"/>
      <c r="H35" s="35" t="str">
        <f t="shared" si="2"/>
        <v/>
      </c>
      <c r="I35" s="11"/>
      <c r="J35" s="19"/>
    </row>
    <row r="36" spans="1:10" s="98" customFormat="1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</row>
    <row r="37" spans="1:10" ht="24" customHeight="1" x14ac:dyDescent="0.25">
      <c r="A37" s="61" t="s">
        <v>76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0" x14ac:dyDescent="0.25">
      <c r="A38" s="64" t="s">
        <v>77</v>
      </c>
      <c r="B38" s="65"/>
      <c r="C38" s="65"/>
      <c r="D38" s="65"/>
      <c r="E38" s="65"/>
      <c r="F38" s="65"/>
      <c r="G38" s="68" t="s">
        <v>78</v>
      </c>
      <c r="H38" s="68"/>
      <c r="I38" s="68"/>
      <c r="J38" s="20">
        <f>SUM(J17:J24)</f>
        <v>490.49999999604188</v>
      </c>
    </row>
    <row r="39" spans="1:10" x14ac:dyDescent="0.25">
      <c r="A39" s="64"/>
      <c r="B39" s="65"/>
      <c r="C39" s="65"/>
      <c r="D39" s="65"/>
      <c r="E39" s="65"/>
      <c r="F39" s="65"/>
      <c r="G39" s="68" t="s">
        <v>60</v>
      </c>
      <c r="H39" s="68"/>
      <c r="I39" s="68"/>
      <c r="J39" s="20">
        <f>SUMIF(A28:A35,"Material",H28:H35)</f>
        <v>45.349999999999994</v>
      </c>
    </row>
    <row r="40" spans="1:10" x14ac:dyDescent="0.25">
      <c r="A40" s="64"/>
      <c r="B40" s="65"/>
      <c r="C40" s="65"/>
      <c r="D40" s="65"/>
      <c r="E40" s="65"/>
      <c r="F40" s="65"/>
      <c r="G40" s="68" t="s">
        <v>79</v>
      </c>
      <c r="H40" s="68"/>
      <c r="I40" s="68"/>
      <c r="J40" s="20">
        <f>SUM(H28:H35)-J39</f>
        <v>45.8</v>
      </c>
    </row>
    <row r="41" spans="1:10" x14ac:dyDescent="0.25">
      <c r="A41" s="64"/>
      <c r="B41" s="65"/>
      <c r="C41" s="65"/>
      <c r="D41" s="65"/>
      <c r="E41" s="65"/>
      <c r="F41" s="65"/>
      <c r="G41" s="68" t="s">
        <v>80</v>
      </c>
      <c r="H41" s="68"/>
      <c r="I41" s="68"/>
      <c r="J41" s="20">
        <f>SUM(J38:J40)</f>
        <v>581.64999999604186</v>
      </c>
    </row>
    <row r="42" spans="1:10" x14ac:dyDescent="0.25">
      <c r="A42" s="64"/>
      <c r="B42" s="65"/>
      <c r="C42" s="65"/>
      <c r="D42" s="65"/>
      <c r="E42" s="65"/>
      <c r="F42" s="65"/>
      <c r="G42" s="68" t="s">
        <v>81</v>
      </c>
      <c r="H42" s="68"/>
      <c r="I42" s="68"/>
      <c r="J42" s="20">
        <f>J41*Stammdaten!$B$10</f>
        <v>110.51349999924795</v>
      </c>
    </row>
    <row r="43" spans="1:10" x14ac:dyDescent="0.25">
      <c r="A43" s="64"/>
      <c r="B43" s="65"/>
      <c r="C43" s="65"/>
      <c r="D43" s="65"/>
      <c r="E43" s="65"/>
      <c r="F43" s="65"/>
      <c r="G43" s="69" t="s">
        <v>82</v>
      </c>
      <c r="H43" s="69"/>
      <c r="I43" s="69"/>
      <c r="J43" s="21">
        <f>J41+J42</f>
        <v>692.16349999528984</v>
      </c>
    </row>
    <row r="44" spans="1:10" x14ac:dyDescent="0.25">
      <c r="A44" s="66"/>
      <c r="B44" s="67"/>
      <c r="C44" s="67"/>
      <c r="D44" s="67"/>
      <c r="E44" s="67"/>
      <c r="F44" s="67"/>
      <c r="G44" s="70" t="s">
        <v>83</v>
      </c>
      <c r="H44" s="70"/>
      <c r="I44" s="70"/>
      <c r="J44" s="22">
        <f>SUM(G17:G24)</f>
        <v>7.4999999999417923</v>
      </c>
    </row>
    <row r="45" spans="1:10" s="98" customFormat="1" x14ac:dyDescent="0.25">
      <c r="A45" s="99"/>
      <c r="B45" s="99"/>
      <c r="C45" s="99"/>
      <c r="D45" s="99"/>
      <c r="E45" s="99"/>
      <c r="F45" s="99"/>
      <c r="G45" s="99"/>
      <c r="H45" s="99"/>
      <c r="I45" s="99"/>
      <c r="J45" s="99"/>
    </row>
    <row r="46" spans="1:10" ht="24" customHeight="1" x14ac:dyDescent="0.25">
      <c r="A46" s="61" t="s">
        <v>84</v>
      </c>
      <c r="B46" s="62"/>
      <c r="C46" s="62"/>
      <c r="D46" s="62"/>
      <c r="E46" s="62"/>
      <c r="F46" s="62"/>
      <c r="G46" s="62"/>
      <c r="H46" s="62"/>
      <c r="I46" s="62"/>
      <c r="J46" s="63"/>
    </row>
    <row r="47" spans="1:10" ht="24" customHeight="1" x14ac:dyDescent="0.25">
      <c r="A47" s="71" t="s">
        <v>85</v>
      </c>
      <c r="B47" s="72"/>
      <c r="C47" s="72"/>
      <c r="D47" s="72"/>
      <c r="E47" s="72"/>
      <c r="F47" s="72"/>
      <c r="G47" s="72"/>
      <c r="H47" s="72"/>
      <c r="I47" s="72"/>
      <c r="J47" s="73"/>
    </row>
    <row r="48" spans="1:10" ht="24" customHeight="1" x14ac:dyDescent="0.25">
      <c r="A48" s="71"/>
      <c r="B48" s="72"/>
      <c r="C48" s="72"/>
      <c r="D48" s="72"/>
      <c r="E48" s="72"/>
      <c r="F48" s="72"/>
      <c r="G48" s="72"/>
      <c r="H48" s="72"/>
      <c r="I48" s="72"/>
      <c r="J48" s="73"/>
    </row>
    <row r="49" spans="1:10" s="98" customFormat="1" x14ac:dyDescent="0.25">
      <c r="A49" s="100"/>
      <c r="B49" s="99"/>
      <c r="C49" s="99"/>
      <c r="D49" s="99"/>
      <c r="E49" s="99"/>
      <c r="F49" s="99"/>
      <c r="G49" s="99"/>
      <c r="H49" s="99"/>
      <c r="I49" s="99"/>
      <c r="J49" s="101"/>
    </row>
    <row r="50" spans="1:10" ht="21.95" customHeight="1" x14ac:dyDescent="0.25">
      <c r="A50" s="74" t="s">
        <v>86</v>
      </c>
      <c r="B50" s="75"/>
      <c r="C50" s="75"/>
      <c r="D50" s="75"/>
      <c r="E50" s="102"/>
      <c r="F50" s="102"/>
      <c r="G50" s="75" t="s">
        <v>86</v>
      </c>
      <c r="H50" s="75"/>
      <c r="I50" s="75"/>
      <c r="J50" s="76"/>
    </row>
    <row r="51" spans="1:10" ht="20.100000000000001" customHeight="1" x14ac:dyDescent="0.25">
      <c r="A51" s="77" t="s">
        <v>87</v>
      </c>
      <c r="B51" s="78"/>
      <c r="C51" s="78"/>
      <c r="D51" s="78"/>
      <c r="E51" s="103"/>
      <c r="F51" s="103"/>
      <c r="G51" s="78" t="s">
        <v>88</v>
      </c>
      <c r="H51" s="78"/>
      <c r="I51" s="78"/>
      <c r="J51" s="79"/>
    </row>
    <row r="52" spans="1:10" s="98" customFormat="1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</row>
    <row r="53" spans="1:10" ht="30" customHeight="1" x14ac:dyDescent="0.25">
      <c r="A53" s="80" t="s">
        <v>89</v>
      </c>
      <c r="B53" s="80"/>
      <c r="C53" s="80"/>
      <c r="D53" s="80"/>
      <c r="E53" s="80"/>
      <c r="F53" s="80"/>
      <c r="G53" s="80"/>
      <c r="H53" s="80"/>
      <c r="I53" s="80"/>
      <c r="J53" s="80"/>
    </row>
    <row r="54" spans="1:10" s="98" customFormat="1" x14ac:dyDescent="0.25"/>
    <row r="55" spans="1:10" s="98" customFormat="1" x14ac:dyDescent="0.25"/>
    <row r="56" spans="1:10" s="98" customFormat="1" x14ac:dyDescent="0.25"/>
    <row r="57" spans="1:10" s="98" customFormat="1" x14ac:dyDescent="0.25"/>
    <row r="58" spans="1:10" s="98" customFormat="1" x14ac:dyDescent="0.25"/>
    <row r="59" spans="1:10" s="98" customFormat="1" x14ac:dyDescent="0.25"/>
    <row r="60" spans="1:10" s="98" customFormat="1" x14ac:dyDescent="0.25"/>
    <row r="61" spans="1:10" s="98" customFormat="1" x14ac:dyDescent="0.25"/>
    <row r="62" spans="1:10" s="98" customFormat="1" x14ac:dyDescent="0.25"/>
    <row r="63" spans="1:10" s="98" customFormat="1" x14ac:dyDescent="0.25"/>
    <row r="64" spans="1:10" s="98" customFormat="1" x14ac:dyDescent="0.25"/>
    <row r="65" s="98" customFormat="1" x14ac:dyDescent="0.25"/>
    <row r="66" s="98" customFormat="1" x14ac:dyDescent="0.25"/>
    <row r="67" s="98" customFormat="1" x14ac:dyDescent="0.25"/>
    <row r="68" s="98" customFormat="1" x14ac:dyDescent="0.25"/>
    <row r="69" s="98" customFormat="1" x14ac:dyDescent="0.25"/>
  </sheetData>
  <mergeCells count="41">
    <mergeCell ref="A53:J53"/>
    <mergeCell ref="A46:J46"/>
    <mergeCell ref="A47:J48"/>
    <mergeCell ref="A50:D50"/>
    <mergeCell ref="G50:J50"/>
    <mergeCell ref="A51:D51"/>
    <mergeCell ref="G51:J51"/>
    <mergeCell ref="A15:J15"/>
    <mergeCell ref="A26:J26"/>
    <mergeCell ref="A37:J37"/>
    <mergeCell ref="A38:F44"/>
    <mergeCell ref="G38:I38"/>
    <mergeCell ref="G39:I39"/>
    <mergeCell ref="G40:I40"/>
    <mergeCell ref="G41:I41"/>
    <mergeCell ref="G42:I42"/>
    <mergeCell ref="G43:I43"/>
    <mergeCell ref="G44:I44"/>
    <mergeCell ref="B13:E13"/>
    <mergeCell ref="G10:J10"/>
    <mergeCell ref="G11:J11"/>
    <mergeCell ref="G12:J12"/>
    <mergeCell ref="G13:J13"/>
    <mergeCell ref="A9:E9"/>
    <mergeCell ref="F9:J9"/>
    <mergeCell ref="B10:E10"/>
    <mergeCell ref="B11:E11"/>
    <mergeCell ref="B12:E12"/>
    <mergeCell ref="B6:C6"/>
    <mergeCell ref="E6:F6"/>
    <mergeCell ref="H6:J6"/>
    <mergeCell ref="B7:C7"/>
    <mergeCell ref="E7:F7"/>
    <mergeCell ref="H7:J7"/>
    <mergeCell ref="A1:G2"/>
    <mergeCell ref="H1:J2"/>
    <mergeCell ref="A3:G3"/>
    <mergeCell ref="H3:J3"/>
    <mergeCell ref="B5:C5"/>
    <mergeCell ref="E5:F5"/>
    <mergeCell ref="H5:J5"/>
  </mergeCells>
  <conditionalFormatting sqref="C17:C24">
    <cfRule type="expression" dxfId="4" priority="4">
      <formula>AND($G17&lt;&gt;"",$C17="")</formula>
    </cfRule>
  </conditionalFormatting>
  <conditionalFormatting sqref="D28:F35">
    <cfRule type="expression" dxfId="3" priority="5">
      <formula>OR($D28&lt;0,$F28&lt;0)</formula>
    </cfRule>
  </conditionalFormatting>
  <conditionalFormatting sqref="H5:J5">
    <cfRule type="expression" dxfId="2" priority="1">
      <formula>$H$5="Freigegeben"</formula>
    </cfRule>
    <cfRule type="expression" dxfId="1" priority="2">
      <formula>$H$5="Abgerechnet"</formula>
    </cfRule>
    <cfRule type="expression" dxfId="0" priority="3">
      <formula>$H$5="Zur Prüfung"</formula>
    </cfRule>
  </conditionalFormatting>
  <conditionalFormatting sqref="J43">
    <cfRule type="dataBar" priority="6">
      <dataBar>
        <cfvo type="min"/>
        <cfvo type="max"/>
        <color rgb="FF007C83"/>
      </dataBar>
    </cfRule>
    <cfRule type="dataBar" priority="7">
      <dataBar>
        <cfvo type="min"/>
        <cfvo type="max"/>
        <color rgb="FF007C83"/>
      </dataBar>
      <extLst>
        <ext xmlns:x14="http://schemas.microsoft.com/office/spreadsheetml/2009/9/main" uri="{B025F937-C7B1-47D3-B67F-A62EFF666E3E}">
          <x14:id>{AA1EF73E-D006-2C52-EDF8-FB7C63406EA8}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1EF73E-D006-2C52-EDF8-FB7C63406EA8}">
            <x14:dataBar>
              <x14:cfvo type="min"/>
              <x14:cfvo type="max"/>
              <x14:negativeFillColor auto="1"/>
              <x14:axisColor auto="1"/>
            </x14:dataBar>
          </x14:cfRule>
          <xm:sqref>J43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000-000000000000}">
          <x14:formula1>
            <xm:f>Stammdaten!$G$4:$G$7</xm:f>
          </x14:formula1>
          <xm:sqref>H5:J5</xm:sqref>
        </x14:dataValidation>
        <x14:dataValidation type="list" xr:uid="{00000000-0002-0000-0000-000001000000}">
          <x14:formula1>
            <xm:f>Stammdaten!$D$4:$D$9</xm:f>
          </x14:formula1>
          <xm:sqref>B17:B24</xm:sqref>
        </x14:dataValidation>
        <x14:dataValidation type="list" xr:uid="{00000000-0002-0000-0000-000002000000}">
          <x14:formula1>
            <xm:f>Stammdaten!$I$4:$I$7</xm:f>
          </x14:formula1>
          <xm:sqref>A28:A35</xm:sqref>
        </x14:dataValidation>
        <x14:dataValidation type="list" xr:uid="{00000000-0002-0000-0000-000003000000}">
          <x14:formula1>
            <xm:f>Stammdaten!$K$4:$K$12</xm:f>
          </x14:formula1>
          <xm:sqref>E28:E35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9" defaultRowHeight="15" x14ac:dyDescent="0.25"/>
  <cols>
    <col min="1" max="1" width="20" customWidth="1"/>
    <col min="2" max="2" width="32" customWidth="1"/>
    <col min="3" max="3" width="4" customWidth="1"/>
    <col min="4" max="4" width="22" customWidth="1"/>
    <col min="5" max="5" width="16" customWidth="1"/>
    <col min="6" max="6" width="4" customWidth="1"/>
    <col min="7" max="7" width="18" customWidth="1"/>
    <col min="8" max="8" width="4" customWidth="1"/>
    <col min="9" max="9" width="18" customWidth="1"/>
    <col min="10" max="10" width="4" customWidth="1"/>
    <col min="11" max="11" width="16" customWidth="1"/>
  </cols>
  <sheetData>
    <row r="1" spans="1:11" ht="30" customHeight="1" x14ac:dyDescent="0.25">
      <c r="A1" s="81" t="s">
        <v>90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30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21.95" customHeight="1" x14ac:dyDescent="0.25">
      <c r="A3" s="87" t="s">
        <v>91</v>
      </c>
      <c r="B3" s="88"/>
      <c r="C3" s="1"/>
      <c r="D3" s="88" t="s">
        <v>92</v>
      </c>
      <c r="E3" s="88"/>
      <c r="F3" s="1"/>
      <c r="G3" s="24" t="s">
        <v>93</v>
      </c>
      <c r="H3" s="1"/>
      <c r="I3" s="24" t="s">
        <v>94</v>
      </c>
      <c r="J3" s="1"/>
      <c r="K3" s="25" t="s">
        <v>95</v>
      </c>
    </row>
    <row r="4" spans="1:11" x14ac:dyDescent="0.25">
      <c r="A4" s="26" t="s">
        <v>22</v>
      </c>
      <c r="B4" s="4" t="s">
        <v>96</v>
      </c>
      <c r="C4" s="1"/>
      <c r="D4" s="4" t="s">
        <v>44</v>
      </c>
      <c r="E4" s="40">
        <v>68</v>
      </c>
      <c r="F4" s="1"/>
      <c r="G4" s="4" t="s">
        <v>9</v>
      </c>
      <c r="H4" s="1"/>
      <c r="I4" s="4" t="s">
        <v>60</v>
      </c>
      <c r="J4" s="1"/>
      <c r="K4" s="27" t="s">
        <v>63</v>
      </c>
    </row>
    <row r="5" spans="1:11" x14ac:dyDescent="0.25">
      <c r="A5" s="26" t="s">
        <v>97</v>
      </c>
      <c r="B5" s="4" t="s">
        <v>98</v>
      </c>
      <c r="C5" s="1"/>
      <c r="D5" s="4" t="s">
        <v>46</v>
      </c>
      <c r="E5" s="40">
        <v>62</v>
      </c>
      <c r="F5" s="1"/>
      <c r="G5" s="4" t="s">
        <v>99</v>
      </c>
      <c r="H5" s="1"/>
      <c r="I5" s="4" t="s">
        <v>68</v>
      </c>
      <c r="J5" s="1"/>
      <c r="K5" s="27" t="s">
        <v>67</v>
      </c>
    </row>
    <row r="6" spans="1:11" x14ac:dyDescent="0.25">
      <c r="A6" s="26" t="s">
        <v>100</v>
      </c>
      <c r="B6" s="4" t="s">
        <v>101</v>
      </c>
      <c r="C6" s="1"/>
      <c r="D6" s="4" t="s">
        <v>15</v>
      </c>
      <c r="E6" s="40">
        <v>72</v>
      </c>
      <c r="F6" s="1"/>
      <c r="G6" s="4" t="s">
        <v>102</v>
      </c>
      <c r="H6" s="1"/>
      <c r="I6" s="4" t="s">
        <v>72</v>
      </c>
      <c r="J6" s="1"/>
      <c r="K6" s="27" t="s">
        <v>103</v>
      </c>
    </row>
    <row r="7" spans="1:11" x14ac:dyDescent="0.25">
      <c r="A7" s="26" t="s">
        <v>104</v>
      </c>
      <c r="B7" s="4" t="s">
        <v>105</v>
      </c>
      <c r="C7" s="1"/>
      <c r="D7" s="4" t="s">
        <v>106</v>
      </c>
      <c r="E7" s="40">
        <v>58</v>
      </c>
      <c r="F7" s="1"/>
      <c r="G7" s="4" t="s">
        <v>107</v>
      </c>
      <c r="H7" s="1"/>
      <c r="I7" s="4" t="s">
        <v>108</v>
      </c>
      <c r="J7" s="1"/>
      <c r="K7" s="27" t="s">
        <v>109</v>
      </c>
    </row>
    <row r="8" spans="1:11" x14ac:dyDescent="0.25">
      <c r="A8" s="26" t="s">
        <v>110</v>
      </c>
      <c r="B8" s="4" t="s">
        <v>111</v>
      </c>
      <c r="C8" s="1"/>
      <c r="D8" s="4" t="s">
        <v>112</v>
      </c>
      <c r="E8" s="40">
        <v>65</v>
      </c>
      <c r="F8" s="1"/>
      <c r="G8" s="1"/>
      <c r="H8" s="1"/>
      <c r="I8" s="1"/>
      <c r="J8" s="1"/>
      <c r="K8" s="27" t="s">
        <v>113</v>
      </c>
    </row>
    <row r="9" spans="1:11" x14ac:dyDescent="0.25">
      <c r="A9" s="26" t="s">
        <v>31</v>
      </c>
      <c r="B9" s="4" t="s">
        <v>114</v>
      </c>
      <c r="C9" s="1"/>
      <c r="D9" s="4" t="s">
        <v>115</v>
      </c>
      <c r="E9" s="40">
        <v>60</v>
      </c>
      <c r="F9" s="1"/>
      <c r="G9" s="1"/>
      <c r="H9" s="1"/>
      <c r="I9" s="1"/>
      <c r="J9" s="1"/>
      <c r="K9" s="27" t="s">
        <v>116</v>
      </c>
    </row>
    <row r="10" spans="1:11" x14ac:dyDescent="0.25">
      <c r="A10" s="26" t="s">
        <v>117</v>
      </c>
      <c r="B10" s="7">
        <v>0.19</v>
      </c>
      <c r="C10" s="1"/>
      <c r="D10" s="1"/>
      <c r="E10" s="1"/>
      <c r="F10" s="1"/>
      <c r="G10" s="1"/>
      <c r="H10" s="1"/>
      <c r="I10" s="1"/>
      <c r="J10" s="1"/>
      <c r="K10" s="27" t="s">
        <v>75</v>
      </c>
    </row>
    <row r="11" spans="1:11" x14ac:dyDescent="0.25">
      <c r="A11" s="26" t="s">
        <v>118</v>
      </c>
      <c r="B11" s="4" t="s">
        <v>119</v>
      </c>
      <c r="C11" s="1"/>
      <c r="D11" s="1"/>
      <c r="E11" s="1"/>
      <c r="F11" s="1"/>
      <c r="G11" s="1"/>
      <c r="H11" s="1"/>
      <c r="I11" s="1"/>
      <c r="J11" s="1"/>
      <c r="K11" s="27" t="s">
        <v>71</v>
      </c>
    </row>
    <row r="12" spans="1:11" x14ac:dyDescent="0.25">
      <c r="A12" s="23"/>
      <c r="B12" s="1"/>
      <c r="C12" s="1"/>
      <c r="D12" s="1"/>
      <c r="E12" s="1"/>
      <c r="F12" s="1"/>
      <c r="G12" s="1"/>
      <c r="H12" s="1"/>
      <c r="I12" s="1"/>
      <c r="J12" s="1"/>
      <c r="K12" s="27" t="s">
        <v>120</v>
      </c>
    </row>
    <row r="13" spans="1:11" ht="27.95" customHeight="1" x14ac:dyDescent="0.25">
      <c r="A13" s="89" t="s">
        <v>121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1" ht="27.95" customHeight="1" x14ac:dyDescent="0.25">
      <c r="A14" s="92"/>
      <c r="B14" s="93"/>
      <c r="C14" s="93"/>
      <c r="D14" s="93"/>
      <c r="E14" s="93"/>
      <c r="F14" s="93"/>
      <c r="G14" s="93"/>
      <c r="H14" s="93"/>
      <c r="I14" s="93"/>
      <c r="J14" s="93"/>
      <c r="K14" s="94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4">
    <mergeCell ref="A1:K2"/>
    <mergeCell ref="A3:B3"/>
    <mergeCell ref="D3:E3"/>
    <mergeCell ref="A13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Rapportzettel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2026-07-16T09:55:53Z</dcterms:modified>
</cp:coreProperties>
</file>