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13_ncr:1_{86851CF7-A137-495F-8251-CD9F9039E24B}" xr6:coauthVersionLast="47" xr6:coauthVersionMax="47" xr10:uidLastSave="{00000000-0000-0000-0000-000000000000}"/>
  <bookViews>
    <workbookView xWindow="1380" yWindow="1380" windowWidth="25500" windowHeight="13500" tabRatio="500" xr2:uid="{00000000-000D-0000-FFFF-FFFF00000000}"/>
  </bookViews>
  <sheets>
    <sheet name="Rapport" sheetId="1" r:id="rId1"/>
    <sheet name="Stammdaten" sheetId="2" r:id="rId2"/>
  </sheets>
  <definedNames>
    <definedName name="_xlnm.Print_Area" localSheetId="0">Rapport!$A$1:$J$58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9" i="1" l="1"/>
  <c r="C48" i="1"/>
  <c r="C47" i="1"/>
  <c r="C46" i="1"/>
  <c r="I39" i="1"/>
  <c r="I38" i="1"/>
  <c r="I37" i="1"/>
  <c r="I40" i="1" s="1"/>
  <c r="I49" i="1" s="1"/>
  <c r="I32" i="1"/>
  <c r="I31" i="1"/>
  <c r="I30" i="1"/>
  <c r="I29" i="1"/>
  <c r="I28" i="1"/>
  <c r="I27" i="1"/>
  <c r="I33" i="1" s="1"/>
  <c r="I48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G23" i="1" s="1"/>
  <c r="C50" i="1" s="1"/>
  <c r="H7" i="1"/>
  <c r="F7" i="1"/>
  <c r="I17" i="1" l="1"/>
  <c r="I23" i="1" s="1"/>
  <c r="I47" i="1" s="1"/>
  <c r="I50" i="1" s="1"/>
  <c r="I51" i="1" l="1"/>
  <c r="I52" i="1" s="1"/>
</calcChain>
</file>

<file path=xl/sharedStrings.xml><?xml version="1.0" encoding="utf-8"?>
<sst xmlns="http://schemas.openxmlformats.org/spreadsheetml/2006/main" count="133" uniqueCount="113">
  <si>
    <t>Nordwind Bau &amp; Technik GmbH</t>
  </si>
  <si>
    <t>Täglicher Arbeitsbericht  ·  Regie- und Materialnachweis</t>
  </si>
  <si>
    <t>Musterstraße 42  ·  20095 Hamburg  ·  info@nordwind-bautech.de</t>
  </si>
  <si>
    <t xml:space="preserve">  RAPPORT-METADATEN</t>
  </si>
  <si>
    <t>RAPPORT-NR.</t>
  </si>
  <si>
    <t>DATUM</t>
  </si>
  <si>
    <t>WOCHENTAG</t>
  </si>
  <si>
    <t>KW / JAHR</t>
  </si>
  <si>
    <t>RZ-2026-0184</t>
  </si>
  <si>
    <t xml:space="preserve">  AUFTRAGGEBER &amp; PROJEKT</t>
  </si>
  <si>
    <t>AUFTRAGGEBER</t>
  </si>
  <si>
    <t>PROJEKT / BAUSTELLE</t>
  </si>
  <si>
    <t>Hansen &amp; Söhne Immobilien GmbH</t>
  </si>
  <si>
    <t>Neubau Bürogebäude „Elbterrassen"</t>
  </si>
  <si>
    <t>Rothenbaumchaussee 118, 20149 Hamburg</t>
  </si>
  <si>
    <t>Auftrags-Nr.: A-2026-0771  ·  Ansprechpartner: Herr Martens</t>
  </si>
  <si>
    <t xml:space="preserve">  ARBEITSZEITEN</t>
  </si>
  <si>
    <t>MITARBEITER</t>
  </si>
  <si>
    <t>FUNKTION</t>
  </si>
  <si>
    <t>BEGINN</t>
  </si>
  <si>
    <t>ENDE</t>
  </si>
  <si>
    <t>PAUSE (h)</t>
  </si>
  <si>
    <t>STUNDEN</t>
  </si>
  <si>
    <t>STD.-SATZ (€)</t>
  </si>
  <si>
    <t>BETRAG (€)</t>
  </si>
  <si>
    <t>Thomas Bergmann</t>
  </si>
  <si>
    <t>Vorarbeiter</t>
  </si>
  <si>
    <t>07:00</t>
  </si>
  <si>
    <t>16:30</t>
  </si>
  <si>
    <t>Anja Weiß</t>
  </si>
  <si>
    <t>Facharbeiter</t>
  </si>
  <si>
    <t>Mikael Larsson</t>
  </si>
  <si>
    <t>07:30</t>
  </si>
  <si>
    <t>ZWISCHENSUMME ARBEITSZEIT</t>
  </si>
  <si>
    <t xml:space="preserve">  MATERIALVERBRAUCH</t>
  </si>
  <si>
    <t>ARTIKEL-NR.</t>
  </si>
  <si>
    <t>BEZEICHNUNG</t>
  </si>
  <si>
    <t>MENGE</t>
  </si>
  <si>
    <t>EINHEIT</t>
  </si>
  <si>
    <t>EINZELPREIS (€)</t>
  </si>
  <si>
    <t>RABATT (%)</t>
  </si>
  <si>
    <t>MWST. (%)</t>
  </si>
  <si>
    <t>GESAMT (€)</t>
  </si>
  <si>
    <t>MAT-1201</t>
  </si>
  <si>
    <t>Portland-Zement CEM I 42,5 R (25 kg)</t>
  </si>
  <si>
    <t>Sack</t>
  </si>
  <si>
    <t>MAT-2045</t>
  </si>
  <si>
    <t>Bewehrungsstahl B500B, Ø 12 mm</t>
  </si>
  <si>
    <t>m</t>
  </si>
  <si>
    <t>MAT-3310</t>
  </si>
  <si>
    <t>Dämmplatten EPS 100 mm</t>
  </si>
  <si>
    <t>m²</t>
  </si>
  <si>
    <t>MAT-0055</t>
  </si>
  <si>
    <t>Sicherheitsschrauben Edelstahl A2</t>
  </si>
  <si>
    <t>Stk</t>
  </si>
  <si>
    <t>ZWISCHENSUMME MATERIAL (netto)</t>
  </si>
  <si>
    <t xml:space="preserve">  FAHRT &amp; SONSTIGE SPESEN</t>
  </si>
  <si>
    <t>BESCHREIBUNG</t>
  </si>
  <si>
    <t>SATZ (€)</t>
  </si>
  <si>
    <t>Anfahrt Firma – Baustelle (PKW)</t>
  </si>
  <si>
    <t>km</t>
  </si>
  <si>
    <t>Parkgebühren Innenstadt</t>
  </si>
  <si>
    <t>pauschal</t>
  </si>
  <si>
    <t>ZWISCHENSUMME SPESEN</t>
  </si>
  <si>
    <t xml:space="preserve">  AUSGEFÜHRTE ARBEITEN &amp; BEMERKUNGEN</t>
  </si>
  <si>
    <t>Fortführung der Betonarbeiten im Erdgeschoss, Achse D–F. Bewehrung eingelegt und mit Bauleitung abgenommen. Verzögerung ca. 45 Min. wegen verspäteter Materialanlieferung dokumentiert. Sicherheitseinweisung am Morgen durchgeführt (alle Mitarbeiter unterschrieben).</t>
  </si>
  <si>
    <t xml:space="preserve">  ZUSAMMENFASSUNG</t>
  </si>
  <si>
    <t>Rapport-Nr.:</t>
  </si>
  <si>
    <t>KOSTENÜBERSICHT</t>
  </si>
  <si>
    <t>Datum:</t>
  </si>
  <si>
    <t>Arbeitszeit</t>
  </si>
  <si>
    <t>Auftraggeber:</t>
  </si>
  <si>
    <t>Material (netto)</t>
  </si>
  <si>
    <t>Projekt:</t>
  </si>
  <si>
    <t>Spesen</t>
  </si>
  <si>
    <t>Geleistete Stunden:</t>
  </si>
  <si>
    <t>Nettobetrag gesamt</t>
  </si>
  <si>
    <t>zzgl. MwSt. 19%</t>
  </si>
  <si>
    <t>GESAMTBETRAG (brutto)</t>
  </si>
  <si>
    <t xml:space="preserve">  UNTERSCHRIFTEN</t>
  </si>
  <si>
    <t>Unterschrift Ausführender / Bauleitung</t>
  </si>
  <si>
    <t>Unterschrift Auftraggeber / Kunde</t>
  </si>
  <si>
    <t>Bitte alle grau hinterlegten Felder ausfüllen. Berechnungen erfolgen automatisch.</t>
  </si>
  <si>
    <t>STAMMDATEN</t>
  </si>
  <si>
    <t>Hier werden die Auswahllisten für den Rapportzettel gepflegt.</t>
  </si>
  <si>
    <t>MWST.-SATZ</t>
  </si>
  <si>
    <t>SPESEN-KATEGORIE</t>
  </si>
  <si>
    <t>7%</t>
  </si>
  <si>
    <t>Anfahrt PKW (km)</t>
  </si>
  <si>
    <t>19%</t>
  </si>
  <si>
    <t>Anfahrt LKW (km)</t>
  </si>
  <si>
    <t>Meister</t>
  </si>
  <si>
    <t>0%</t>
  </si>
  <si>
    <t>Parkgebühren</t>
  </si>
  <si>
    <t>Fatima El-Sayed</t>
  </si>
  <si>
    <t>Hilfsarbeiter</t>
  </si>
  <si>
    <t>m³</t>
  </si>
  <si>
    <t>Übernachtung</t>
  </si>
  <si>
    <t>Jonas Richter</t>
  </si>
  <si>
    <t>Auszubildender</t>
  </si>
  <si>
    <t>kg</t>
  </si>
  <si>
    <t>Verpflegung</t>
  </si>
  <si>
    <t>Elke Vogler</t>
  </si>
  <si>
    <t>Monteur</t>
  </si>
  <si>
    <t>l</t>
  </si>
  <si>
    <t>Autobahnmaut</t>
  </si>
  <si>
    <t>Piotr Kaminski</t>
  </si>
  <si>
    <t>Bauleiter</t>
  </si>
  <si>
    <t>Sonstiges</t>
  </si>
  <si>
    <t>Sarah Neumann</t>
  </si>
  <si>
    <t>Pauschal</t>
  </si>
  <si>
    <t>h</t>
  </si>
  <si>
    <t>RAPPORTZETTEL VORLAGE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</si>
</sst>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,##0.00&quot; €&quot;"/>
    <numFmt numFmtId="166" formatCode="0.0%"/>
  </numFmts>
  <fonts count="19" x14ac:knownFonts="1">
    <font>
      <sz val="11"/>
      <color theme="1"/>
      <name val="Calibri"/>
      <family val="2"/>
      <charset val="1"/>
    </font>
    <font>
      <b/>
      <sz val="26"/>
      <color rgb="FF0B2545"/>
      <name val="Calibri"/>
      <charset val="1"/>
    </font>
    <font>
      <b/>
      <sz val="11"/>
      <color rgb="FF5A6472"/>
      <name val="Calibri"/>
      <charset val="1"/>
    </font>
    <font>
      <i/>
      <sz val="10"/>
      <color rgb="FF5A6472"/>
      <name val="Calibri"/>
      <charset val="1"/>
    </font>
    <font>
      <sz val="9"/>
      <color rgb="FF5A6472"/>
      <name val="Calibri"/>
      <charset val="1"/>
    </font>
    <font>
      <b/>
      <sz val="10"/>
      <color rgb="FFFFFFFF"/>
      <name val="Calibri"/>
      <charset val="1"/>
    </font>
    <font>
      <b/>
      <sz val="9"/>
      <color rgb="FF5A6472"/>
      <name val="Calibri"/>
      <charset val="1"/>
    </font>
    <font>
      <b/>
      <sz val="11"/>
      <color rgb="FF1A1A1A"/>
      <name val="Calibri"/>
      <charset val="1"/>
    </font>
    <font>
      <sz val="11"/>
      <color rgb="FF1A1A1A"/>
      <name val="Calibri"/>
      <charset val="1"/>
    </font>
    <font>
      <b/>
      <sz val="9"/>
      <color rgb="FFFFFFFF"/>
      <name val="Calibri"/>
      <charset val="1"/>
    </font>
    <font>
      <sz val="10"/>
      <color rgb="FF1A1A1A"/>
      <name val="Calibri"/>
      <charset val="1"/>
    </font>
    <font>
      <b/>
      <sz val="10"/>
      <color rgb="FF0B2545"/>
      <name val="Calibri"/>
      <charset val="1"/>
    </font>
    <font>
      <b/>
      <sz val="11"/>
      <color rgb="FF0B2545"/>
      <name val="Calibri"/>
      <charset val="1"/>
    </font>
    <font>
      <sz val="10"/>
      <color rgb="FF5A6472"/>
      <name val="Calibri"/>
      <charset val="1"/>
    </font>
    <font>
      <b/>
      <sz val="10"/>
      <color rgb="FF1A1A1A"/>
      <name val="Calibri"/>
      <charset val="1"/>
    </font>
    <font>
      <b/>
      <sz val="12"/>
      <color rgb="FFFFFFFF"/>
      <name val="Calibri"/>
      <charset val="1"/>
    </font>
    <font>
      <b/>
      <sz val="14"/>
      <color rgb="FFE5A82E"/>
      <name val="Calibri"/>
      <charset val="1"/>
    </font>
    <font>
      <i/>
      <sz val="9"/>
      <color rgb="FF5A6472"/>
      <name val="Calibri"/>
      <charset val="1"/>
    </font>
    <font>
      <b/>
      <sz val="20"/>
      <color rgb="FF0B2545"/>
      <name val="Calibri"/>
      <charset val="1"/>
    </font>
  </fonts>
  <fills count="10">
    <fill>
      <patternFill patternType="none"/>
    </fill>
    <fill>
      <patternFill patternType="gray125"/>
    </fill>
    <fill>
      <patternFill patternType="solid">
        <fgColor rgb="FFE5A82E"/>
        <bgColor rgb="FFFFCC00"/>
      </patternFill>
    </fill>
    <fill>
      <patternFill patternType="solid">
        <fgColor rgb="FF0B2545"/>
        <bgColor rgb="FF081C36"/>
      </patternFill>
    </fill>
    <fill>
      <patternFill patternType="solid">
        <fgColor rgb="FFFAF6EE"/>
        <bgColor rgb="FFF4F6F8"/>
      </patternFill>
    </fill>
    <fill>
      <patternFill patternType="solid">
        <fgColor rgb="FFFFFFFF"/>
        <bgColor rgb="FFFAF6EE"/>
      </patternFill>
    </fill>
    <fill>
      <patternFill patternType="solid">
        <fgColor rgb="FF1D3557"/>
        <bgColor rgb="FF0B2545"/>
      </patternFill>
    </fill>
    <fill>
      <patternFill patternType="solid">
        <fgColor rgb="FFF4F6F8"/>
        <bgColor rgb="FFFAF6EE"/>
      </patternFill>
    </fill>
    <fill>
      <patternFill patternType="solid">
        <fgColor rgb="FFF5D98A"/>
        <bgColor rgb="FFFFFF99"/>
      </patternFill>
    </fill>
    <fill>
      <patternFill patternType="solid">
        <fgColor rgb="FF081C36"/>
        <bgColor rgb="FF0B2545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E5A82E"/>
      </bottom>
      <diagonal/>
    </border>
    <border>
      <left/>
      <right/>
      <top/>
      <bottom style="thin">
        <color rgb="FFD8DEE4"/>
      </bottom>
      <diagonal/>
    </border>
    <border>
      <left style="thin">
        <color rgb="FFD8DEE4"/>
      </left>
      <right/>
      <top style="thin">
        <color rgb="FFD8DEE4"/>
      </top>
      <bottom style="thin">
        <color rgb="FFD8DEE4"/>
      </bottom>
      <diagonal/>
    </border>
    <border>
      <left/>
      <right/>
      <top/>
      <bottom style="thin">
        <color rgb="FF0B2545"/>
      </bottom>
      <diagonal/>
    </border>
    <border>
      <left/>
      <right/>
      <top style="thin">
        <color rgb="FFE5A82E"/>
      </top>
      <bottom/>
      <diagonal/>
    </border>
    <border>
      <left/>
      <right/>
      <top style="medium">
        <color rgb="FFE5A82E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0" fillId="5" borderId="3" xfId="0" applyFont="1" applyFill="1" applyBorder="1" applyAlignment="1">
      <alignment horizontal="left" vertical="top" wrapText="1" indent="1"/>
    </xf>
    <xf numFmtId="0" fontId="10" fillId="7" borderId="2" xfId="0" applyFont="1" applyFill="1" applyBorder="1" applyAlignment="1">
      <alignment horizontal="left" vertical="center" indent="1"/>
    </xf>
    <xf numFmtId="0" fontId="10" fillId="5" borderId="2" xfId="0" applyFont="1" applyFill="1" applyBorder="1" applyAlignment="1">
      <alignment horizontal="left" vertical="center" indent="1"/>
    </xf>
    <xf numFmtId="0" fontId="9" fillId="6" borderId="1" xfId="0" applyFont="1" applyFill="1" applyBorder="1" applyAlignment="1">
      <alignment horizontal="left" vertical="center" indent="1"/>
    </xf>
    <xf numFmtId="0" fontId="11" fillId="8" borderId="0" xfId="0" applyFont="1" applyFill="1" applyAlignment="1">
      <alignment horizontal="right" vertical="center" indent="1"/>
    </xf>
    <xf numFmtId="0" fontId="4" fillId="5" borderId="0" xfId="0" applyFont="1" applyFill="1" applyAlignment="1">
      <alignment horizontal="left" vertical="center" indent="1"/>
    </xf>
    <xf numFmtId="0" fontId="8" fillId="5" borderId="2" xfId="0" applyFont="1" applyFill="1" applyBorder="1" applyAlignment="1">
      <alignment horizontal="left" vertical="center" indent="1"/>
    </xf>
    <xf numFmtId="164" fontId="8" fillId="5" borderId="2" xfId="0" applyNumberFormat="1" applyFont="1" applyFill="1" applyBorder="1" applyAlignment="1">
      <alignment horizontal="left" vertical="center" indent="1"/>
    </xf>
    <xf numFmtId="0" fontId="7" fillId="5" borderId="2" xfId="0" applyFont="1" applyFill="1" applyBorder="1" applyAlignment="1">
      <alignment horizontal="left" vertical="center" indent="1"/>
    </xf>
    <xf numFmtId="0" fontId="5" fillId="3" borderId="0" xfId="0" applyFont="1" applyFill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2" borderId="0" xfId="0" applyFill="1"/>
    <xf numFmtId="0" fontId="0" fillId="0" borderId="1" xfId="0" applyBorder="1"/>
    <xf numFmtId="0" fontId="6" fillId="4" borderId="0" xfId="0" applyFont="1" applyFill="1" applyAlignment="1">
      <alignment horizontal="left" vertical="center" indent="1"/>
    </xf>
    <xf numFmtId="0" fontId="9" fillId="6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indent="1"/>
    </xf>
    <xf numFmtId="0" fontId="10" fillId="5" borderId="2" xfId="0" applyFont="1" applyFill="1" applyBorder="1" applyAlignment="1">
      <alignment horizontal="center" vertical="center"/>
    </xf>
    <xf numFmtId="2" fontId="10" fillId="5" borderId="2" xfId="0" applyNumberFormat="1" applyFont="1" applyFill="1" applyBorder="1" applyAlignment="1">
      <alignment horizontal="center" vertical="center"/>
    </xf>
    <xf numFmtId="165" fontId="10" fillId="5" borderId="2" xfId="0" applyNumberFormat="1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left" vertical="center" indent="1"/>
    </xf>
    <xf numFmtId="0" fontId="10" fillId="7" borderId="2" xfId="0" applyFont="1" applyFill="1" applyBorder="1" applyAlignment="1">
      <alignment horizontal="center" vertical="center"/>
    </xf>
    <xf numFmtId="2" fontId="10" fillId="7" borderId="2" xfId="0" applyNumberFormat="1" applyFont="1" applyFill="1" applyBorder="1" applyAlignment="1">
      <alignment horizontal="center" vertical="center"/>
    </xf>
    <xf numFmtId="165" fontId="10" fillId="7" borderId="2" xfId="0" applyNumberFormat="1" applyFont="1" applyFill="1" applyBorder="1" applyAlignment="1">
      <alignment horizontal="center" vertical="center"/>
    </xf>
    <xf numFmtId="2" fontId="12" fillId="8" borderId="0" xfId="0" applyNumberFormat="1" applyFont="1" applyFill="1" applyAlignment="1">
      <alignment horizontal="center" vertical="center"/>
    </xf>
    <xf numFmtId="0" fontId="0" fillId="8" borderId="0" xfId="0" applyFill="1"/>
    <xf numFmtId="165" fontId="12" fillId="8" borderId="0" xfId="0" applyNumberFormat="1" applyFont="1" applyFill="1" applyAlignment="1">
      <alignment horizontal="center" vertical="center"/>
    </xf>
    <xf numFmtId="166" fontId="10" fillId="5" borderId="2" xfId="0" applyNumberFormat="1" applyFont="1" applyFill="1" applyBorder="1" applyAlignment="1">
      <alignment horizontal="center" vertical="center"/>
    </xf>
    <xf numFmtId="166" fontId="10" fillId="7" borderId="2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65" fontId="10" fillId="4" borderId="0" xfId="0" applyNumberFormat="1" applyFont="1" applyFill="1" applyAlignment="1">
      <alignment horizontal="right" vertical="center" indent="1"/>
    </xf>
    <xf numFmtId="165" fontId="14" fillId="7" borderId="0" xfId="0" applyNumberFormat="1" applyFont="1" applyFill="1" applyAlignment="1">
      <alignment horizontal="right" vertical="center" indent="1"/>
    </xf>
    <xf numFmtId="165" fontId="13" fillId="0" borderId="0" xfId="0" applyNumberFormat="1" applyFont="1" applyAlignment="1">
      <alignment horizontal="right" vertical="center" indent="1"/>
    </xf>
    <xf numFmtId="165" fontId="16" fillId="3" borderId="0" xfId="0" applyNumberFormat="1" applyFont="1" applyFill="1" applyAlignment="1">
      <alignment horizontal="right" vertical="center" indent="1"/>
    </xf>
    <xf numFmtId="0" fontId="5" fillId="9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5" fillId="6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 indent="1"/>
    </xf>
    <xf numFmtId="0" fontId="14" fillId="7" borderId="0" xfId="0" applyFont="1" applyFill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5" fillId="3" borderId="0" xfId="0" applyFont="1" applyFill="1" applyAlignment="1">
      <alignment horizontal="left" vertical="center" indent="1"/>
    </xf>
    <xf numFmtId="0" fontId="0" fillId="5" borderId="4" xfId="0" applyFill="1" applyBorder="1"/>
    <xf numFmtId="0" fontId="17" fillId="0" borderId="0" xfId="0" applyFont="1" applyAlignment="1">
      <alignment horizontal="left" vertical="top" indent="1"/>
    </xf>
    <xf numFmtId="0" fontId="17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AF6EE"/>
      <rgbColor rgb="FFF4F6F8"/>
      <rgbColor rgb="FF660066"/>
      <rgbColor rgb="FFFF8080"/>
      <rgbColor rgb="FF0066CC"/>
      <rgbColor rgb="FFD8DE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5D98A"/>
      <rgbColor rgb="FF3366FF"/>
      <rgbColor rgb="FF33CCCC"/>
      <rgbColor rgb="FF99CC00"/>
      <rgbColor rgb="FFFFCC00"/>
      <rgbColor rgb="FFE5A82E"/>
      <rgbColor rgb="FFFF6600"/>
      <rgbColor rgb="FF5A6472"/>
      <rgbColor rgb="FF969696"/>
      <rgbColor rgb="FF0B2545"/>
      <rgbColor rgb="FF339966"/>
      <rgbColor rgb="FF081C36"/>
      <rgbColor rgb="FF1A1A1A"/>
      <rgbColor rgb="FF993300"/>
      <rgbColor rgb="FF993366"/>
      <rgbColor rgb="FF333399"/>
      <rgbColor rgb="FF1D355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8"/>
  <sheetViews>
    <sheetView showGridLines="0" tabSelected="1" zoomScaleNormal="100" workbookViewId="0">
      <selection activeCell="Q32" sqref="Q32"/>
    </sheetView>
  </sheetViews>
  <sheetFormatPr baseColWidth="10" defaultColWidth="8.7109375" defaultRowHeight="15" x14ac:dyDescent="0.25"/>
  <cols>
    <col min="1" max="1" width="2" customWidth="1"/>
    <col min="2" max="2" width="18" customWidth="1"/>
    <col min="3" max="3" width="16" customWidth="1"/>
    <col min="4" max="7" width="14" customWidth="1"/>
    <col min="8" max="9" width="16" customWidth="1"/>
    <col min="10" max="10" width="2" customWidth="1"/>
  </cols>
  <sheetData>
    <row r="1" spans="1:10" ht="7.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</row>
    <row r="2" spans="1:10" ht="42" customHeight="1" x14ac:dyDescent="0.25">
      <c r="B2" s="14" t="s">
        <v>112</v>
      </c>
      <c r="C2" s="14"/>
      <c r="D2" s="14"/>
      <c r="E2" s="14"/>
      <c r="F2" s="13" t="s">
        <v>0</v>
      </c>
      <c r="G2" s="13"/>
      <c r="H2" s="13"/>
      <c r="I2" s="13"/>
    </row>
    <row r="3" spans="1:10" ht="21.75" customHeight="1" x14ac:dyDescent="0.25">
      <c r="B3" s="12" t="s">
        <v>1</v>
      </c>
      <c r="C3" s="12"/>
      <c r="D3" s="12"/>
      <c r="E3" s="12"/>
      <c r="F3" s="11" t="s">
        <v>2</v>
      </c>
      <c r="G3" s="11"/>
      <c r="H3" s="11"/>
      <c r="I3" s="11"/>
    </row>
    <row r="4" spans="1:10" ht="6" customHeight="1" thickBot="1" x14ac:dyDescent="0.3">
      <c r="B4" s="16"/>
      <c r="C4" s="16"/>
      <c r="D4" s="16"/>
      <c r="E4" s="16"/>
      <c r="F4" s="16"/>
      <c r="G4" s="16"/>
      <c r="H4" s="16"/>
      <c r="I4" s="16"/>
    </row>
    <row r="5" spans="1:10" ht="21.75" customHeight="1" x14ac:dyDescent="0.25">
      <c r="B5" s="49" t="s">
        <v>3</v>
      </c>
      <c r="C5" s="49"/>
      <c r="D5" s="49"/>
      <c r="E5" s="49"/>
      <c r="F5" s="49"/>
      <c r="G5" s="49"/>
      <c r="H5" s="49"/>
      <c r="I5" s="49"/>
    </row>
    <row r="6" spans="1:10" ht="18" customHeight="1" x14ac:dyDescent="0.25">
      <c r="B6" s="17" t="s">
        <v>4</v>
      </c>
      <c r="D6" s="17" t="s">
        <v>5</v>
      </c>
      <c r="F6" s="17" t="s">
        <v>6</v>
      </c>
      <c r="H6" s="17" t="s">
        <v>7</v>
      </c>
    </row>
    <row r="7" spans="1:10" ht="24" customHeight="1" x14ac:dyDescent="0.25">
      <c r="B7" s="9" t="s">
        <v>8</v>
      </c>
      <c r="C7" s="9"/>
      <c r="D7" s="8">
        <v>46093</v>
      </c>
      <c r="E7" s="8"/>
      <c r="F7" s="7" t="str">
        <f>TEXT(D7,"dddd")</f>
        <v>jueves</v>
      </c>
      <c r="G7" s="7"/>
      <c r="H7" s="7" t="str">
        <f>TEXT(_xlfn.ISOWEEKNUM(D7),"0")&amp;" / "&amp;TEXT(YEAR(D7),"0")</f>
        <v>11 / 2026</v>
      </c>
      <c r="I7" s="7"/>
    </row>
    <row r="9" spans="1:10" ht="9.75" customHeight="1" x14ac:dyDescent="0.25"/>
    <row r="10" spans="1:10" ht="21.75" customHeight="1" x14ac:dyDescent="0.25">
      <c r="B10" s="10" t="s">
        <v>9</v>
      </c>
      <c r="C10" s="10"/>
      <c r="D10" s="10"/>
      <c r="E10" s="10"/>
      <c r="F10" s="10"/>
      <c r="G10" s="10"/>
      <c r="H10" s="10"/>
      <c r="I10" s="10"/>
    </row>
    <row r="11" spans="1:10" ht="18" customHeight="1" x14ac:dyDescent="0.25">
      <c r="B11" s="17" t="s">
        <v>10</v>
      </c>
      <c r="F11" s="17" t="s">
        <v>11</v>
      </c>
    </row>
    <row r="12" spans="1:10" ht="24" customHeight="1" x14ac:dyDescent="0.25">
      <c r="B12" s="9" t="s">
        <v>12</v>
      </c>
      <c r="C12" s="9"/>
      <c r="D12" s="9"/>
      <c r="E12" s="9"/>
      <c r="F12" s="9" t="s">
        <v>13</v>
      </c>
      <c r="G12" s="9"/>
      <c r="H12" s="9"/>
      <c r="I12" s="9"/>
    </row>
    <row r="13" spans="1:10" ht="19.5" customHeight="1" x14ac:dyDescent="0.25">
      <c r="B13" s="6" t="s">
        <v>14</v>
      </c>
      <c r="C13" s="6"/>
      <c r="D13" s="6"/>
      <c r="E13" s="6"/>
      <c r="F13" s="6" t="s">
        <v>15</v>
      </c>
      <c r="G13" s="6"/>
      <c r="H13" s="6"/>
      <c r="I13" s="6"/>
    </row>
    <row r="14" spans="1:10" ht="9.75" customHeight="1" x14ac:dyDescent="0.25"/>
    <row r="15" spans="1:10" ht="21.75" customHeight="1" x14ac:dyDescent="0.25">
      <c r="B15" s="10" t="s">
        <v>16</v>
      </c>
      <c r="C15" s="10"/>
      <c r="D15" s="10"/>
      <c r="E15" s="10"/>
      <c r="F15" s="10"/>
      <c r="G15" s="10"/>
      <c r="H15" s="10"/>
      <c r="I15" s="10"/>
    </row>
    <row r="16" spans="1:10" ht="31.5" customHeight="1" x14ac:dyDescent="0.25">
      <c r="B16" s="18" t="s">
        <v>17</v>
      </c>
      <c r="C16" s="18" t="s">
        <v>18</v>
      </c>
      <c r="D16" s="18" t="s">
        <v>19</v>
      </c>
      <c r="E16" s="18" t="s">
        <v>20</v>
      </c>
      <c r="F16" s="18" t="s">
        <v>21</v>
      </c>
      <c r="G16" s="18" t="s">
        <v>22</v>
      </c>
      <c r="H16" s="18" t="s">
        <v>23</v>
      </c>
      <c r="I16" s="18" t="s">
        <v>24</v>
      </c>
    </row>
    <row r="17" spans="2:9" ht="21.75" customHeight="1" x14ac:dyDescent="0.25">
      <c r="B17" s="19" t="s">
        <v>25</v>
      </c>
      <c r="C17" s="19" t="s">
        <v>26</v>
      </c>
      <c r="D17" s="20" t="s">
        <v>27</v>
      </c>
      <c r="E17" s="20" t="s">
        <v>28</v>
      </c>
      <c r="F17" s="21">
        <v>0.5</v>
      </c>
      <c r="G17" s="21">
        <f>IF(AND(D17&lt;&gt;"",E17&lt;&gt;""),(TIMEVALUE(E17)-TIMEVALUE(D17))*24-F17,"")</f>
        <v>9</v>
      </c>
      <c r="H17" s="22">
        <v>62.5</v>
      </c>
      <c r="I17" s="22">
        <f>IF(G17="","",G17*H17)</f>
        <v>562.5</v>
      </c>
    </row>
    <row r="18" spans="2:9" ht="21.75" customHeight="1" x14ac:dyDescent="0.25">
      <c r="B18" s="23" t="s">
        <v>29</v>
      </c>
      <c r="C18" s="23" t="s">
        <v>30</v>
      </c>
      <c r="D18" s="24" t="s">
        <v>27</v>
      </c>
      <c r="E18" s="24" t="s">
        <v>28</v>
      </c>
      <c r="F18" s="25">
        <v>0.5</v>
      </c>
      <c r="G18" s="25">
        <f>IF(AND(D18&lt;&gt;"",E18&lt;&gt;""),(TIMEVALUE(E18)-TIMEVALUE(D18))*24-F18,"")</f>
        <v>9</v>
      </c>
      <c r="H18" s="26">
        <v>54</v>
      </c>
      <c r="I18" s="26">
        <f>IF(G18="","",G18*H18)</f>
        <v>486</v>
      </c>
    </row>
    <row r="19" spans="2:9" ht="21.75" customHeight="1" x14ac:dyDescent="0.25">
      <c r="B19" s="19" t="s">
        <v>31</v>
      </c>
      <c r="C19" s="19" t="s">
        <v>30</v>
      </c>
      <c r="D19" s="20" t="s">
        <v>32</v>
      </c>
      <c r="E19" s="20" t="s">
        <v>28</v>
      </c>
      <c r="F19" s="21">
        <v>0.5</v>
      </c>
      <c r="G19" s="21">
        <f>IF(AND(D19&lt;&gt;"",E19&lt;&gt;""),(TIMEVALUE(E19)-TIMEVALUE(D19))*24-F19,"")</f>
        <v>8.5</v>
      </c>
      <c r="H19" s="22">
        <v>54</v>
      </c>
      <c r="I19" s="22">
        <f>IF(G19="","",G19*H19)</f>
        <v>459</v>
      </c>
    </row>
    <row r="20" spans="2:9" ht="21.75" customHeight="1" x14ac:dyDescent="0.25">
      <c r="B20" s="23"/>
      <c r="C20" s="23"/>
      <c r="D20" s="24"/>
      <c r="E20" s="24"/>
      <c r="F20" s="25"/>
      <c r="G20" s="25" t="str">
        <f>IF(AND(D20&lt;&gt;"",E20&lt;&gt;""),(TIMEVALUE(E20)-TIMEVALUE(D20))*24-IF(F20="",0,F20),"")</f>
        <v/>
      </c>
      <c r="H20" s="26"/>
      <c r="I20" s="26" t="str">
        <f>IF(OR(G20="",H20=""),"",G20*H20)</f>
        <v/>
      </c>
    </row>
    <row r="21" spans="2:9" ht="21.75" customHeight="1" x14ac:dyDescent="0.25">
      <c r="B21" s="19"/>
      <c r="C21" s="19"/>
      <c r="D21" s="20"/>
      <c r="E21" s="20"/>
      <c r="F21" s="21"/>
      <c r="G21" s="21" t="str">
        <f>IF(AND(D21&lt;&gt;"",E21&lt;&gt;""),(TIMEVALUE(E21)-TIMEVALUE(D21))*24-IF(F21="",0,F21),"")</f>
        <v/>
      </c>
      <c r="H21" s="22"/>
      <c r="I21" s="22" t="str">
        <f>IF(OR(G21="",H21=""),"",G21*H21)</f>
        <v/>
      </c>
    </row>
    <row r="22" spans="2:9" ht="21.75" customHeight="1" x14ac:dyDescent="0.25">
      <c r="B22" s="23"/>
      <c r="C22" s="23"/>
      <c r="D22" s="24"/>
      <c r="E22" s="24"/>
      <c r="F22" s="25"/>
      <c r="G22" s="25" t="str">
        <f>IF(AND(D22&lt;&gt;"",E22&lt;&gt;""),(TIMEVALUE(E22)-TIMEVALUE(D22))*24-IF(F22="",0,F22),"")</f>
        <v/>
      </c>
      <c r="H22" s="26"/>
      <c r="I22" s="26" t="str">
        <f>IF(OR(G22="",H22=""),"",G22*H22)</f>
        <v/>
      </c>
    </row>
    <row r="23" spans="2:9" ht="25.5" customHeight="1" x14ac:dyDescent="0.25">
      <c r="B23" s="5" t="s">
        <v>33</v>
      </c>
      <c r="C23" s="5"/>
      <c r="D23" s="5"/>
      <c r="E23" s="5"/>
      <c r="F23" s="5"/>
      <c r="G23" s="27">
        <f>SUM(G17:G22)</f>
        <v>26.5</v>
      </c>
      <c r="H23" s="28"/>
      <c r="I23" s="29">
        <f>SUM(I17:I22)</f>
        <v>1507.5</v>
      </c>
    </row>
    <row r="24" spans="2:9" ht="9.75" customHeight="1" x14ac:dyDescent="0.25"/>
    <row r="25" spans="2:9" ht="21.75" customHeight="1" x14ac:dyDescent="0.25">
      <c r="B25" s="10" t="s">
        <v>34</v>
      </c>
      <c r="C25" s="10"/>
      <c r="D25" s="10"/>
      <c r="E25" s="10"/>
      <c r="F25" s="10"/>
      <c r="G25" s="10"/>
      <c r="H25" s="10"/>
      <c r="I25" s="10"/>
    </row>
    <row r="26" spans="2:9" ht="31.5" customHeight="1" x14ac:dyDescent="0.25">
      <c r="B26" s="18" t="s">
        <v>35</v>
      </c>
      <c r="C26" s="18" t="s">
        <v>36</v>
      </c>
      <c r="D26" s="18" t="s">
        <v>37</v>
      </c>
      <c r="E26" s="18" t="s">
        <v>38</v>
      </c>
      <c r="F26" s="18" t="s">
        <v>39</v>
      </c>
      <c r="G26" s="18" t="s">
        <v>40</v>
      </c>
      <c r="H26" s="18" t="s">
        <v>41</v>
      </c>
      <c r="I26" s="18" t="s">
        <v>42</v>
      </c>
    </row>
    <row r="27" spans="2:9" ht="21.75" customHeight="1" x14ac:dyDescent="0.25">
      <c r="B27" s="19" t="s">
        <v>43</v>
      </c>
      <c r="C27" s="19" t="s">
        <v>44</v>
      </c>
      <c r="D27" s="21">
        <v>12</v>
      </c>
      <c r="E27" s="20" t="s">
        <v>45</v>
      </c>
      <c r="F27" s="22">
        <v>8.9</v>
      </c>
      <c r="G27" s="30">
        <v>0</v>
      </c>
      <c r="H27" s="30">
        <v>0.19</v>
      </c>
      <c r="I27" s="22">
        <f t="shared" ref="I27:I32" si="0">IF(OR(D27="",F27=""),"",D27*F27*(1-IF(G27="",0,G27)))</f>
        <v>106.80000000000001</v>
      </c>
    </row>
    <row r="28" spans="2:9" ht="21.75" customHeight="1" x14ac:dyDescent="0.25">
      <c r="B28" s="23" t="s">
        <v>46</v>
      </c>
      <c r="C28" s="23" t="s">
        <v>47</v>
      </c>
      <c r="D28" s="25">
        <v>45</v>
      </c>
      <c r="E28" s="24" t="s">
        <v>48</v>
      </c>
      <c r="F28" s="26">
        <v>2.35</v>
      </c>
      <c r="G28" s="31">
        <v>0.05</v>
      </c>
      <c r="H28" s="31">
        <v>0.19</v>
      </c>
      <c r="I28" s="26">
        <f t="shared" si="0"/>
        <v>100.46249999999999</v>
      </c>
    </row>
    <row r="29" spans="2:9" ht="21.75" customHeight="1" x14ac:dyDescent="0.25">
      <c r="B29" s="19" t="s">
        <v>49</v>
      </c>
      <c r="C29" s="19" t="s">
        <v>50</v>
      </c>
      <c r="D29" s="21">
        <v>8</v>
      </c>
      <c r="E29" s="20" t="s">
        <v>51</v>
      </c>
      <c r="F29" s="22">
        <v>14.2</v>
      </c>
      <c r="G29" s="30">
        <v>0</v>
      </c>
      <c r="H29" s="30">
        <v>0.19</v>
      </c>
      <c r="I29" s="22">
        <f t="shared" si="0"/>
        <v>113.6</v>
      </c>
    </row>
    <row r="30" spans="2:9" ht="21.75" customHeight="1" x14ac:dyDescent="0.25">
      <c r="B30" s="23" t="s">
        <v>52</v>
      </c>
      <c r="C30" s="23" t="s">
        <v>53</v>
      </c>
      <c r="D30" s="25">
        <v>120</v>
      </c>
      <c r="E30" s="24" t="s">
        <v>54</v>
      </c>
      <c r="F30" s="26">
        <v>0.42</v>
      </c>
      <c r="G30" s="31">
        <v>0.1</v>
      </c>
      <c r="H30" s="31">
        <v>0.19</v>
      </c>
      <c r="I30" s="26">
        <f t="shared" si="0"/>
        <v>45.36</v>
      </c>
    </row>
    <row r="31" spans="2:9" ht="21.75" customHeight="1" x14ac:dyDescent="0.25">
      <c r="B31" s="19"/>
      <c r="C31" s="19"/>
      <c r="D31" s="21"/>
      <c r="E31" s="20"/>
      <c r="F31" s="22"/>
      <c r="G31" s="30"/>
      <c r="H31" s="30"/>
      <c r="I31" s="22" t="str">
        <f t="shared" si="0"/>
        <v/>
      </c>
    </row>
    <row r="32" spans="2:9" ht="21.75" customHeight="1" x14ac:dyDescent="0.25">
      <c r="B32" s="23"/>
      <c r="C32" s="23"/>
      <c r="D32" s="25"/>
      <c r="E32" s="24"/>
      <c r="F32" s="26"/>
      <c r="G32" s="31"/>
      <c r="H32" s="31"/>
      <c r="I32" s="26" t="str">
        <f t="shared" si="0"/>
        <v/>
      </c>
    </row>
    <row r="33" spans="2:9" ht="25.5" customHeight="1" x14ac:dyDescent="0.25">
      <c r="B33" s="5" t="s">
        <v>55</v>
      </c>
      <c r="C33" s="5"/>
      <c r="D33" s="5"/>
      <c r="E33" s="5"/>
      <c r="F33" s="5"/>
      <c r="G33" s="5"/>
      <c r="H33" s="5"/>
      <c r="I33" s="29">
        <f>SUM(I27:I32)</f>
        <v>366.22249999999997</v>
      </c>
    </row>
    <row r="34" spans="2:9" ht="9.75" customHeight="1" x14ac:dyDescent="0.25"/>
    <row r="35" spans="2:9" ht="21.75" customHeight="1" x14ac:dyDescent="0.25">
      <c r="B35" s="10" t="s">
        <v>56</v>
      </c>
      <c r="C35" s="10"/>
      <c r="D35" s="10"/>
      <c r="E35" s="10"/>
      <c r="F35" s="10"/>
      <c r="G35" s="10"/>
      <c r="H35" s="10"/>
      <c r="I35" s="10"/>
    </row>
    <row r="36" spans="2:9" ht="25.5" customHeight="1" x14ac:dyDescent="0.25">
      <c r="B36" s="4" t="s">
        <v>57</v>
      </c>
      <c r="C36" s="4"/>
      <c r="D36" s="4"/>
      <c r="E36" s="4"/>
      <c r="F36" s="32" t="s">
        <v>37</v>
      </c>
      <c r="G36" s="32" t="s">
        <v>38</v>
      </c>
      <c r="H36" s="32" t="s">
        <v>58</v>
      </c>
      <c r="I36" s="32" t="s">
        <v>24</v>
      </c>
    </row>
    <row r="37" spans="2:9" ht="21.75" customHeight="1" x14ac:dyDescent="0.25">
      <c r="B37" s="3" t="s">
        <v>59</v>
      </c>
      <c r="C37" s="3"/>
      <c r="D37" s="3"/>
      <c r="E37" s="3"/>
      <c r="F37" s="20">
        <v>42</v>
      </c>
      <c r="G37" s="20" t="s">
        <v>60</v>
      </c>
      <c r="H37" s="22">
        <v>0.42</v>
      </c>
      <c r="I37" s="22">
        <f>IF(OR(F37="",H37=""),"",F37*H37)</f>
        <v>17.64</v>
      </c>
    </row>
    <row r="38" spans="2:9" ht="21.75" customHeight="1" x14ac:dyDescent="0.25">
      <c r="B38" s="2" t="s">
        <v>61</v>
      </c>
      <c r="C38" s="2"/>
      <c r="D38" s="2"/>
      <c r="E38" s="2"/>
      <c r="F38" s="24">
        <v>1</v>
      </c>
      <c r="G38" s="24" t="s">
        <v>62</v>
      </c>
      <c r="H38" s="26">
        <v>8.5</v>
      </c>
      <c r="I38" s="26">
        <f>IF(OR(F38="",H38=""),"",F38*H38)</f>
        <v>8.5</v>
      </c>
    </row>
    <row r="39" spans="2:9" ht="21.75" customHeight="1" x14ac:dyDescent="0.25">
      <c r="B39" s="3"/>
      <c r="C39" s="3"/>
      <c r="D39" s="3"/>
      <c r="E39" s="3"/>
      <c r="F39" s="20"/>
      <c r="G39" s="20"/>
      <c r="H39" s="22"/>
      <c r="I39" s="22" t="str">
        <f>IF(OR(F39="",H39=""),"",F39*H39)</f>
        <v/>
      </c>
    </row>
    <row r="40" spans="2:9" ht="25.5" customHeight="1" x14ac:dyDescent="0.25">
      <c r="B40" s="5" t="s">
        <v>63</v>
      </c>
      <c r="C40" s="5"/>
      <c r="D40" s="5"/>
      <c r="E40" s="5"/>
      <c r="F40" s="5"/>
      <c r="G40" s="5"/>
      <c r="H40" s="5"/>
      <c r="I40" s="29">
        <f>SUM(I37:I39)</f>
        <v>26.14</v>
      </c>
    </row>
    <row r="41" spans="2:9" ht="9.75" customHeight="1" x14ac:dyDescent="0.25"/>
    <row r="42" spans="2:9" ht="21.75" customHeight="1" x14ac:dyDescent="0.25">
      <c r="B42" s="10" t="s">
        <v>64</v>
      </c>
      <c r="C42" s="10"/>
      <c r="D42" s="10"/>
      <c r="E42" s="10"/>
      <c r="F42" s="10"/>
      <c r="G42" s="10"/>
      <c r="H42" s="10"/>
      <c r="I42" s="10"/>
    </row>
    <row r="43" spans="2:9" ht="90" customHeight="1" x14ac:dyDescent="0.25">
      <c r="B43" s="1" t="s">
        <v>65</v>
      </c>
      <c r="C43" s="1"/>
      <c r="D43" s="1"/>
      <c r="E43" s="1"/>
      <c r="F43" s="1"/>
      <c r="G43" s="1"/>
      <c r="H43" s="1"/>
      <c r="I43" s="1"/>
    </row>
    <row r="44" spans="2:9" ht="9.75" customHeight="1" x14ac:dyDescent="0.25"/>
    <row r="45" spans="2:9" ht="21.75" customHeight="1" x14ac:dyDescent="0.25">
      <c r="B45" s="38" t="s">
        <v>66</v>
      </c>
      <c r="C45" s="38"/>
      <c r="D45" s="38"/>
      <c r="E45" s="38"/>
      <c r="F45" s="38"/>
      <c r="G45" s="38"/>
      <c r="H45" s="38"/>
      <c r="I45" s="38"/>
    </row>
    <row r="46" spans="2:9" ht="21.75" customHeight="1" x14ac:dyDescent="0.25">
      <c r="B46" s="33" t="s">
        <v>67</v>
      </c>
      <c r="C46" s="39" t="str">
        <f>B7</f>
        <v>RZ-2026-0184</v>
      </c>
      <c r="D46" s="39"/>
      <c r="E46" s="39"/>
      <c r="F46" s="40" t="s">
        <v>68</v>
      </c>
      <c r="G46" s="40"/>
      <c r="H46" s="40"/>
      <c r="I46" s="40"/>
    </row>
    <row r="47" spans="2:9" ht="19.5" customHeight="1" x14ac:dyDescent="0.25">
      <c r="B47" s="33" t="s">
        <v>69</v>
      </c>
      <c r="C47" s="39" t="str">
        <f>TEXT(D7,"DD.MM.YYYY")</f>
        <v>12.03.YYYY</v>
      </c>
      <c r="D47" s="39"/>
      <c r="E47" s="39"/>
      <c r="F47" s="41" t="s">
        <v>70</v>
      </c>
      <c r="G47" s="41"/>
      <c r="H47" s="41"/>
      <c r="I47" s="34">
        <f>I23</f>
        <v>1507.5</v>
      </c>
    </row>
    <row r="48" spans="2:9" ht="19.5" customHeight="1" x14ac:dyDescent="0.25">
      <c r="B48" s="33" t="s">
        <v>71</v>
      </c>
      <c r="C48" s="39" t="str">
        <f>B12</f>
        <v>Hansen &amp; Söhne Immobilien GmbH</v>
      </c>
      <c r="D48" s="39"/>
      <c r="E48" s="39"/>
      <c r="F48" s="41" t="s">
        <v>72</v>
      </c>
      <c r="G48" s="41"/>
      <c r="H48" s="41"/>
      <c r="I48" s="34">
        <f>I33</f>
        <v>366.22249999999997</v>
      </c>
    </row>
    <row r="49" spans="2:9" ht="19.5" customHeight="1" x14ac:dyDescent="0.25">
      <c r="B49" s="33" t="s">
        <v>73</v>
      </c>
      <c r="C49" s="39" t="str">
        <f>F12</f>
        <v>Neubau Bürogebäude „Elbterrassen"</v>
      </c>
      <c r="D49" s="39"/>
      <c r="E49" s="39"/>
      <c r="F49" s="41" t="s">
        <v>74</v>
      </c>
      <c r="G49" s="41"/>
      <c r="H49" s="41"/>
      <c r="I49" s="34">
        <f>I40</f>
        <v>26.14</v>
      </c>
    </row>
    <row r="50" spans="2:9" ht="21.75" customHeight="1" x14ac:dyDescent="0.25">
      <c r="B50" s="33" t="s">
        <v>75</v>
      </c>
      <c r="C50" s="39" t="str">
        <f>TEXT(G23,"0.00")&amp;" h"</f>
        <v>027 h</v>
      </c>
      <c r="D50" s="39"/>
      <c r="E50" s="39"/>
      <c r="F50" s="42" t="s">
        <v>76</v>
      </c>
      <c r="G50" s="42"/>
      <c r="H50" s="42"/>
      <c r="I50" s="35">
        <f>SUM(I47:I49)</f>
        <v>1899.8625</v>
      </c>
    </row>
    <row r="51" spans="2:9" ht="19.5" customHeight="1" x14ac:dyDescent="0.25">
      <c r="F51" s="43" t="s">
        <v>77</v>
      </c>
      <c r="G51" s="43"/>
      <c r="H51" s="43"/>
      <c r="I51" s="36">
        <f>I50*0.19</f>
        <v>360.97387500000002</v>
      </c>
    </row>
    <row r="52" spans="2:9" ht="33.75" customHeight="1" x14ac:dyDescent="0.25">
      <c r="F52" s="44" t="s">
        <v>78</v>
      </c>
      <c r="G52" s="44"/>
      <c r="H52" s="44"/>
      <c r="I52" s="37">
        <f>I50+I51</f>
        <v>2260.8363749999999</v>
      </c>
    </row>
    <row r="53" spans="2:9" ht="19.5" customHeight="1" x14ac:dyDescent="0.25"/>
    <row r="54" spans="2:9" ht="21.75" customHeight="1" x14ac:dyDescent="0.25">
      <c r="B54" s="10" t="s">
        <v>79</v>
      </c>
      <c r="C54" s="10"/>
      <c r="D54" s="10"/>
      <c r="E54" s="10"/>
      <c r="F54" s="10"/>
      <c r="G54" s="10"/>
      <c r="H54" s="10"/>
      <c r="I54" s="10"/>
    </row>
    <row r="55" spans="2:9" ht="60" customHeight="1" x14ac:dyDescent="0.25">
      <c r="B55" s="45"/>
      <c r="C55" s="45"/>
      <c r="D55" s="45"/>
      <c r="E55" s="45"/>
      <c r="F55" s="45"/>
      <c r="G55" s="45"/>
      <c r="H55" s="45"/>
      <c r="I55" s="45"/>
    </row>
    <row r="56" spans="2:9" ht="18" customHeight="1" x14ac:dyDescent="0.25">
      <c r="B56" s="46" t="s">
        <v>80</v>
      </c>
      <c r="C56" s="46"/>
      <c r="D56" s="46"/>
      <c r="E56" s="46"/>
      <c r="F56" s="46" t="s">
        <v>81</v>
      </c>
      <c r="G56" s="46"/>
      <c r="H56" s="46"/>
      <c r="I56" s="46"/>
    </row>
    <row r="57" spans="2:9" ht="9.75" customHeight="1" x14ac:dyDescent="0.25"/>
    <row r="58" spans="2:9" ht="19.5" customHeight="1" x14ac:dyDescent="0.25">
      <c r="B58" s="47" t="s">
        <v>82</v>
      </c>
      <c r="C58" s="47"/>
      <c r="D58" s="47"/>
      <c r="E58" s="47"/>
      <c r="F58" s="47"/>
      <c r="G58" s="47"/>
      <c r="H58" s="47"/>
      <c r="I58" s="47"/>
    </row>
  </sheetData>
  <mergeCells count="45">
    <mergeCell ref="B56:E56"/>
    <mergeCell ref="F56:I56"/>
    <mergeCell ref="B58:I58"/>
    <mergeCell ref="F51:H51"/>
    <mergeCell ref="F52:H52"/>
    <mergeCell ref="B54:I54"/>
    <mergeCell ref="B55:E55"/>
    <mergeCell ref="F55:I55"/>
    <mergeCell ref="C48:E48"/>
    <mergeCell ref="F48:H48"/>
    <mergeCell ref="C49:E49"/>
    <mergeCell ref="F49:H49"/>
    <mergeCell ref="C50:E50"/>
    <mergeCell ref="F50:H50"/>
    <mergeCell ref="B43:I43"/>
    <mergeCell ref="B45:I45"/>
    <mergeCell ref="C46:E46"/>
    <mergeCell ref="F46:I46"/>
    <mergeCell ref="C47:E47"/>
    <mergeCell ref="F47:H47"/>
    <mergeCell ref="B37:E37"/>
    <mergeCell ref="B38:E38"/>
    <mergeCell ref="B39:E39"/>
    <mergeCell ref="B40:H40"/>
    <mergeCell ref="B42:I42"/>
    <mergeCell ref="B23:F23"/>
    <mergeCell ref="B25:I25"/>
    <mergeCell ref="B33:H33"/>
    <mergeCell ref="B35:I35"/>
    <mergeCell ref="B36:E36"/>
    <mergeCell ref="B12:E12"/>
    <mergeCell ref="F12:I12"/>
    <mergeCell ref="B13:E13"/>
    <mergeCell ref="F13:I13"/>
    <mergeCell ref="B15:I15"/>
    <mergeCell ref="B7:C7"/>
    <mergeCell ref="D7:E7"/>
    <mergeCell ref="F7:G7"/>
    <mergeCell ref="H7:I7"/>
    <mergeCell ref="B10:I10"/>
    <mergeCell ref="B2:E2"/>
    <mergeCell ref="F2:I2"/>
    <mergeCell ref="B3:E3"/>
    <mergeCell ref="F3:I3"/>
    <mergeCell ref="B5:I5"/>
  </mergeCells>
  <pageMargins left="0.4" right="0.4" top="0.4" bottom="0.4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errorTitle="Ungültige Auswahl" error="Bitte einen Mitarbeiter aus der Liste wählen oder Stammdaten erweitern." xr:uid="{00000000-0002-0000-0000-000000000000}">
          <x14:formula1>
            <xm:f>Stammdaten!$B$7:$B$14</xm:f>
          </x14:formula1>
          <x14:formula2>
            <xm:f>0</xm:f>
          </x14:formula2>
          <xm:sqref>B17:B22</xm:sqref>
        </x14:dataValidation>
        <x14:dataValidation type="list" allowBlank="1" xr:uid="{00000000-0002-0000-0000-000001000000}">
          <x14:formula1>
            <xm:f>Stammdaten!$C$7:$C$13</xm:f>
          </x14:formula1>
          <x14:formula2>
            <xm:f>0</xm:f>
          </x14:formula2>
          <xm:sqref>C17:C22</xm:sqref>
        </x14:dataValidation>
        <x14:dataValidation type="list" allowBlank="1" xr:uid="{00000000-0002-0000-0000-000002000000}">
          <x14:formula1>
            <xm:f>Stammdaten!$D$7:$D$16</xm:f>
          </x14:formula1>
          <x14:formula2>
            <xm:f>0</xm:f>
          </x14:formula2>
          <xm:sqref>E27:E32 G37:G39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6" width="24" customWidth="1"/>
  </cols>
  <sheetData>
    <row r="1" spans="1:6" ht="7.5" customHeight="1" x14ac:dyDescent="0.25">
      <c r="A1" s="15"/>
      <c r="B1" s="15"/>
      <c r="C1" s="15"/>
      <c r="D1" s="15"/>
      <c r="E1" s="15"/>
      <c r="F1" s="15"/>
    </row>
    <row r="2" spans="1:6" ht="36" customHeight="1" x14ac:dyDescent="0.25">
      <c r="B2" s="48" t="s">
        <v>83</v>
      </c>
      <c r="C2" s="48"/>
      <c r="D2" s="48"/>
      <c r="E2" s="48"/>
      <c r="F2" s="48"/>
    </row>
    <row r="3" spans="1:6" ht="19.5" customHeight="1" x14ac:dyDescent="0.25">
      <c r="B3" s="12" t="s">
        <v>84</v>
      </c>
      <c r="C3" s="12"/>
      <c r="D3" s="12"/>
      <c r="E3" s="12"/>
      <c r="F3" s="12"/>
    </row>
    <row r="4" spans="1:6" ht="6" customHeight="1" x14ac:dyDescent="0.25">
      <c r="B4" s="16"/>
      <c r="C4" s="16"/>
      <c r="D4" s="16"/>
      <c r="E4" s="16"/>
      <c r="F4" s="16"/>
    </row>
    <row r="6" spans="1:6" ht="27.75" customHeight="1" x14ac:dyDescent="0.25">
      <c r="B6" s="32" t="s">
        <v>17</v>
      </c>
      <c r="C6" s="32" t="s">
        <v>18</v>
      </c>
      <c r="D6" s="32" t="s">
        <v>38</v>
      </c>
      <c r="E6" s="32" t="s">
        <v>85</v>
      </c>
      <c r="F6" s="32" t="s">
        <v>86</v>
      </c>
    </row>
    <row r="7" spans="1:6" ht="19.5" customHeight="1" x14ac:dyDescent="0.25">
      <c r="B7" s="19" t="s">
        <v>25</v>
      </c>
      <c r="C7" s="19" t="s">
        <v>26</v>
      </c>
      <c r="D7" s="19" t="s">
        <v>54</v>
      </c>
      <c r="E7" s="19" t="s">
        <v>87</v>
      </c>
      <c r="F7" s="19" t="s">
        <v>88</v>
      </c>
    </row>
    <row r="8" spans="1:6" ht="19.5" customHeight="1" x14ac:dyDescent="0.25">
      <c r="B8" s="23" t="s">
        <v>29</v>
      </c>
      <c r="C8" s="23" t="s">
        <v>30</v>
      </c>
      <c r="D8" s="23" t="s">
        <v>48</v>
      </c>
      <c r="E8" s="23" t="s">
        <v>89</v>
      </c>
      <c r="F8" s="23" t="s">
        <v>90</v>
      </c>
    </row>
    <row r="9" spans="1:6" ht="19.5" customHeight="1" x14ac:dyDescent="0.25">
      <c r="B9" s="19" t="s">
        <v>31</v>
      </c>
      <c r="C9" s="19" t="s">
        <v>91</v>
      </c>
      <c r="D9" s="19" t="s">
        <v>51</v>
      </c>
      <c r="E9" s="19" t="s">
        <v>92</v>
      </c>
      <c r="F9" s="19" t="s">
        <v>93</v>
      </c>
    </row>
    <row r="10" spans="1:6" ht="19.5" customHeight="1" x14ac:dyDescent="0.25">
      <c r="B10" s="23" t="s">
        <v>94</v>
      </c>
      <c r="C10" s="23" t="s">
        <v>95</v>
      </c>
      <c r="D10" s="23" t="s">
        <v>96</v>
      </c>
      <c r="F10" s="23" t="s">
        <v>97</v>
      </c>
    </row>
    <row r="11" spans="1:6" ht="19.5" customHeight="1" x14ac:dyDescent="0.25">
      <c r="B11" s="19" t="s">
        <v>98</v>
      </c>
      <c r="C11" s="19" t="s">
        <v>99</v>
      </c>
      <c r="D11" s="19" t="s">
        <v>100</v>
      </c>
      <c r="F11" s="19" t="s">
        <v>101</v>
      </c>
    </row>
    <row r="12" spans="1:6" ht="19.5" customHeight="1" x14ac:dyDescent="0.25">
      <c r="B12" s="23" t="s">
        <v>102</v>
      </c>
      <c r="C12" s="23" t="s">
        <v>103</v>
      </c>
      <c r="D12" s="23" t="s">
        <v>104</v>
      </c>
      <c r="F12" s="23" t="s">
        <v>105</v>
      </c>
    </row>
    <row r="13" spans="1:6" ht="19.5" customHeight="1" x14ac:dyDescent="0.25">
      <c r="B13" s="19" t="s">
        <v>106</v>
      </c>
      <c r="C13" s="19" t="s">
        <v>107</v>
      </c>
      <c r="D13" s="19" t="s">
        <v>45</v>
      </c>
      <c r="F13" s="19" t="s">
        <v>108</v>
      </c>
    </row>
    <row r="14" spans="1:6" ht="19.5" customHeight="1" x14ac:dyDescent="0.25">
      <c r="B14" s="23" t="s">
        <v>109</v>
      </c>
      <c r="D14" s="23" t="s">
        <v>110</v>
      </c>
    </row>
    <row r="15" spans="1:6" ht="19.5" customHeight="1" x14ac:dyDescent="0.25">
      <c r="D15" s="19" t="s">
        <v>60</v>
      </c>
    </row>
    <row r="16" spans="1:6" ht="19.5" customHeight="1" x14ac:dyDescent="0.25">
      <c r="D16" s="23" t="s">
        <v>111</v>
      </c>
    </row>
  </sheetData>
  <mergeCells count="2">
    <mergeCell ref="B2:F2"/>
    <mergeCell ref="B3:F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Rapport</vt:lpstr>
      <vt:lpstr>Stammdaten</vt:lpstr>
      <vt:lpstr>Rapport!Druckbereich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2026-07-16T09:43:47Z</dcterms:created>
  <dcterms:modified xsi:type="dcterms:W3CDTF">2026-07-16T09:53:35Z</dcterms:modified>
  <dc:language>en-US</dc:language>
</cp:coreProperties>
</file>