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CDCB419-77A6-41DF-85CC-8AAB6569D011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Schulungsplan" sheetId="1" r:id="rId1"/>
    <sheet name="Teilnehmer &amp; Status" sheetId="2" r:id="rId2"/>
    <sheet name="Auswertung &amp; Kennzahlen" sheetId="3" r:id="rId3"/>
    <sheet name="Jahreskalender" sheetId="4" r:id="rId4"/>
    <sheet name="Anleitung &amp; Legende" sheetId="5" r:id="rId5"/>
  </sheets>
  <definedNames>
    <definedName name="_xlnm.Print_Titles" localSheetId="0">Schulungsplan!$1:$6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2" i="3" l="1"/>
  <c r="C32" i="3"/>
  <c r="D31" i="3"/>
  <c r="C31" i="3"/>
  <c r="D30" i="3"/>
  <c r="C30" i="3"/>
  <c r="D29" i="3"/>
  <c r="C29" i="3"/>
  <c r="G28" i="3"/>
  <c r="D28" i="3"/>
  <c r="C28" i="3"/>
  <c r="G27" i="3"/>
  <c r="D27" i="3"/>
  <c r="C27" i="3"/>
  <c r="G26" i="3"/>
  <c r="D26" i="3"/>
  <c r="C26" i="3"/>
  <c r="G25" i="3"/>
  <c r="D25" i="3"/>
  <c r="C25" i="3"/>
  <c r="G21" i="3"/>
  <c r="G20" i="3"/>
  <c r="G19" i="3"/>
  <c r="G18" i="3"/>
  <c r="C18" i="3"/>
  <c r="D18" i="3" s="1"/>
  <c r="G17" i="3"/>
  <c r="C17" i="3"/>
  <c r="D17" i="3" s="1"/>
  <c r="G16" i="3"/>
  <c r="C16" i="3"/>
  <c r="D16" i="3" s="1"/>
  <c r="G15" i="3"/>
  <c r="C15" i="3"/>
  <c r="D15" i="3" s="1"/>
  <c r="G14" i="3"/>
  <c r="C14" i="3"/>
  <c r="D14" i="3" s="1"/>
  <c r="G9" i="3"/>
  <c r="F9" i="3"/>
  <c r="E9" i="3"/>
  <c r="B9" i="3"/>
  <c r="J27" i="1"/>
  <c r="D9" i="3" s="1"/>
  <c r="I27" i="1"/>
  <c r="F27" i="1"/>
  <c r="C9" i="3" s="1"/>
</calcChain>
</file>

<file path=xl/sharedStrings.xml><?xml version="1.0" encoding="utf-8"?>
<sst xmlns="http://schemas.openxmlformats.org/spreadsheetml/2006/main" count="418" uniqueCount="226">
  <si>
    <t>Personalentwicklung &amp; Weiterbildungsplanung — Übersicht aller Maßnahmen</t>
  </si>
  <si>
    <t>Nr.</t>
  </si>
  <si>
    <t>Schulungsthema</t>
  </si>
  <si>
    <t>Abteilung</t>
  </si>
  <si>
    <t>Datum</t>
  </si>
  <si>
    <t>Dauer (Std.)</t>
  </si>
  <si>
    <t>Format</t>
  </si>
  <si>
    <t>Trainer / Referent</t>
  </si>
  <si>
    <t>Teilnehmer (geplant)</t>
  </si>
  <si>
    <t>Kosten (€)</t>
  </si>
  <si>
    <t>Status</t>
  </si>
  <si>
    <t>Bemerkung</t>
  </si>
  <si>
    <t>Arbeitssicherheit &amp; Brandschutz</t>
  </si>
  <si>
    <t>Alle Abteilungen</t>
  </si>
  <si>
    <t>15.01.2026</t>
  </si>
  <si>
    <t>Präsenz</t>
  </si>
  <si>
    <t>Ext. Referent</t>
  </si>
  <si>
    <t>Abgeschlossen</t>
  </si>
  <si>
    <t>Excel für Fortgeschrittene</t>
  </si>
  <si>
    <t>Verwaltung</t>
  </si>
  <si>
    <t>03.02.2026</t>
  </si>
  <si>
    <t>IT-Schulungszentrum</t>
  </si>
  <si>
    <t>Führungskräfte-Coaching Modul I</t>
  </si>
  <si>
    <t>Management</t>
  </si>
  <si>
    <t>17.02.2026</t>
  </si>
  <si>
    <t>Workshop</t>
  </si>
  <si>
    <t>Intern (HR)</t>
  </si>
  <si>
    <t>Datenschutz DSGVO Auffrischung</t>
  </si>
  <si>
    <t>04.03.2026</t>
  </si>
  <si>
    <t>Online</t>
  </si>
  <si>
    <t>Ext. Anbieter</t>
  </si>
  <si>
    <t>Kommunikation &amp; Feedback</t>
  </si>
  <si>
    <t>Vertrieb</t>
  </si>
  <si>
    <t>18.03.2026</t>
  </si>
  <si>
    <t>SAP-Grundlagen für Einsteiger</t>
  </si>
  <si>
    <t>Einkauf / Logistik</t>
  </si>
  <si>
    <t>07.04.2026</t>
  </si>
  <si>
    <t>SAP Schulung GmbH</t>
  </si>
  <si>
    <t>Projektmanagement Grundlagen</t>
  </si>
  <si>
    <t>IT &amp; Entwicklung</t>
  </si>
  <si>
    <t>22.04.2026</t>
  </si>
  <si>
    <t>Lean Management Einführung</t>
  </si>
  <si>
    <t>Produktion</t>
  </si>
  <si>
    <t>12.05.2026</t>
  </si>
  <si>
    <t>Intern (Produktion)</t>
  </si>
  <si>
    <t>Englisch für den Berufsalltag</t>
  </si>
  <si>
    <t>25.05.2026</t>
  </si>
  <si>
    <t>Sprachschule Online</t>
  </si>
  <si>
    <t>In Planung</t>
  </si>
  <si>
    <t>Führungskräfte-Coaching Modul II</t>
  </si>
  <si>
    <t>09.06.2026</t>
  </si>
  <si>
    <t>Cybersicherheit &amp; IT-Compliance</t>
  </si>
  <si>
    <t>23.06.2026</t>
  </si>
  <si>
    <t>Onboarding-Schulung neue MA</t>
  </si>
  <si>
    <t>07.07.2026</t>
  </si>
  <si>
    <t>Geplant</t>
  </si>
  <si>
    <t>Zeit- und Selbstmanagement</t>
  </si>
  <si>
    <t>21.07.2026</t>
  </si>
  <si>
    <t>Ext. Coach</t>
  </si>
  <si>
    <t>Qualitätsmanagement ISO 9001</t>
  </si>
  <si>
    <t>Qualitätssicherung</t>
  </si>
  <si>
    <t>11.08.2026</t>
  </si>
  <si>
    <t>TÜV Rheinland</t>
  </si>
  <si>
    <t>Konfliktmanagement</t>
  </si>
  <si>
    <t>25.08.2026</t>
  </si>
  <si>
    <t>Digitale Tools &amp; Kollaboration</t>
  </si>
  <si>
    <t>08.09.2026</t>
  </si>
  <si>
    <t>Vertriebsstrategie &amp; Verhandlung</t>
  </si>
  <si>
    <t>22.09.2026</t>
  </si>
  <si>
    <t>Erste Hilfe am Arbeitsplatz</t>
  </si>
  <si>
    <t>06.10.2026</t>
  </si>
  <si>
    <t>DRK Ausbilder</t>
  </si>
  <si>
    <t>Führungskräfte-Coaching Modul III</t>
  </si>
  <si>
    <t>20.10.2026</t>
  </si>
  <si>
    <t>Jahresabschluss Schulungsauswertung</t>
  </si>
  <si>
    <t>10.11.2026</t>
  </si>
  <si>
    <t>GESAMT / SUMME (20 Schulungen)</t>
  </si>
  <si>
    <t>LEGENDE — Status</t>
  </si>
  <si>
    <t>HINWEIS: Eingabefelder sind gelb hinterlegt — Dropdowns in Spalten G und K verfügbar</t>
  </si>
  <si>
    <t xml:space="preserve">  ■  Abgeschlossen</t>
  </si>
  <si>
    <t xml:space="preserve">  ■  In Planung</t>
  </si>
  <si>
    <t xml:space="preserve">  ■  Geplant</t>
  </si>
  <si>
    <t xml:space="preserve">  ■  Storniert</t>
  </si>
  <si>
    <t>TEILNEHMER &amp; STATUS — Schulungsnachweis 2026</t>
  </si>
  <si>
    <t>Dokumentation der Teilnahme je Schulungsmaßnahme — Bitte Status nach Abschluss eintragen</t>
  </si>
  <si>
    <t>Lfd. Nr.</t>
  </si>
  <si>
    <t>Name, Vorname</t>
  </si>
  <si>
    <t>Schulungsmaßnahme</t>
  </si>
  <si>
    <t>Teilnahme</t>
  </si>
  <si>
    <t>Bewertung (1–5)</t>
  </si>
  <si>
    <t>Zertifikat erhalten</t>
  </si>
  <si>
    <t>Notizen</t>
  </si>
  <si>
    <t>Berger, Anna</t>
  </si>
  <si>
    <t>Anwesend</t>
  </si>
  <si>
    <t>Ja</t>
  </si>
  <si>
    <t>Sehr engagiert</t>
  </si>
  <si>
    <t>Hoffmann, Klaus</t>
  </si>
  <si>
    <t>Müller, Thomas</t>
  </si>
  <si>
    <t>Entschuldigt</t>
  </si>
  <si>
    <t>-</t>
  </si>
  <si>
    <t>Nein</t>
  </si>
  <si>
    <t>Nachholtermin geplant</t>
  </si>
  <si>
    <t>Schmidt, Laura</t>
  </si>
  <si>
    <t>Wagner, Peter</t>
  </si>
  <si>
    <t>Koch, Sabrina</t>
  </si>
  <si>
    <t>Ausgezeichnete Teilnahme</t>
  </si>
  <si>
    <t>Fischer, Martin</t>
  </si>
  <si>
    <t>Vertiefung empfohlen</t>
  </si>
  <si>
    <t>Weber, Christine</t>
  </si>
  <si>
    <t>Schulz, Robert</t>
  </si>
  <si>
    <t>Bauer, Julia</t>
  </si>
  <si>
    <t>Richter, Michael</t>
  </si>
  <si>
    <t>Umsetzung im Team geplant</t>
  </si>
  <si>
    <t>Klein, Sandra</t>
  </si>
  <si>
    <t>Wolf, Andreas</t>
  </si>
  <si>
    <t>Neumann, Eva</t>
  </si>
  <si>
    <t>Schwarz, Daniel</t>
  </si>
  <si>
    <t>Zertifizierungsprüfung bestanden</t>
  </si>
  <si>
    <t>Zimmermann, Petra</t>
  </si>
  <si>
    <t>Unentschuldigt</t>
  </si>
  <si>
    <t>Keine Rückmeldung</t>
  </si>
  <si>
    <t>Braun, Lukas</t>
  </si>
  <si>
    <t>Offen</t>
  </si>
  <si>
    <t>Krause, Monika</t>
  </si>
  <si>
    <t>Hartmann, Stefan</t>
  </si>
  <si>
    <t>Lange, Renate</t>
  </si>
  <si>
    <t>AUSWERTUNG &amp; KENNZAHLEN 2026</t>
  </si>
  <si>
    <t>Automatische Übersicht — Daten aus 'Schulungsplan' werden hier zusammengefasst</t>
  </si>
  <si>
    <t>Schulungen gesamt</t>
  </si>
  <si>
    <t>Gesamtstunden</t>
  </si>
  <si>
    <t>Gesamtkosten</t>
  </si>
  <si>
    <t>In Planung / Geplant</t>
  </si>
  <si>
    <t>Teilnehmer gesamt</t>
  </si>
  <si>
    <t>Anzahl</t>
  </si>
  <si>
    <t>Std.</t>
  </si>
  <si>
    <t>€</t>
  </si>
  <si>
    <t>Schulungen</t>
  </si>
  <si>
    <t>Personen</t>
  </si>
  <si>
    <t>SCHULUNGEN NACH FORMAT</t>
  </si>
  <si>
    <t>SCHULUNGEN NACH ABTEILUNG</t>
  </si>
  <si>
    <t>Anteil</t>
  </si>
  <si>
    <t>Blended Learning</t>
  </si>
  <si>
    <t>E-Learning</t>
  </si>
  <si>
    <t>KOSTEN NACH ABTEILUNG</t>
  </si>
  <si>
    <t>STATUS-ÜBERSICHT</t>
  </si>
  <si>
    <t>Storniert</t>
  </si>
  <si>
    <t>JAHRESKALENDER SCHULUNGEN 2026</t>
  </si>
  <si>
    <t>Überblick aller Schulungen nach Monaten — automatisch aus Schulungsplan befüllt</t>
  </si>
  <si>
    <t>Schulung / 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</si>
  <si>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</si>
  <si>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</si>
  <si>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</si>
  <si>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</si>
  <si>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</si>
  <si>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</si>
  <si>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</si>
  <si>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</si>
  <si>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</si>
  <si>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</si>
  <si>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</si>
  <si>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</si>
  <si>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Schulung 1</t>
  </si>
  <si>
    <t>Arbeitssicherheit &amp; Brandschutz
15.01.2026</t>
  </si>
  <si>
    <t>Excel für Fortgeschrittene
03.02.2026</t>
  </si>
  <si>
    <t>Datenschutz DSGVO Auffrischung
04.03.2026</t>
  </si>
  <si>
    <t>SAP-Grundlagen für Einsteiger
07.04.2026</t>
  </si>
  <si>
    <t>Lean Management Einführung
12.05.2026</t>
  </si>
  <si>
    <t>Führungskräfte-Coaching Modul II
09.06.2026</t>
  </si>
  <si>
    <t>Onboarding-Schulung neue MA
07.07.2026</t>
  </si>
  <si>
    <t>Qualitätsmanagement ISO 9001
11.08.2026</t>
  </si>
  <si>
    <t>Digitale Tools &amp; Kollaboration
08.09.2026</t>
  </si>
  <si>
    <t>Erste Hilfe am Arbeitsplatz
06.10.2026</t>
  </si>
  <si>
    <t>Jahresabschluss Schulungsauswertung
10.11.2026</t>
  </si>
  <si>
    <t>Schulung 2</t>
  </si>
  <si>
    <t>Führungskräfte-Coaching Modul I
17.02.2026</t>
  </si>
  <si>
    <t>Kommunikation &amp; Feedback
18.03.2026</t>
  </si>
  <si>
    <t>Projektmanagement Grundlagen
22.04.2026</t>
  </si>
  <si>
    <t>Englisch für den Berufsalltag
25.05.2026</t>
  </si>
  <si>
    <t>Cybersicherheit &amp; IT-Compliance
23.06.2026</t>
  </si>
  <si>
    <t>Zeit- und Selbstmanagement
21.07.2026</t>
  </si>
  <si>
    <t>Konfliktmanagement
25.08.2026</t>
  </si>
  <si>
    <t>Vertriebsstrategie &amp; Verhandlung
22.09.2026</t>
  </si>
  <si>
    <t>Führungskräfte-Coaching Modul III
20.10.2026</t>
  </si>
  <si>
    <t>ANLEITUNG &amp; LEGENDE</t>
  </si>
  <si>
    <t>So nutzen Sie diese Vorlage optimal — alle Hinweise auf einen Blick</t>
  </si>
  <si>
    <t>STRUKTUR DER VORLAGE</t>
  </si>
  <si>
    <t>Schulungsplan</t>
  </si>
  <si>
    <t>Haupttabelle mit allen Schulungsmaßnahmen des Jahres. Hier tragen Sie neue Schulungen ein.</t>
  </si>
  <si>
    <t>Teilnehmer &amp; Status</t>
  </si>
  <si>
    <t>Einzelne Teilnehmerliste je Schulung mit Anwesenheit, Bewertung und Zertifikat.</t>
  </si>
  <si>
    <t>Auswertung &amp; Kennzahlen</t>
  </si>
  <si>
    <t>Automatische Zusammenfassung: KPIs, Verteilung nach Format und Abteilung.</t>
  </si>
  <si>
    <t>Jahreskalender</t>
  </si>
  <si>
    <t>Visuelle Monatsübersicht aller Schulungstermine im Jahresverlauf.</t>
  </si>
  <si>
    <t>Anleitung &amp; Legende</t>
  </si>
  <si>
    <t>Diese Seite — Erklärungen und Bedienungshinweise.</t>
  </si>
  <si>
    <t>EINGABE-HINWEISE</t>
  </si>
  <si>
    <t>Neue Schulung hinzufügen</t>
  </si>
  <si>
    <t>Im Blatt 'Schulungsplan' eine neue Zeile unterhalb der letzten Schulung einfügen und alle Felder ausfüllen.</t>
  </si>
  <si>
    <t>Datum-Format</t>
  </si>
  <si>
    <t>Bitte Datumsangaben im Format TT.MM.JJJJ eingeben (z. B. 15.03.2026).</t>
  </si>
  <si>
    <t>Dropdowns verwenden</t>
  </si>
  <si>
    <t>Spalten 'Format' (G) und 'Status' (K) bieten Dropdown-Auswahllisten — bitte diese nutzen.</t>
  </si>
  <si>
    <t>Kosten ohne €-Symbol</t>
  </si>
  <si>
    <t>Kostenwerte bitte nur als Zahl eingeben (z. B. 1200). Das €-Symbol wird automatisch ergänzt.</t>
  </si>
  <si>
    <t>Farben anpassen</t>
  </si>
  <si>
    <t>Die Statusfarben passen sich automatisch je nach ausgewähltem Status an.</t>
  </si>
  <si>
    <t>FARBCODIERUNG — STATUS</t>
  </si>
  <si>
    <t>■  Abgeschlossen (grün)</t>
  </si>
  <si>
    <t>Schulung wurde erfolgreich durchgeführt und abgeschlossen.</t>
  </si>
  <si>
    <t>■  In Planung (gelb)</t>
  </si>
  <si>
    <t>Schulung ist inhaltlich vorbereitet, Termin oder Trainer noch offen.</t>
  </si>
  <si>
    <t>■  Geplant (blau)</t>
  </si>
  <si>
    <t>Schulung ist terminiert, aber noch nicht gestartet.</t>
  </si>
  <si>
    <t>■  Storniert (rot)</t>
  </si>
  <si>
    <t>Schulung wurde abgesagt oder verschoben (Begründung in Notizen eintragen).</t>
  </si>
  <si>
    <t>TIPPS FÜR DIE PRAXIS</t>
  </si>
  <si>
    <t>Mehrere Abteilungen</t>
  </si>
  <si>
    <t>Für abteilungsübergreifende Schulungen 'Alle Abteilungen' als Abteilung eintragen.</t>
  </si>
  <si>
    <t>Wiederholende Schulungen</t>
  </si>
  <si>
    <t>Zeile kopieren und Datum anpassen — alle anderen Felder bleiben erhalten.</t>
  </si>
  <si>
    <t>Budget-Kontrolle</t>
  </si>
  <si>
    <t>In 'Auswertung &amp; Kennzahlen' sehen Sie die Gesamtkosten automatisch je Abteilung.</t>
  </si>
  <si>
    <t>Jahreswechsel</t>
  </si>
  <si>
    <t>Datei kopieren, altes Jahr archivieren, Daten in Spalten C–L löschen und neu befüllen.</t>
  </si>
  <si>
    <t xml:space="preserve">SCHULUNGSPLAN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</si>
</sst>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0&quot; Std.&quot;"/>
  </numFmts>
  <fonts count="39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i/>
      <sz val="11"/>
      <color rgb="FF1B3A5C"/>
      <name val="Calibri"/>
      <charset val="1"/>
    </font>
    <font>
      <b/>
      <sz val="10"/>
      <color rgb="FFFFFFFF"/>
      <name val="Calibri"/>
      <charset val="1"/>
    </font>
    <font>
      <sz val="10"/>
      <color rgb="FF1B1B1B"/>
      <name val="Calibri"/>
      <charset val="1"/>
    </font>
    <font>
      <b/>
      <sz val="9"/>
      <color rgb="FF2A9D8F"/>
      <name val="Calibri"/>
      <charset val="1"/>
    </font>
    <font>
      <b/>
      <sz val="9"/>
      <color rgb="FFE8A020"/>
      <name val="Calibri"/>
      <charset val="1"/>
    </font>
    <font>
      <b/>
      <sz val="9"/>
      <color rgb="FF2E86AB"/>
      <name val="Calibri"/>
      <charset val="1"/>
    </font>
    <font>
      <b/>
      <sz val="9"/>
      <color rgb="FFFFFFFF"/>
      <name val="Calibri"/>
      <charset val="1"/>
    </font>
    <font>
      <i/>
      <sz val="9"/>
      <color rgb="FF1B3A5C"/>
      <name val="Calibri"/>
      <charset val="1"/>
    </font>
    <font>
      <b/>
      <sz val="9"/>
      <color rgb="FFC0392B"/>
      <name val="Calibri"/>
      <charset val="1"/>
    </font>
    <font>
      <b/>
      <sz val="24"/>
      <color rgb="FFFFFFFF"/>
      <name val="Calibri"/>
      <charset val="1"/>
    </font>
    <font>
      <i/>
      <sz val="10"/>
      <color rgb="FF1B6B78"/>
      <name val="Calibri"/>
      <charset val="1"/>
    </font>
    <font>
      <i/>
      <sz val="10"/>
      <color rgb="FF2E86AB"/>
      <name val="Calibri"/>
      <charset val="1"/>
    </font>
    <font>
      <b/>
      <sz val="22"/>
      <color rgb="FF1B3A5C"/>
      <name val="Calibri"/>
      <charset val="1"/>
    </font>
    <font>
      <b/>
      <sz val="22"/>
      <color rgb="FF1B6B78"/>
      <name val="Calibri"/>
      <charset val="1"/>
    </font>
    <font>
      <b/>
      <sz val="22"/>
      <color rgb="FF2E86AB"/>
      <name val="Calibri"/>
      <charset val="1"/>
    </font>
    <font>
      <b/>
      <sz val="22"/>
      <color rgb="FF2A9D8F"/>
      <name val="Calibri"/>
      <charset val="1"/>
    </font>
    <font>
      <b/>
      <sz val="22"/>
      <color rgb="FFE8A020"/>
      <name val="Calibri"/>
      <charset val="1"/>
    </font>
    <font>
      <b/>
      <sz val="22"/>
      <color rgb="FF5C6BC0"/>
      <name val="Calibri"/>
      <charset val="1"/>
    </font>
    <font>
      <i/>
      <sz val="9"/>
      <color rgb="FF1B6B78"/>
      <name val="Calibri"/>
      <charset val="1"/>
    </font>
    <font>
      <i/>
      <sz val="9"/>
      <color rgb="FF2E86AB"/>
      <name val="Calibri"/>
      <charset val="1"/>
    </font>
    <font>
      <i/>
      <sz val="9"/>
      <color rgb="FF2A9D8F"/>
      <name val="Calibri"/>
      <charset val="1"/>
    </font>
    <font>
      <i/>
      <sz val="9"/>
      <color rgb="FFE8A020"/>
      <name val="Calibri"/>
      <charset val="1"/>
    </font>
    <font>
      <i/>
      <sz val="9"/>
      <color rgb="FF5C6BC0"/>
      <name val="Calibri"/>
      <charset val="1"/>
    </font>
    <font>
      <b/>
      <sz val="11"/>
      <color rgb="FFFFFFFF"/>
      <name val="Calibri"/>
      <charset val="1"/>
    </font>
    <font>
      <b/>
      <sz val="10"/>
      <color rgb="FF1B1B1B"/>
      <name val="Calibri"/>
      <charset val="1"/>
    </font>
    <font>
      <b/>
      <sz val="10"/>
      <color rgb="FF2A9D8F"/>
      <name val="Calibri"/>
      <charset val="1"/>
    </font>
    <font>
      <b/>
      <sz val="14"/>
      <color rgb="FF2A9D8F"/>
      <name val="Calibri"/>
      <charset val="1"/>
    </font>
    <font>
      <b/>
      <sz val="10"/>
      <color rgb="FFE8A020"/>
      <name val="Calibri"/>
      <charset val="1"/>
    </font>
    <font>
      <b/>
      <sz val="14"/>
      <color rgb="FFE8A020"/>
      <name val="Calibri"/>
      <charset val="1"/>
    </font>
    <font>
      <b/>
      <sz val="10"/>
      <color rgb="FF2E86AB"/>
      <name val="Calibri"/>
      <charset val="1"/>
    </font>
    <font>
      <b/>
      <sz val="14"/>
      <color rgb="FF2E86AB"/>
      <name val="Calibri"/>
      <charset val="1"/>
    </font>
    <font>
      <b/>
      <sz val="10"/>
      <color rgb="FFC0392B"/>
      <name val="Calibri"/>
      <charset val="1"/>
    </font>
    <font>
      <b/>
      <sz val="14"/>
      <color rgb="FFC0392B"/>
      <name val="Calibri"/>
      <charset val="1"/>
    </font>
    <font>
      <i/>
      <sz val="10"/>
      <color rgb="FF1B3A5C"/>
      <name val="Calibri"/>
      <charset val="1"/>
    </font>
    <font>
      <sz val="9"/>
      <color rgb="FF8A9BB0"/>
      <name val="Calibri"/>
      <charset val="1"/>
    </font>
    <font>
      <b/>
      <sz val="10"/>
      <color rgb="FF1B3A5C"/>
      <name val="Calibri"/>
      <charset val="1"/>
    </font>
    <font>
      <b/>
      <sz val="10"/>
      <color rgb="FF1B6B78"/>
      <name val="Calibri"/>
      <charset val="1"/>
    </font>
  </fonts>
  <fills count="25">
    <fill>
      <patternFill patternType="none"/>
    </fill>
    <fill>
      <patternFill patternType="gray125"/>
    </fill>
    <fill>
      <patternFill patternType="solid">
        <fgColor rgb="FF1B3A5C"/>
        <bgColor rgb="FF2A3F5C"/>
      </patternFill>
    </fill>
    <fill>
      <patternFill patternType="solid">
        <fgColor rgb="FFE8A020"/>
        <bgColor rgb="FFFFCC00"/>
      </patternFill>
    </fill>
    <fill>
      <patternFill patternType="solid">
        <fgColor rgb="FFE6F4F6"/>
        <bgColor rgb="FFE6F7F5"/>
      </patternFill>
    </fill>
    <fill>
      <patternFill patternType="solid">
        <fgColor rgb="FFFFFFFF"/>
        <bgColor rgb="FFFFF8E1"/>
      </patternFill>
    </fill>
    <fill>
      <patternFill patternType="solid">
        <fgColor rgb="FFE6F7F5"/>
        <bgColor rgb="FFE6F4F6"/>
      </patternFill>
    </fill>
    <fill>
      <patternFill patternType="solid">
        <fgColor rgb="FFEFF2F5"/>
        <bgColor rgb="FFF2F4F6"/>
      </patternFill>
    </fill>
    <fill>
      <patternFill patternType="solid">
        <fgColor rgb="FFFFF8E1"/>
        <bgColor rgb="FFFDECEA"/>
      </patternFill>
    </fill>
    <fill>
      <patternFill patternType="solid">
        <fgColor rgb="FFEAF4FB"/>
        <bgColor rgb="FFE6F4F6"/>
      </patternFill>
    </fill>
    <fill>
      <patternFill patternType="solid">
        <fgColor rgb="FFFDECEA"/>
        <bgColor rgb="FFF2F4F6"/>
      </patternFill>
    </fill>
    <fill>
      <patternFill patternType="solid">
        <fgColor rgb="FF1B6B78"/>
        <bgColor rgb="FF3A4F6B"/>
      </patternFill>
    </fill>
    <fill>
      <patternFill patternType="solid">
        <fgColor rgb="FF2E86AB"/>
        <bgColor rgb="FF2A9D8F"/>
      </patternFill>
    </fill>
    <fill>
      <patternFill patternType="solid">
        <fgColor rgb="FF2A9D8F"/>
        <bgColor rgb="FF2E86AB"/>
      </patternFill>
    </fill>
    <fill>
      <patternFill patternType="solid">
        <fgColor rgb="FF5C6BC0"/>
        <bgColor rgb="FF5C5C8E"/>
      </patternFill>
    </fill>
    <fill>
      <patternFill patternType="solid">
        <fgColor rgb="FFF2F4F6"/>
        <bgColor rgb="FFEFF2F5"/>
      </patternFill>
    </fill>
    <fill>
      <patternFill patternType="solid">
        <fgColor rgb="FF5C8A7C"/>
        <bgColor rgb="FF5C7B8E"/>
      </patternFill>
    </fill>
    <fill>
      <patternFill patternType="solid">
        <fgColor rgb="FF6B8E5C"/>
        <bgColor rgb="FF5C8A7C"/>
      </patternFill>
    </fill>
    <fill>
      <patternFill patternType="solid">
        <fgColor rgb="FF8E7A5C"/>
        <bgColor rgb="FF8E5C5C"/>
      </patternFill>
    </fill>
    <fill>
      <patternFill patternType="solid">
        <fgColor rgb="FF8E5C5C"/>
        <bgColor rgb="FF8E7A5C"/>
      </patternFill>
    </fill>
    <fill>
      <patternFill patternType="solid">
        <fgColor rgb="FF5C5C8E"/>
        <bgColor rgb="FF5C6BC0"/>
      </patternFill>
    </fill>
    <fill>
      <patternFill patternType="solid">
        <fgColor rgb="FF5C7B8E"/>
        <bgColor rgb="FF6B7B8E"/>
      </patternFill>
    </fill>
    <fill>
      <patternFill patternType="solid">
        <fgColor rgb="FF6B7B8E"/>
        <bgColor rgb="FF5C7B8E"/>
      </patternFill>
    </fill>
    <fill>
      <patternFill patternType="solid">
        <fgColor rgb="FF3A4F6B"/>
        <bgColor rgb="FF2A3F5C"/>
      </patternFill>
    </fill>
    <fill>
      <patternFill patternType="solid">
        <fgColor rgb="FF2A3F5C"/>
        <bgColor rgb="FF1B3A5C"/>
      </patternFill>
    </fill>
  </fills>
  <borders count="3">
    <border>
      <left/>
      <right/>
      <top/>
      <bottom/>
      <diagonal/>
    </border>
    <border>
      <left style="thin">
        <color rgb="FFD8DCE1"/>
      </left>
      <right style="thin">
        <color rgb="FFD8DCE1"/>
      </right>
      <top style="thin">
        <color rgb="FFD8DCE1"/>
      </top>
      <bottom style="thin">
        <color rgb="FFD8DCE1"/>
      </bottom>
      <diagonal/>
    </border>
    <border>
      <left style="thin">
        <color rgb="FFD8DCE1"/>
      </left>
      <right/>
      <top style="thin">
        <color rgb="FFD8DCE1"/>
      </top>
      <bottom style="thin">
        <color rgb="FFD8DCE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3" fillId="4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0" fillId="10" borderId="2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9" fillId="8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5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164" fontId="4" fillId="7" borderId="1" xfId="0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11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/>
    </xf>
    <xf numFmtId="165" fontId="15" fillId="15" borderId="1" xfId="0" applyNumberFormat="1" applyFont="1" applyFill="1" applyBorder="1" applyAlignment="1">
      <alignment horizontal="center" vertical="center"/>
    </xf>
    <xf numFmtId="164" fontId="16" fillId="15" borderId="1" xfId="0" applyNumberFormat="1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/>
    </xf>
    <xf numFmtId="0" fontId="22" fillId="15" borderId="1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9" fontId="4" fillId="5" borderId="1" xfId="0" applyNumberFormat="1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9" fontId="4" fillId="7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4" fontId="26" fillId="5" borderId="1" xfId="0" applyNumberFormat="1" applyFont="1" applyFill="1" applyBorder="1" applyAlignment="1">
      <alignment horizontal="right" vertical="center"/>
    </xf>
    <xf numFmtId="0" fontId="27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164" fontId="26" fillId="7" borderId="1" xfId="0" applyNumberFormat="1" applyFont="1" applyFill="1" applyBorder="1" applyAlignment="1">
      <alignment horizontal="right" vertical="center"/>
    </xf>
    <xf numFmtId="0" fontId="29" fillId="8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3" fillId="10" borderId="1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left" vertical="center" wrapText="1"/>
    </xf>
    <xf numFmtId="0" fontId="37" fillId="7" borderId="1" xfId="0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horizontal="left" vertical="center" wrapText="1"/>
    </xf>
    <xf numFmtId="0" fontId="38" fillId="7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31" fillId="7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0" fontId="25" fillId="2" borderId="2" xfId="0" applyFont="1" applyFill="1" applyBorder="1" applyAlignment="1">
      <alignment horizontal="left" vertical="center"/>
    </xf>
    <xf numFmtId="0" fontId="25" fillId="11" borderId="2" xfId="0" applyFont="1" applyFill="1" applyBorder="1" applyAlignment="1">
      <alignment horizontal="left" vertical="center"/>
    </xf>
    <xf numFmtId="0" fontId="25" fillId="12" borderId="2" xfId="0" applyFont="1" applyFill="1" applyBorder="1" applyAlignment="1">
      <alignment horizontal="left" vertical="center"/>
    </xf>
    <xf numFmtId="0" fontId="25" fillId="13" borderId="2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E7A5C"/>
      <rgbColor rgb="FF800080"/>
      <rgbColor rgb="FF1B6B78"/>
      <rgbColor rgb="FFF2F4F6"/>
      <rgbColor rgb="FF6B7B8E"/>
      <rgbColor rgb="FF5C7B8E"/>
      <rgbColor rgb="FF8E5C5C"/>
      <rgbColor rgb="FFFFF8E1"/>
      <rgbColor rgb="FFE6F7F5"/>
      <rgbColor rgb="FF660066"/>
      <rgbColor rgb="FFFF8080"/>
      <rgbColor rgb="FF0066CC"/>
      <rgbColor rgb="FFD8DCE1"/>
      <rgbColor rgb="FF000080"/>
      <rgbColor rgb="FFFF00FF"/>
      <rgbColor rgb="FFFFFF00"/>
      <rgbColor rgb="FF00FFFF"/>
      <rgbColor rgb="FF800080"/>
      <rgbColor rgb="FF800000"/>
      <rgbColor rgb="FF2E86AB"/>
      <rgbColor rgb="FF0000FF"/>
      <rgbColor rgb="FF00CCFF"/>
      <rgbColor rgb="FFE6F4F6"/>
      <rgbColor rgb="FFEAF4FB"/>
      <rgbColor rgb="FFFDECEA"/>
      <rgbColor rgb="FF99CCFF"/>
      <rgbColor rgb="FFFF99CC"/>
      <rgbColor rgb="FFCC99FF"/>
      <rgbColor rgb="FFEFF2F5"/>
      <rgbColor rgb="FF5C6BC0"/>
      <rgbColor rgb="FF5C8A7C"/>
      <rgbColor rgb="FF6B8E5C"/>
      <rgbColor rgb="FFFFCC00"/>
      <rgbColor rgb="FFE8A020"/>
      <rgbColor rgb="FFFF6600"/>
      <rgbColor rgb="FF5C5C8E"/>
      <rgbColor rgb="FF8A9BB0"/>
      <rgbColor rgb="FF1B3A5C"/>
      <rgbColor rgb="FF2A9D8F"/>
      <rgbColor rgb="FF003300"/>
      <rgbColor rgb="FF1B1B1B"/>
      <rgbColor rgb="FFC0392B"/>
      <rgbColor rgb="FF993366"/>
      <rgbColor rgb="FF3A4F6B"/>
      <rgbColor rgb="FF2A3F5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38" sqref="I38"/>
    </sheetView>
  </sheetViews>
  <sheetFormatPr baseColWidth="10" defaultColWidth="8.7109375" defaultRowHeight="15" x14ac:dyDescent="0.25"/>
  <cols>
    <col min="1" max="1" width="1" customWidth="1"/>
    <col min="2" max="2" width="3.42578125" bestFit="1" customWidth="1"/>
    <col min="3" max="3" width="32.140625" bestFit="1" customWidth="1"/>
    <col min="4" max="4" width="16.28515625" bestFit="1" customWidth="1"/>
    <col min="5" max="5" width="9.85546875" bestFit="1" customWidth="1"/>
    <col min="6" max="6" width="10.28515625" bestFit="1" customWidth="1"/>
    <col min="7" max="7" width="9.140625" bestFit="1" customWidth="1"/>
    <col min="8" max="8" width="17.42578125" bestFit="1" customWidth="1"/>
    <col min="9" max="9" width="10" bestFit="1" customWidth="1"/>
    <col min="10" max="10" width="9" bestFit="1" customWidth="1"/>
    <col min="11" max="11" width="11.28515625" bestFit="1" customWidth="1"/>
    <col min="12" max="12" width="10" bestFit="1" customWidth="1"/>
    <col min="13" max="13" width="4" customWidth="1"/>
  </cols>
  <sheetData>
    <row r="1" spans="2:12" ht="9.75" customHeight="1" x14ac:dyDescent="0.25"/>
    <row r="2" spans="2:12" ht="51.75" customHeight="1" x14ac:dyDescent="0.25">
      <c r="B2" s="14" t="s">
        <v>225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8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2" ht="30" customHeight="1" x14ac:dyDescent="0.25">
      <c r="B4" s="12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2" ht="7.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2:12" ht="25.5" customHeight="1" x14ac:dyDescent="0.25"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</row>
    <row r="7" spans="2:12" ht="21.75" customHeight="1" x14ac:dyDescent="0.25">
      <c r="B7" s="17">
        <v>1</v>
      </c>
      <c r="C7" s="18" t="s">
        <v>12</v>
      </c>
      <c r="D7" s="18" t="s">
        <v>13</v>
      </c>
      <c r="E7" s="17" t="s">
        <v>14</v>
      </c>
      <c r="F7" s="17">
        <v>4</v>
      </c>
      <c r="G7" s="17" t="s">
        <v>15</v>
      </c>
      <c r="H7" s="18" t="s">
        <v>16</v>
      </c>
      <c r="I7" s="17">
        <v>24</v>
      </c>
      <c r="J7" s="19">
        <v>1200</v>
      </c>
      <c r="K7" s="20" t="s">
        <v>17</v>
      </c>
      <c r="L7" s="21"/>
    </row>
    <row r="8" spans="2:12" ht="21.75" customHeight="1" x14ac:dyDescent="0.25">
      <c r="B8" s="22">
        <v>2</v>
      </c>
      <c r="C8" s="23" t="s">
        <v>18</v>
      </c>
      <c r="D8" s="23" t="s">
        <v>19</v>
      </c>
      <c r="E8" s="22" t="s">
        <v>20</v>
      </c>
      <c r="F8" s="22">
        <v>8</v>
      </c>
      <c r="G8" s="22" t="s">
        <v>15</v>
      </c>
      <c r="H8" s="23" t="s">
        <v>21</v>
      </c>
      <c r="I8" s="22">
        <v>12</v>
      </c>
      <c r="J8" s="24">
        <v>890</v>
      </c>
      <c r="K8" s="20" t="s">
        <v>17</v>
      </c>
      <c r="L8" s="25"/>
    </row>
    <row r="9" spans="2:12" ht="21.75" customHeight="1" x14ac:dyDescent="0.25">
      <c r="B9" s="17">
        <v>3</v>
      </c>
      <c r="C9" s="18" t="s">
        <v>22</v>
      </c>
      <c r="D9" s="18" t="s">
        <v>23</v>
      </c>
      <c r="E9" s="17" t="s">
        <v>24</v>
      </c>
      <c r="F9" s="17">
        <v>6</v>
      </c>
      <c r="G9" s="17" t="s">
        <v>25</v>
      </c>
      <c r="H9" s="18" t="s">
        <v>26</v>
      </c>
      <c r="I9" s="17">
        <v>8</v>
      </c>
      <c r="J9" s="19">
        <v>600</v>
      </c>
      <c r="K9" s="20" t="s">
        <v>17</v>
      </c>
      <c r="L9" s="21"/>
    </row>
    <row r="10" spans="2:12" ht="21.75" customHeight="1" x14ac:dyDescent="0.25">
      <c r="B10" s="22">
        <v>4</v>
      </c>
      <c r="C10" s="23" t="s">
        <v>27</v>
      </c>
      <c r="D10" s="23" t="s">
        <v>13</v>
      </c>
      <c r="E10" s="22" t="s">
        <v>28</v>
      </c>
      <c r="F10" s="22">
        <v>2</v>
      </c>
      <c r="G10" s="22" t="s">
        <v>29</v>
      </c>
      <c r="H10" s="23" t="s">
        <v>30</v>
      </c>
      <c r="I10" s="22">
        <v>30</v>
      </c>
      <c r="J10" s="24">
        <v>350</v>
      </c>
      <c r="K10" s="20" t="s">
        <v>17</v>
      </c>
      <c r="L10" s="25"/>
    </row>
    <row r="11" spans="2:12" ht="21.75" customHeight="1" x14ac:dyDescent="0.25">
      <c r="B11" s="17">
        <v>5</v>
      </c>
      <c r="C11" s="18" t="s">
        <v>31</v>
      </c>
      <c r="D11" s="18" t="s">
        <v>32</v>
      </c>
      <c r="E11" s="17" t="s">
        <v>33</v>
      </c>
      <c r="F11" s="17">
        <v>8</v>
      </c>
      <c r="G11" s="17" t="s">
        <v>25</v>
      </c>
      <c r="H11" s="18" t="s">
        <v>26</v>
      </c>
      <c r="I11" s="17">
        <v>10</v>
      </c>
      <c r="J11" s="19">
        <v>480</v>
      </c>
      <c r="K11" s="20" t="s">
        <v>17</v>
      </c>
      <c r="L11" s="21"/>
    </row>
    <row r="12" spans="2:12" ht="21.75" customHeight="1" x14ac:dyDescent="0.25">
      <c r="B12" s="22">
        <v>6</v>
      </c>
      <c r="C12" s="23" t="s">
        <v>34</v>
      </c>
      <c r="D12" s="23" t="s">
        <v>35</v>
      </c>
      <c r="E12" s="22" t="s">
        <v>36</v>
      </c>
      <c r="F12" s="22">
        <v>16</v>
      </c>
      <c r="G12" s="22" t="s">
        <v>15</v>
      </c>
      <c r="H12" s="23" t="s">
        <v>37</v>
      </c>
      <c r="I12" s="22">
        <v>6</v>
      </c>
      <c r="J12" s="24">
        <v>2200</v>
      </c>
      <c r="K12" s="20" t="s">
        <v>17</v>
      </c>
      <c r="L12" s="25"/>
    </row>
    <row r="13" spans="2:12" ht="21.75" customHeight="1" x14ac:dyDescent="0.25">
      <c r="B13" s="17">
        <v>7</v>
      </c>
      <c r="C13" s="18" t="s">
        <v>38</v>
      </c>
      <c r="D13" s="18" t="s">
        <v>39</v>
      </c>
      <c r="E13" s="17" t="s">
        <v>40</v>
      </c>
      <c r="F13" s="17">
        <v>8</v>
      </c>
      <c r="G13" s="17" t="s">
        <v>15</v>
      </c>
      <c r="H13" s="18" t="s">
        <v>16</v>
      </c>
      <c r="I13" s="17">
        <v>10</v>
      </c>
      <c r="J13" s="19">
        <v>950</v>
      </c>
      <c r="K13" s="20" t="s">
        <v>17</v>
      </c>
      <c r="L13" s="21"/>
    </row>
    <row r="14" spans="2:12" ht="21.75" customHeight="1" x14ac:dyDescent="0.25">
      <c r="B14" s="22">
        <v>8</v>
      </c>
      <c r="C14" s="23" t="s">
        <v>41</v>
      </c>
      <c r="D14" s="23" t="s">
        <v>42</v>
      </c>
      <c r="E14" s="22" t="s">
        <v>43</v>
      </c>
      <c r="F14" s="22">
        <v>4</v>
      </c>
      <c r="G14" s="22" t="s">
        <v>25</v>
      </c>
      <c r="H14" s="23" t="s">
        <v>44</v>
      </c>
      <c r="I14" s="22">
        <v>15</v>
      </c>
      <c r="J14" s="24">
        <v>300</v>
      </c>
      <c r="K14" s="20" t="s">
        <v>17</v>
      </c>
      <c r="L14" s="25"/>
    </row>
    <row r="15" spans="2:12" ht="21.75" customHeight="1" x14ac:dyDescent="0.25">
      <c r="B15" s="17">
        <v>9</v>
      </c>
      <c r="C15" s="18" t="s">
        <v>45</v>
      </c>
      <c r="D15" s="18" t="s">
        <v>32</v>
      </c>
      <c r="E15" s="17" t="s">
        <v>46</v>
      </c>
      <c r="F15" s="17">
        <v>4</v>
      </c>
      <c r="G15" s="17" t="s">
        <v>29</v>
      </c>
      <c r="H15" s="18" t="s">
        <v>47</v>
      </c>
      <c r="I15" s="17">
        <v>12</v>
      </c>
      <c r="J15" s="19">
        <v>720</v>
      </c>
      <c r="K15" s="26" t="s">
        <v>48</v>
      </c>
      <c r="L15" s="21"/>
    </row>
    <row r="16" spans="2:12" ht="21.75" customHeight="1" x14ac:dyDescent="0.25">
      <c r="B16" s="22">
        <v>10</v>
      </c>
      <c r="C16" s="23" t="s">
        <v>49</v>
      </c>
      <c r="D16" s="23" t="s">
        <v>23</v>
      </c>
      <c r="E16" s="22" t="s">
        <v>50</v>
      </c>
      <c r="F16" s="22">
        <v>6</v>
      </c>
      <c r="G16" s="22" t="s">
        <v>25</v>
      </c>
      <c r="H16" s="23" t="s">
        <v>26</v>
      </c>
      <c r="I16" s="22">
        <v>8</v>
      </c>
      <c r="J16" s="24">
        <v>600</v>
      </c>
      <c r="K16" s="26" t="s">
        <v>48</v>
      </c>
      <c r="L16" s="25"/>
    </row>
    <row r="17" spans="2:12" ht="21.75" customHeight="1" x14ac:dyDescent="0.25">
      <c r="B17" s="17">
        <v>11</v>
      </c>
      <c r="C17" s="18" t="s">
        <v>51</v>
      </c>
      <c r="D17" s="18" t="s">
        <v>39</v>
      </c>
      <c r="E17" s="17" t="s">
        <v>52</v>
      </c>
      <c r="F17" s="17">
        <v>4</v>
      </c>
      <c r="G17" s="17" t="s">
        <v>29</v>
      </c>
      <c r="H17" s="18" t="s">
        <v>30</v>
      </c>
      <c r="I17" s="17">
        <v>20</v>
      </c>
      <c r="J17" s="19">
        <v>480</v>
      </c>
      <c r="K17" s="26" t="s">
        <v>48</v>
      </c>
      <c r="L17" s="21"/>
    </row>
    <row r="18" spans="2:12" ht="21.75" customHeight="1" x14ac:dyDescent="0.25">
      <c r="B18" s="22">
        <v>12</v>
      </c>
      <c r="C18" s="23" t="s">
        <v>53</v>
      </c>
      <c r="D18" s="23" t="s">
        <v>13</v>
      </c>
      <c r="E18" s="22" t="s">
        <v>54</v>
      </c>
      <c r="F18" s="22">
        <v>8</v>
      </c>
      <c r="G18" s="22" t="s">
        <v>15</v>
      </c>
      <c r="H18" s="23" t="s">
        <v>26</v>
      </c>
      <c r="I18" s="22">
        <v>6</v>
      </c>
      <c r="J18" s="24">
        <v>0</v>
      </c>
      <c r="K18" s="27" t="s">
        <v>55</v>
      </c>
      <c r="L18" s="25"/>
    </row>
    <row r="19" spans="2:12" ht="21.75" customHeight="1" x14ac:dyDescent="0.25">
      <c r="B19" s="17">
        <v>13</v>
      </c>
      <c r="C19" s="18" t="s">
        <v>56</v>
      </c>
      <c r="D19" s="18" t="s">
        <v>19</v>
      </c>
      <c r="E19" s="17" t="s">
        <v>57</v>
      </c>
      <c r="F19" s="17">
        <v>6</v>
      </c>
      <c r="G19" s="17" t="s">
        <v>25</v>
      </c>
      <c r="H19" s="18" t="s">
        <v>58</v>
      </c>
      <c r="I19" s="17">
        <v>14</v>
      </c>
      <c r="J19" s="19">
        <v>840</v>
      </c>
      <c r="K19" s="27" t="s">
        <v>55</v>
      </c>
      <c r="L19" s="21"/>
    </row>
    <row r="20" spans="2:12" ht="21.75" customHeight="1" x14ac:dyDescent="0.25">
      <c r="B20" s="22">
        <v>14</v>
      </c>
      <c r="C20" s="23" t="s">
        <v>59</v>
      </c>
      <c r="D20" s="23" t="s">
        <v>60</v>
      </c>
      <c r="E20" s="22" t="s">
        <v>61</v>
      </c>
      <c r="F20" s="22">
        <v>8</v>
      </c>
      <c r="G20" s="22" t="s">
        <v>15</v>
      </c>
      <c r="H20" s="23" t="s">
        <v>62</v>
      </c>
      <c r="I20" s="22">
        <v>8</v>
      </c>
      <c r="J20" s="24">
        <v>1600</v>
      </c>
      <c r="K20" s="27" t="s">
        <v>55</v>
      </c>
      <c r="L20" s="25"/>
    </row>
    <row r="21" spans="2:12" ht="21.75" customHeight="1" x14ac:dyDescent="0.25">
      <c r="B21" s="17">
        <v>15</v>
      </c>
      <c r="C21" s="18" t="s">
        <v>63</v>
      </c>
      <c r="D21" s="18" t="s">
        <v>23</v>
      </c>
      <c r="E21" s="17" t="s">
        <v>64</v>
      </c>
      <c r="F21" s="17">
        <v>6</v>
      </c>
      <c r="G21" s="17" t="s">
        <v>25</v>
      </c>
      <c r="H21" s="18" t="s">
        <v>58</v>
      </c>
      <c r="I21" s="17">
        <v>10</v>
      </c>
      <c r="J21" s="19">
        <v>750</v>
      </c>
      <c r="K21" s="27" t="s">
        <v>55</v>
      </c>
      <c r="L21" s="21"/>
    </row>
    <row r="22" spans="2:12" ht="21.75" customHeight="1" x14ac:dyDescent="0.25">
      <c r="B22" s="22">
        <v>16</v>
      </c>
      <c r="C22" s="23" t="s">
        <v>65</v>
      </c>
      <c r="D22" s="23" t="s">
        <v>13</v>
      </c>
      <c r="E22" s="22" t="s">
        <v>66</v>
      </c>
      <c r="F22" s="22">
        <v>4</v>
      </c>
      <c r="G22" s="22" t="s">
        <v>29</v>
      </c>
      <c r="H22" s="23" t="s">
        <v>21</v>
      </c>
      <c r="I22" s="22">
        <v>25</v>
      </c>
      <c r="J22" s="24">
        <v>400</v>
      </c>
      <c r="K22" s="27" t="s">
        <v>55</v>
      </c>
      <c r="L22" s="25"/>
    </row>
    <row r="23" spans="2:12" ht="21.75" customHeight="1" x14ac:dyDescent="0.25">
      <c r="B23" s="17">
        <v>17</v>
      </c>
      <c r="C23" s="18" t="s">
        <v>67</v>
      </c>
      <c r="D23" s="18" t="s">
        <v>32</v>
      </c>
      <c r="E23" s="17" t="s">
        <v>68</v>
      </c>
      <c r="F23" s="17">
        <v>8</v>
      </c>
      <c r="G23" s="17" t="s">
        <v>25</v>
      </c>
      <c r="H23" s="18" t="s">
        <v>16</v>
      </c>
      <c r="I23" s="17">
        <v>10</v>
      </c>
      <c r="J23" s="19">
        <v>980</v>
      </c>
      <c r="K23" s="27" t="s">
        <v>55</v>
      </c>
      <c r="L23" s="21"/>
    </row>
    <row r="24" spans="2:12" ht="21.75" customHeight="1" x14ac:dyDescent="0.25">
      <c r="B24" s="22">
        <v>18</v>
      </c>
      <c r="C24" s="23" t="s">
        <v>69</v>
      </c>
      <c r="D24" s="23" t="s">
        <v>13</v>
      </c>
      <c r="E24" s="22" t="s">
        <v>70</v>
      </c>
      <c r="F24" s="22">
        <v>8</v>
      </c>
      <c r="G24" s="22" t="s">
        <v>15</v>
      </c>
      <c r="H24" s="23" t="s">
        <v>71</v>
      </c>
      <c r="I24" s="22">
        <v>20</v>
      </c>
      <c r="J24" s="24">
        <v>800</v>
      </c>
      <c r="K24" s="27" t="s">
        <v>55</v>
      </c>
      <c r="L24" s="25"/>
    </row>
    <row r="25" spans="2:12" ht="21.75" customHeight="1" x14ac:dyDescent="0.25">
      <c r="B25" s="17">
        <v>19</v>
      </c>
      <c r="C25" s="18" t="s">
        <v>72</v>
      </c>
      <c r="D25" s="18" t="s">
        <v>23</v>
      </c>
      <c r="E25" s="17" t="s">
        <v>73</v>
      </c>
      <c r="F25" s="17">
        <v>6</v>
      </c>
      <c r="G25" s="17" t="s">
        <v>25</v>
      </c>
      <c r="H25" s="18" t="s">
        <v>26</v>
      </c>
      <c r="I25" s="17">
        <v>8</v>
      </c>
      <c r="J25" s="19">
        <v>600</v>
      </c>
      <c r="K25" s="27" t="s">
        <v>55</v>
      </c>
      <c r="L25" s="21"/>
    </row>
    <row r="26" spans="2:12" ht="21.75" customHeight="1" x14ac:dyDescent="0.25">
      <c r="B26" s="22">
        <v>20</v>
      </c>
      <c r="C26" s="23" t="s">
        <v>74</v>
      </c>
      <c r="D26" s="23" t="s">
        <v>19</v>
      </c>
      <c r="E26" s="22" t="s">
        <v>75</v>
      </c>
      <c r="F26" s="22">
        <v>4</v>
      </c>
      <c r="G26" s="22" t="s">
        <v>15</v>
      </c>
      <c r="H26" s="23" t="s">
        <v>26</v>
      </c>
      <c r="I26" s="22">
        <v>12</v>
      </c>
      <c r="J26" s="24">
        <v>0</v>
      </c>
      <c r="K26" s="27" t="s">
        <v>55</v>
      </c>
      <c r="L26" s="25"/>
    </row>
    <row r="27" spans="2:12" ht="27.75" customHeight="1" x14ac:dyDescent="0.25">
      <c r="B27" s="11" t="s">
        <v>76</v>
      </c>
      <c r="C27" s="11"/>
      <c r="D27" s="11"/>
      <c r="E27" s="11"/>
      <c r="F27" s="28">
        <f>SUM(F7:F26)</f>
        <v>128</v>
      </c>
      <c r="G27" s="29"/>
      <c r="H27" s="29"/>
      <c r="I27" s="30">
        <f>SUM(I7:I26)</f>
        <v>268</v>
      </c>
      <c r="J27" s="31">
        <f>SUM(J7:J26)</f>
        <v>14740</v>
      </c>
      <c r="K27" s="29"/>
      <c r="L27" s="29"/>
    </row>
    <row r="28" spans="2:12" ht="21.75" customHeight="1" x14ac:dyDescent="0.25"/>
    <row r="29" spans="2:12" ht="19.5" customHeight="1" x14ac:dyDescent="0.25">
      <c r="B29" s="10" t="s">
        <v>77</v>
      </c>
      <c r="C29" s="10"/>
      <c r="D29" s="10"/>
      <c r="F29" s="9" t="s">
        <v>78</v>
      </c>
      <c r="G29" s="9"/>
      <c r="H29" s="9"/>
      <c r="I29" s="9"/>
      <c r="J29" s="9"/>
      <c r="K29" s="9"/>
      <c r="L29" s="9"/>
    </row>
    <row r="30" spans="2:12" ht="18" customHeight="1" x14ac:dyDescent="0.25">
      <c r="B30" s="8" t="s">
        <v>79</v>
      </c>
      <c r="C30" s="8"/>
      <c r="D30" s="8"/>
    </row>
    <row r="31" spans="2:12" ht="18" customHeight="1" x14ac:dyDescent="0.25">
      <c r="B31" s="7" t="s">
        <v>80</v>
      </c>
      <c r="C31" s="7"/>
      <c r="D31" s="7"/>
    </row>
    <row r="32" spans="2:12" ht="18" customHeight="1" x14ac:dyDescent="0.25">
      <c r="B32" s="6" t="s">
        <v>81</v>
      </c>
      <c r="C32" s="6"/>
      <c r="D32" s="6"/>
    </row>
    <row r="33" spans="2:4" ht="18" customHeight="1" x14ac:dyDescent="0.25">
      <c r="B33" s="5" t="s">
        <v>82</v>
      </c>
      <c r="C33" s="5"/>
      <c r="D33" s="5"/>
    </row>
    <row r="34" spans="2:4" ht="18" customHeight="1" x14ac:dyDescent="0.25"/>
    <row r="35" spans="2:4" ht="21.75" customHeight="1" x14ac:dyDescent="0.25"/>
    <row r="36" spans="2:4" ht="21.75" customHeight="1" x14ac:dyDescent="0.25"/>
    <row r="37" spans="2:4" ht="21.75" customHeight="1" x14ac:dyDescent="0.25"/>
    <row r="38" spans="2:4" ht="21.75" customHeight="1" x14ac:dyDescent="0.25"/>
    <row r="39" spans="2:4" ht="21.75" customHeight="1" x14ac:dyDescent="0.25"/>
  </sheetData>
  <mergeCells count="10">
    <mergeCell ref="B30:D30"/>
    <mergeCell ref="B31:D31"/>
    <mergeCell ref="B32:D32"/>
    <mergeCell ref="B33:D33"/>
    <mergeCell ref="B2:L2"/>
    <mergeCell ref="B3:L3"/>
    <mergeCell ref="B4:L4"/>
    <mergeCell ref="B27:E27"/>
    <mergeCell ref="B29:D29"/>
    <mergeCell ref="F29:L29"/>
  </mergeCells>
  <dataValidations count="2">
    <dataValidation type="list" allowBlank="1" sqref="K7:K26" xr:uid="{00000000-0002-0000-0000-000000000000}">
      <formula1>"Geplant,In Planung,Abgeschlossen,Storniert"</formula1>
      <formula2>0</formula2>
    </dataValidation>
    <dataValidation type="list" allowBlank="1" sqref="G7:G26" xr:uid="{00000000-0002-0000-0000-000001000000}">
      <formula1>"Präsenz,Online,Workshop,Blended Learning,E-Learning"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4" customWidth="1"/>
    <col min="2" max="2" width="8" customWidth="1"/>
    <col min="3" max="3" width="26" customWidth="1"/>
    <col min="4" max="4" width="20" customWidth="1"/>
    <col min="5" max="5" width="26" customWidth="1"/>
    <col min="6" max="9" width="18" customWidth="1"/>
    <col min="10" max="10" width="16" customWidth="1"/>
    <col min="11" max="11" width="4" customWidth="1"/>
  </cols>
  <sheetData>
    <row r="1" spans="2:10" ht="9.75" customHeight="1" x14ac:dyDescent="0.25"/>
    <row r="2" spans="2:10" ht="51.75" customHeight="1" x14ac:dyDescent="0.25">
      <c r="B2" s="4" t="s">
        <v>83</v>
      </c>
      <c r="C2" s="4"/>
      <c r="D2" s="4"/>
      <c r="E2" s="4"/>
      <c r="F2" s="4"/>
      <c r="G2" s="4"/>
      <c r="H2" s="4"/>
      <c r="I2" s="4"/>
      <c r="J2" s="4"/>
    </row>
    <row r="3" spans="2:10" ht="13.5" customHeight="1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7.75" customHeight="1" x14ac:dyDescent="0.25">
      <c r="B4" s="3" t="s">
        <v>84</v>
      </c>
      <c r="C4" s="3"/>
      <c r="D4" s="3"/>
      <c r="E4" s="3"/>
      <c r="F4" s="3"/>
      <c r="G4" s="3"/>
      <c r="H4" s="3"/>
      <c r="I4" s="3"/>
      <c r="J4" s="3"/>
    </row>
    <row r="5" spans="2:10" ht="7.5" customHeight="1" x14ac:dyDescent="0.25">
      <c r="B5" s="15"/>
      <c r="C5" s="15"/>
      <c r="D5" s="15"/>
      <c r="E5" s="15"/>
      <c r="F5" s="15"/>
      <c r="G5" s="15"/>
      <c r="H5" s="15"/>
      <c r="I5" s="15"/>
      <c r="J5" s="15"/>
    </row>
    <row r="6" spans="2:10" ht="25.5" customHeight="1" x14ac:dyDescent="0.25">
      <c r="B6" s="32" t="s">
        <v>85</v>
      </c>
      <c r="C6" s="32" t="s">
        <v>86</v>
      </c>
      <c r="D6" s="32" t="s">
        <v>3</v>
      </c>
      <c r="E6" s="32" t="s">
        <v>87</v>
      </c>
      <c r="F6" s="32" t="s">
        <v>4</v>
      </c>
      <c r="G6" s="32" t="s">
        <v>88</v>
      </c>
      <c r="H6" s="32" t="s">
        <v>89</v>
      </c>
      <c r="I6" s="32" t="s">
        <v>90</v>
      </c>
      <c r="J6" s="32" t="s">
        <v>91</v>
      </c>
    </row>
    <row r="7" spans="2:10" ht="21" customHeight="1" x14ac:dyDescent="0.25">
      <c r="B7" s="17">
        <v>1</v>
      </c>
      <c r="C7" s="18" t="s">
        <v>92</v>
      </c>
      <c r="D7" s="18" t="s">
        <v>19</v>
      </c>
      <c r="E7" s="21" t="s">
        <v>18</v>
      </c>
      <c r="F7" s="17" t="s">
        <v>20</v>
      </c>
      <c r="G7" s="20" t="s">
        <v>93</v>
      </c>
      <c r="H7" s="33">
        <v>5</v>
      </c>
      <c r="I7" s="17" t="s">
        <v>94</v>
      </c>
      <c r="J7" s="21" t="s">
        <v>95</v>
      </c>
    </row>
    <row r="8" spans="2:10" ht="21" customHeight="1" x14ac:dyDescent="0.25">
      <c r="B8" s="22">
        <v>2</v>
      </c>
      <c r="C8" s="23" t="s">
        <v>96</v>
      </c>
      <c r="D8" s="23" t="s">
        <v>39</v>
      </c>
      <c r="E8" s="25" t="s">
        <v>18</v>
      </c>
      <c r="F8" s="22" t="s">
        <v>20</v>
      </c>
      <c r="G8" s="20" t="s">
        <v>93</v>
      </c>
      <c r="H8" s="33">
        <v>4</v>
      </c>
      <c r="I8" s="22" t="s">
        <v>94</v>
      </c>
      <c r="J8" s="25"/>
    </row>
    <row r="9" spans="2:10" ht="21" customHeight="1" x14ac:dyDescent="0.25">
      <c r="B9" s="17">
        <v>3</v>
      </c>
      <c r="C9" s="18" t="s">
        <v>97</v>
      </c>
      <c r="D9" s="18" t="s">
        <v>19</v>
      </c>
      <c r="E9" s="21" t="s">
        <v>18</v>
      </c>
      <c r="F9" s="17" t="s">
        <v>20</v>
      </c>
      <c r="G9" s="26" t="s">
        <v>98</v>
      </c>
      <c r="H9" s="33" t="s">
        <v>99</v>
      </c>
      <c r="I9" s="17" t="s">
        <v>100</v>
      </c>
      <c r="J9" s="21" t="s">
        <v>101</v>
      </c>
    </row>
    <row r="10" spans="2:10" ht="21" customHeight="1" x14ac:dyDescent="0.25">
      <c r="B10" s="22">
        <v>4</v>
      </c>
      <c r="C10" s="23" t="s">
        <v>102</v>
      </c>
      <c r="D10" s="23" t="s">
        <v>23</v>
      </c>
      <c r="E10" s="25" t="s">
        <v>22</v>
      </c>
      <c r="F10" s="22" t="s">
        <v>24</v>
      </c>
      <c r="G10" s="20" t="s">
        <v>93</v>
      </c>
      <c r="H10" s="33">
        <v>5</v>
      </c>
      <c r="I10" s="22" t="s">
        <v>94</v>
      </c>
      <c r="J10" s="25"/>
    </row>
    <row r="11" spans="2:10" ht="21" customHeight="1" x14ac:dyDescent="0.25">
      <c r="B11" s="17">
        <v>5</v>
      </c>
      <c r="C11" s="18" t="s">
        <v>103</v>
      </c>
      <c r="D11" s="18" t="s">
        <v>23</v>
      </c>
      <c r="E11" s="21" t="s">
        <v>22</v>
      </c>
      <c r="F11" s="17" t="s">
        <v>24</v>
      </c>
      <c r="G11" s="20" t="s">
        <v>93</v>
      </c>
      <c r="H11" s="33">
        <v>4</v>
      </c>
      <c r="I11" s="17" t="s">
        <v>94</v>
      </c>
      <c r="J11" s="21"/>
    </row>
    <row r="12" spans="2:10" ht="21" customHeight="1" x14ac:dyDescent="0.25">
      <c r="B12" s="22">
        <v>6</v>
      </c>
      <c r="C12" s="23" t="s">
        <v>104</v>
      </c>
      <c r="D12" s="23" t="s">
        <v>23</v>
      </c>
      <c r="E12" s="25" t="s">
        <v>22</v>
      </c>
      <c r="F12" s="22" t="s">
        <v>24</v>
      </c>
      <c r="G12" s="20" t="s">
        <v>93</v>
      </c>
      <c r="H12" s="33">
        <v>5</v>
      </c>
      <c r="I12" s="22" t="s">
        <v>94</v>
      </c>
      <c r="J12" s="25" t="s">
        <v>105</v>
      </c>
    </row>
    <row r="13" spans="2:10" ht="21" customHeight="1" x14ac:dyDescent="0.25">
      <c r="B13" s="17">
        <v>7</v>
      </c>
      <c r="C13" s="18" t="s">
        <v>106</v>
      </c>
      <c r="D13" s="18" t="s">
        <v>35</v>
      </c>
      <c r="E13" s="21" t="s">
        <v>34</v>
      </c>
      <c r="F13" s="17" t="s">
        <v>36</v>
      </c>
      <c r="G13" s="20" t="s">
        <v>93</v>
      </c>
      <c r="H13" s="33">
        <v>3</v>
      </c>
      <c r="I13" s="17" t="s">
        <v>94</v>
      </c>
      <c r="J13" s="21" t="s">
        <v>107</v>
      </c>
    </row>
    <row r="14" spans="2:10" ht="21" customHeight="1" x14ac:dyDescent="0.25">
      <c r="B14" s="22">
        <v>8</v>
      </c>
      <c r="C14" s="23" t="s">
        <v>108</v>
      </c>
      <c r="D14" s="23" t="s">
        <v>35</v>
      </c>
      <c r="E14" s="25" t="s">
        <v>34</v>
      </c>
      <c r="F14" s="22" t="s">
        <v>36</v>
      </c>
      <c r="G14" s="20" t="s">
        <v>93</v>
      </c>
      <c r="H14" s="33">
        <v>4</v>
      </c>
      <c r="I14" s="22" t="s">
        <v>94</v>
      </c>
      <c r="J14" s="25"/>
    </row>
    <row r="15" spans="2:10" ht="21" customHeight="1" x14ac:dyDescent="0.25">
      <c r="B15" s="17">
        <v>9</v>
      </c>
      <c r="C15" s="18" t="s">
        <v>109</v>
      </c>
      <c r="D15" s="18" t="s">
        <v>32</v>
      </c>
      <c r="E15" s="21" t="s">
        <v>31</v>
      </c>
      <c r="F15" s="17" t="s">
        <v>33</v>
      </c>
      <c r="G15" s="20" t="s">
        <v>93</v>
      </c>
      <c r="H15" s="33">
        <v>5</v>
      </c>
      <c r="I15" s="17" t="s">
        <v>94</v>
      </c>
      <c r="J15" s="21"/>
    </row>
    <row r="16" spans="2:10" ht="21" customHeight="1" x14ac:dyDescent="0.25">
      <c r="B16" s="22">
        <v>10</v>
      </c>
      <c r="C16" s="23" t="s">
        <v>110</v>
      </c>
      <c r="D16" s="23" t="s">
        <v>32</v>
      </c>
      <c r="E16" s="25" t="s">
        <v>31</v>
      </c>
      <c r="F16" s="22" t="s">
        <v>33</v>
      </c>
      <c r="G16" s="20" t="s">
        <v>93</v>
      </c>
      <c r="H16" s="33">
        <v>4</v>
      </c>
      <c r="I16" s="22" t="s">
        <v>94</v>
      </c>
      <c r="J16" s="25"/>
    </row>
    <row r="17" spans="2:10" ht="21" customHeight="1" x14ac:dyDescent="0.25">
      <c r="B17" s="17">
        <v>11</v>
      </c>
      <c r="C17" s="18" t="s">
        <v>111</v>
      </c>
      <c r="D17" s="18" t="s">
        <v>42</v>
      </c>
      <c r="E17" s="21" t="s">
        <v>41</v>
      </c>
      <c r="F17" s="17" t="s">
        <v>43</v>
      </c>
      <c r="G17" s="20" t="s">
        <v>93</v>
      </c>
      <c r="H17" s="33">
        <v>4</v>
      </c>
      <c r="I17" s="17" t="s">
        <v>94</v>
      </c>
      <c r="J17" s="21" t="s">
        <v>112</v>
      </c>
    </row>
    <row r="18" spans="2:10" ht="21" customHeight="1" x14ac:dyDescent="0.25">
      <c r="B18" s="22">
        <v>12</v>
      </c>
      <c r="C18" s="23" t="s">
        <v>113</v>
      </c>
      <c r="D18" s="23" t="s">
        <v>42</v>
      </c>
      <c r="E18" s="25" t="s">
        <v>41</v>
      </c>
      <c r="F18" s="22" t="s">
        <v>43</v>
      </c>
      <c r="G18" s="20" t="s">
        <v>93</v>
      </c>
      <c r="H18" s="33">
        <v>3</v>
      </c>
      <c r="I18" s="22" t="s">
        <v>94</v>
      </c>
      <c r="J18" s="25"/>
    </row>
    <row r="19" spans="2:10" ht="21" customHeight="1" x14ac:dyDescent="0.25">
      <c r="B19" s="17">
        <v>13</v>
      </c>
      <c r="C19" s="18" t="s">
        <v>114</v>
      </c>
      <c r="D19" s="18" t="s">
        <v>13</v>
      </c>
      <c r="E19" s="21" t="s">
        <v>12</v>
      </c>
      <c r="F19" s="17" t="s">
        <v>14</v>
      </c>
      <c r="G19" s="20" t="s">
        <v>93</v>
      </c>
      <c r="H19" s="33">
        <v>4</v>
      </c>
      <c r="I19" s="17" t="s">
        <v>94</v>
      </c>
      <c r="J19" s="21"/>
    </row>
    <row r="20" spans="2:10" ht="21" customHeight="1" x14ac:dyDescent="0.25">
      <c r="B20" s="22">
        <v>14</v>
      </c>
      <c r="C20" s="23" t="s">
        <v>115</v>
      </c>
      <c r="D20" s="23" t="s">
        <v>13</v>
      </c>
      <c r="E20" s="25" t="s">
        <v>27</v>
      </c>
      <c r="F20" s="22" t="s">
        <v>28</v>
      </c>
      <c r="G20" s="20" t="s">
        <v>93</v>
      </c>
      <c r="H20" s="33">
        <v>4</v>
      </c>
      <c r="I20" s="22" t="s">
        <v>94</v>
      </c>
      <c r="J20" s="25"/>
    </row>
    <row r="21" spans="2:10" ht="21" customHeight="1" x14ac:dyDescent="0.25">
      <c r="B21" s="17">
        <v>15</v>
      </c>
      <c r="C21" s="18" t="s">
        <v>116</v>
      </c>
      <c r="D21" s="18" t="s">
        <v>39</v>
      </c>
      <c r="E21" s="21" t="s">
        <v>38</v>
      </c>
      <c r="F21" s="17" t="s">
        <v>40</v>
      </c>
      <c r="G21" s="20" t="s">
        <v>93</v>
      </c>
      <c r="H21" s="33">
        <v>5</v>
      </c>
      <c r="I21" s="17" t="s">
        <v>94</v>
      </c>
      <c r="J21" s="21" t="s">
        <v>117</v>
      </c>
    </row>
    <row r="22" spans="2:10" ht="21" customHeight="1" x14ac:dyDescent="0.25">
      <c r="B22" s="22">
        <v>16</v>
      </c>
      <c r="C22" s="23" t="s">
        <v>118</v>
      </c>
      <c r="D22" s="23" t="s">
        <v>19</v>
      </c>
      <c r="E22" s="25" t="s">
        <v>38</v>
      </c>
      <c r="F22" s="22" t="s">
        <v>40</v>
      </c>
      <c r="G22" s="34" t="s">
        <v>119</v>
      </c>
      <c r="H22" s="33" t="s">
        <v>99</v>
      </c>
      <c r="I22" s="22" t="s">
        <v>100</v>
      </c>
      <c r="J22" s="25" t="s">
        <v>120</v>
      </c>
    </row>
    <row r="23" spans="2:10" ht="21" customHeight="1" x14ac:dyDescent="0.25">
      <c r="B23" s="17">
        <v>17</v>
      </c>
      <c r="C23" s="18" t="s">
        <v>121</v>
      </c>
      <c r="D23" s="18" t="s">
        <v>32</v>
      </c>
      <c r="E23" s="21" t="s">
        <v>45</v>
      </c>
      <c r="F23" s="17" t="s">
        <v>46</v>
      </c>
      <c r="G23" s="27" t="s">
        <v>55</v>
      </c>
      <c r="H23" s="33" t="s">
        <v>99</v>
      </c>
      <c r="I23" s="17" t="s">
        <v>122</v>
      </c>
      <c r="J23" s="21"/>
    </row>
    <row r="24" spans="2:10" ht="21" customHeight="1" x14ac:dyDescent="0.25">
      <c r="B24" s="22">
        <v>18</v>
      </c>
      <c r="C24" s="23" t="s">
        <v>123</v>
      </c>
      <c r="D24" s="23" t="s">
        <v>19</v>
      </c>
      <c r="E24" s="25" t="s">
        <v>56</v>
      </c>
      <c r="F24" s="22" t="s">
        <v>57</v>
      </c>
      <c r="G24" s="27" t="s">
        <v>55</v>
      </c>
      <c r="H24" s="33" t="s">
        <v>99</v>
      </c>
      <c r="I24" s="22" t="s">
        <v>122</v>
      </c>
      <c r="J24" s="25"/>
    </row>
    <row r="25" spans="2:10" ht="21" customHeight="1" x14ac:dyDescent="0.25">
      <c r="B25" s="17">
        <v>19</v>
      </c>
      <c r="C25" s="18" t="s">
        <v>124</v>
      </c>
      <c r="D25" s="18" t="s">
        <v>23</v>
      </c>
      <c r="E25" s="21" t="s">
        <v>49</v>
      </c>
      <c r="F25" s="17" t="s">
        <v>50</v>
      </c>
      <c r="G25" s="27" t="s">
        <v>55</v>
      </c>
      <c r="H25" s="33" t="s">
        <v>99</v>
      </c>
      <c r="I25" s="17" t="s">
        <v>122</v>
      </c>
      <c r="J25" s="21"/>
    </row>
    <row r="26" spans="2:10" ht="21" customHeight="1" x14ac:dyDescent="0.25">
      <c r="B26" s="22">
        <v>20</v>
      </c>
      <c r="C26" s="23" t="s">
        <v>125</v>
      </c>
      <c r="D26" s="23" t="s">
        <v>60</v>
      </c>
      <c r="E26" s="25" t="s">
        <v>59</v>
      </c>
      <c r="F26" s="22" t="s">
        <v>61</v>
      </c>
      <c r="G26" s="27" t="s">
        <v>55</v>
      </c>
      <c r="H26" s="33" t="s">
        <v>99</v>
      </c>
      <c r="I26" s="22" t="s">
        <v>122</v>
      </c>
      <c r="J26" s="25"/>
    </row>
    <row r="27" spans="2:10" ht="21" customHeight="1" x14ac:dyDescent="0.25"/>
    <row r="28" spans="2:10" ht="21" customHeight="1" x14ac:dyDescent="0.25"/>
    <row r="29" spans="2:10" ht="21" customHeight="1" x14ac:dyDescent="0.25"/>
    <row r="30" spans="2:10" ht="21" customHeight="1" x14ac:dyDescent="0.25"/>
    <row r="31" spans="2:10" ht="21" customHeight="1" x14ac:dyDescent="0.25"/>
    <row r="32" spans="2:10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</sheetData>
  <mergeCells count="3">
    <mergeCell ref="B2:J2"/>
    <mergeCell ref="B3:J3"/>
    <mergeCell ref="B4:J4"/>
  </mergeCells>
  <dataValidations count="2">
    <dataValidation type="list" allowBlank="1" sqref="G7:G26" xr:uid="{00000000-0002-0000-0100-000000000000}">
      <formula1>"Anwesend,Entschuldigt,Unentschuldigt,Geplant"</formula1>
      <formula2>0</formula2>
    </dataValidation>
    <dataValidation type="list" allowBlank="1" sqref="I7:I26" xr:uid="{00000000-0002-0000-0100-000001000000}">
      <formula1>"Ja,Nein,Offen"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59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28" customWidth="1"/>
    <col min="3" max="7" width="22" customWidth="1"/>
    <col min="8" max="8" width="4" customWidth="1"/>
  </cols>
  <sheetData>
    <row r="1" spans="2:7" ht="9.75" customHeight="1" x14ac:dyDescent="0.25"/>
    <row r="2" spans="2:7" ht="51.75" customHeight="1" x14ac:dyDescent="0.25">
      <c r="B2" s="2" t="s">
        <v>126</v>
      </c>
      <c r="C2" s="2"/>
      <c r="D2" s="2"/>
      <c r="E2" s="2"/>
      <c r="F2" s="2"/>
      <c r="G2" s="2"/>
    </row>
    <row r="3" spans="2:7" ht="13.5" customHeight="1" x14ac:dyDescent="0.25">
      <c r="B3" s="13"/>
      <c r="C3" s="13"/>
      <c r="D3" s="13"/>
      <c r="E3" s="13"/>
      <c r="F3" s="13"/>
      <c r="G3" s="13"/>
    </row>
    <row r="4" spans="2:7" ht="27.75" customHeight="1" x14ac:dyDescent="0.25">
      <c r="B4" s="1" t="s">
        <v>127</v>
      </c>
      <c r="C4" s="1"/>
      <c r="D4" s="1"/>
      <c r="E4" s="1"/>
      <c r="F4" s="1"/>
      <c r="G4" s="1"/>
    </row>
    <row r="5" spans="2:7" ht="9.75" customHeight="1" x14ac:dyDescent="0.25"/>
    <row r="6" spans="2:7" ht="24" customHeight="1" x14ac:dyDescent="0.25"/>
    <row r="7" spans="2:7" ht="9.75" customHeight="1" x14ac:dyDescent="0.25"/>
    <row r="8" spans="2:7" ht="18" customHeight="1" x14ac:dyDescent="0.25">
      <c r="B8" s="35" t="s">
        <v>128</v>
      </c>
      <c r="C8" s="36" t="s">
        <v>129</v>
      </c>
      <c r="D8" s="37" t="s">
        <v>130</v>
      </c>
      <c r="E8" s="38" t="s">
        <v>17</v>
      </c>
      <c r="F8" s="39" t="s">
        <v>131</v>
      </c>
      <c r="G8" s="40" t="s">
        <v>132</v>
      </c>
    </row>
    <row r="9" spans="2:7" ht="36" customHeight="1" x14ac:dyDescent="0.25">
      <c r="B9" s="41">
        <f>COUNTA(Schulungsplan!C7:C26)</f>
        <v>20</v>
      </c>
      <c r="C9" s="42">
        <f>Schulungsplan!F27</f>
        <v>128</v>
      </c>
      <c r="D9" s="43">
        <f>Schulungsplan!J27</f>
        <v>14740</v>
      </c>
      <c r="E9" s="44">
        <f>COUNTIF(Schulungsplan!K7:K26,"Abgeschlossen")</f>
        <v>8</v>
      </c>
      <c r="F9" s="45">
        <f>COUNTIF(Schulungsplan!K7:K26,"In Planung")+COUNTIF(Schulungsplan!K7:K26,"Geplant")</f>
        <v>12</v>
      </c>
      <c r="G9" s="46">
        <f>Schulungsplan!I27</f>
        <v>268</v>
      </c>
    </row>
    <row r="10" spans="2:7" ht="18" customHeight="1" x14ac:dyDescent="0.25">
      <c r="B10" s="47" t="s">
        <v>133</v>
      </c>
      <c r="C10" s="48" t="s">
        <v>134</v>
      </c>
      <c r="D10" s="49" t="s">
        <v>135</v>
      </c>
      <c r="E10" s="50" t="s">
        <v>136</v>
      </c>
      <c r="F10" s="51" t="s">
        <v>136</v>
      </c>
      <c r="G10" s="52" t="s">
        <v>137</v>
      </c>
    </row>
    <row r="11" spans="2:7" ht="9.75" customHeight="1" x14ac:dyDescent="0.25"/>
    <row r="12" spans="2:7" ht="24" customHeight="1" x14ac:dyDescent="0.25">
      <c r="B12" s="91" t="s">
        <v>138</v>
      </c>
      <c r="C12" s="91"/>
      <c r="D12" s="91"/>
      <c r="F12" s="91" t="s">
        <v>139</v>
      </c>
      <c r="G12" s="91"/>
    </row>
    <row r="13" spans="2:7" ht="19.5" customHeight="1" x14ac:dyDescent="0.25">
      <c r="B13" s="53" t="s">
        <v>6</v>
      </c>
      <c r="C13" s="53" t="s">
        <v>133</v>
      </c>
      <c r="D13" s="53" t="s">
        <v>140</v>
      </c>
      <c r="F13" s="53" t="s">
        <v>3</v>
      </c>
      <c r="G13" s="53" t="s">
        <v>133</v>
      </c>
    </row>
    <row r="14" spans="2:7" ht="21" customHeight="1" x14ac:dyDescent="0.25">
      <c r="B14" s="18" t="s">
        <v>15</v>
      </c>
      <c r="C14" s="54">
        <f>COUNTIF(Schulungsplan!G7:G26,"Präsenz")</f>
        <v>8</v>
      </c>
      <c r="D14" s="55">
        <f>IFERROR(C14/COUNTA(Schulungsplan!G7:G26),0)</f>
        <v>0.4</v>
      </c>
      <c r="F14" s="18" t="s">
        <v>13</v>
      </c>
      <c r="G14" s="54">
        <f>COUNTIF(Schulungsplan!D7:D26,"Alle Abteilungen")</f>
        <v>5</v>
      </c>
    </row>
    <row r="15" spans="2:7" ht="21" customHeight="1" x14ac:dyDescent="0.25">
      <c r="B15" s="23" t="s">
        <v>25</v>
      </c>
      <c r="C15" s="56">
        <f>COUNTIF(Schulungsplan!G7:G26,"Workshop")</f>
        <v>8</v>
      </c>
      <c r="D15" s="57">
        <f>IFERROR(C15/COUNTA(Schulungsplan!G7:G26),0)</f>
        <v>0.4</v>
      </c>
      <c r="F15" s="23" t="s">
        <v>19</v>
      </c>
      <c r="G15" s="56">
        <f>COUNTIF(Schulungsplan!D7:D26,"Verwaltung")</f>
        <v>3</v>
      </c>
    </row>
    <row r="16" spans="2:7" ht="21" customHeight="1" x14ac:dyDescent="0.25">
      <c r="B16" s="18" t="s">
        <v>29</v>
      </c>
      <c r="C16" s="54">
        <f>COUNTIF(Schulungsplan!G7:G26,"Online")</f>
        <v>4</v>
      </c>
      <c r="D16" s="55">
        <f>IFERROR(C16/COUNTA(Schulungsplan!G7:G26),0)</f>
        <v>0.2</v>
      </c>
      <c r="F16" s="18" t="s">
        <v>39</v>
      </c>
      <c r="G16" s="54">
        <f>COUNTIF(Schulungsplan!D7:D26,"IT &amp; Entwicklung")</f>
        <v>2</v>
      </c>
    </row>
    <row r="17" spans="2:7" ht="21" customHeight="1" x14ac:dyDescent="0.25">
      <c r="B17" s="23" t="s">
        <v>141</v>
      </c>
      <c r="C17" s="56">
        <f>COUNTIF(Schulungsplan!G7:G26,"Blended Learning")</f>
        <v>0</v>
      </c>
      <c r="D17" s="57">
        <f>IFERROR(C17/COUNTA(Schulungsplan!G7:G26),0)</f>
        <v>0</v>
      </c>
      <c r="F17" s="23" t="s">
        <v>23</v>
      </c>
      <c r="G17" s="56">
        <f>COUNTIF(Schulungsplan!D7:D26,"Management")</f>
        <v>4</v>
      </c>
    </row>
    <row r="18" spans="2:7" ht="21" customHeight="1" x14ac:dyDescent="0.25">
      <c r="B18" s="18" t="s">
        <v>142</v>
      </c>
      <c r="C18" s="54">
        <f>COUNTIF(Schulungsplan!G7:G26,"E-Learning")</f>
        <v>0</v>
      </c>
      <c r="D18" s="55">
        <f>IFERROR(C18/COUNTA(Schulungsplan!G7:G26),0)</f>
        <v>0</v>
      </c>
      <c r="F18" s="18" t="s">
        <v>32</v>
      </c>
      <c r="G18" s="54">
        <f>COUNTIF(Schulungsplan!D7:D26,"Vertrieb")</f>
        <v>3</v>
      </c>
    </row>
    <row r="19" spans="2:7" ht="21" customHeight="1" x14ac:dyDescent="0.25">
      <c r="F19" s="23" t="s">
        <v>35</v>
      </c>
      <c r="G19" s="56">
        <f>COUNTIF(Schulungsplan!D7:D26,"Einkauf / Logistik")</f>
        <v>1</v>
      </c>
    </row>
    <row r="20" spans="2:7" ht="21" customHeight="1" x14ac:dyDescent="0.25">
      <c r="F20" s="18" t="s">
        <v>42</v>
      </c>
      <c r="G20" s="54">
        <f>COUNTIF(Schulungsplan!D7:D26,"Produktion")</f>
        <v>1</v>
      </c>
    </row>
    <row r="21" spans="2:7" ht="21" customHeight="1" x14ac:dyDescent="0.25">
      <c r="F21" s="23" t="s">
        <v>60</v>
      </c>
      <c r="G21" s="56">
        <f>COUNTIF(Schulungsplan!D7:D26,"Qualitätssicherung")</f>
        <v>1</v>
      </c>
    </row>
    <row r="22" spans="2:7" ht="21.75" customHeight="1" x14ac:dyDescent="0.25"/>
    <row r="23" spans="2:7" ht="24" customHeight="1" x14ac:dyDescent="0.25">
      <c r="B23" s="92" t="s">
        <v>143</v>
      </c>
      <c r="C23" s="92"/>
      <c r="D23" s="92"/>
      <c r="F23" s="92" t="s">
        <v>144</v>
      </c>
      <c r="G23" s="92"/>
    </row>
    <row r="24" spans="2:7" ht="19.5" customHeight="1" x14ac:dyDescent="0.25">
      <c r="B24" s="58" t="s">
        <v>3</v>
      </c>
      <c r="C24" s="58" t="s">
        <v>136</v>
      </c>
      <c r="D24" s="58" t="s">
        <v>9</v>
      </c>
      <c r="F24" s="58" t="s">
        <v>10</v>
      </c>
      <c r="G24" s="58" t="s">
        <v>133</v>
      </c>
    </row>
    <row r="25" spans="2:7" ht="21" customHeight="1" x14ac:dyDescent="0.25">
      <c r="B25" s="18" t="s">
        <v>13</v>
      </c>
      <c r="C25" s="17">
        <f>COUNTIF(Schulungsplan!D7:D26,"Alle Abteilungen")</f>
        <v>5</v>
      </c>
      <c r="D25" s="59">
        <f>SUMIF(Schulungsplan!D7:D26,"Alle Abteilungen",Schulungsplan!J7:J26)</f>
        <v>2750</v>
      </c>
      <c r="F25" s="60" t="s">
        <v>17</v>
      </c>
      <c r="G25" s="61">
        <f>COUNTIF(Schulungsplan!K7:K26,"Abgeschlossen")</f>
        <v>8</v>
      </c>
    </row>
    <row r="26" spans="2:7" ht="21" customHeight="1" x14ac:dyDescent="0.25">
      <c r="B26" s="23" t="s">
        <v>19</v>
      </c>
      <c r="C26" s="22">
        <f>COUNTIF(Schulungsplan!D7:D26,"Verwaltung")</f>
        <v>3</v>
      </c>
      <c r="D26" s="62">
        <f>SUMIF(Schulungsplan!D7:D26,"Verwaltung",Schulungsplan!J7:J26)</f>
        <v>1730</v>
      </c>
      <c r="F26" s="63" t="s">
        <v>48</v>
      </c>
      <c r="G26" s="64">
        <f>COUNTIF(Schulungsplan!K7:K26,"In Planung")</f>
        <v>3</v>
      </c>
    </row>
    <row r="27" spans="2:7" ht="21" customHeight="1" x14ac:dyDescent="0.25">
      <c r="B27" s="18" t="s">
        <v>39</v>
      </c>
      <c r="C27" s="17">
        <f>COUNTIF(Schulungsplan!D7:D26,"IT &amp; Entwicklung")</f>
        <v>2</v>
      </c>
      <c r="D27" s="59">
        <f>SUMIF(Schulungsplan!D7:D26,"IT &amp; Entwicklung",Schulungsplan!J7:J26)</f>
        <v>1430</v>
      </c>
      <c r="F27" s="65" t="s">
        <v>55</v>
      </c>
      <c r="G27" s="66">
        <f>COUNTIF(Schulungsplan!K7:K26,"Geplant")</f>
        <v>9</v>
      </c>
    </row>
    <row r="28" spans="2:7" ht="21" customHeight="1" x14ac:dyDescent="0.25">
      <c r="B28" s="23" t="s">
        <v>23</v>
      </c>
      <c r="C28" s="22">
        <f>COUNTIF(Schulungsplan!D7:D26,"Management")</f>
        <v>4</v>
      </c>
      <c r="D28" s="62">
        <f>SUMIF(Schulungsplan!D7:D26,"Management",Schulungsplan!J7:J26)</f>
        <v>2550</v>
      </c>
      <c r="F28" s="67" t="s">
        <v>145</v>
      </c>
      <c r="G28" s="68">
        <f>COUNTIF(Schulungsplan!K7:K26,"Storniert")</f>
        <v>0</v>
      </c>
    </row>
    <row r="29" spans="2:7" ht="21" customHeight="1" x14ac:dyDescent="0.25">
      <c r="B29" s="18" t="s">
        <v>32</v>
      </c>
      <c r="C29" s="17">
        <f>COUNTIF(Schulungsplan!D7:D26,"Vertrieb")</f>
        <v>3</v>
      </c>
      <c r="D29" s="59">
        <f>SUMIF(Schulungsplan!D7:D26,"Vertrieb",Schulungsplan!J7:J26)</f>
        <v>2180</v>
      </c>
    </row>
    <row r="30" spans="2:7" ht="21" customHeight="1" x14ac:dyDescent="0.25">
      <c r="B30" s="23" t="s">
        <v>35</v>
      </c>
      <c r="C30" s="22">
        <f>COUNTIF(Schulungsplan!D7:D26,"Einkauf / Logistik")</f>
        <v>1</v>
      </c>
      <c r="D30" s="62">
        <f>SUMIF(Schulungsplan!D7:D26,"Einkauf / Logistik",Schulungsplan!J7:J26)</f>
        <v>2200</v>
      </c>
    </row>
    <row r="31" spans="2:7" ht="21" customHeight="1" x14ac:dyDescent="0.25">
      <c r="B31" s="18" t="s">
        <v>42</v>
      </c>
      <c r="C31" s="17">
        <f>COUNTIF(Schulungsplan!D7:D26,"Produktion")</f>
        <v>1</v>
      </c>
      <c r="D31" s="59">
        <f>SUMIF(Schulungsplan!D7:D26,"Produktion",Schulungsplan!J7:J26)</f>
        <v>300</v>
      </c>
    </row>
    <row r="32" spans="2:7" ht="21" customHeight="1" x14ac:dyDescent="0.25">
      <c r="B32" s="23" t="s">
        <v>60</v>
      </c>
      <c r="C32" s="22">
        <f>COUNTIF(Schulungsplan!D7:D26,"Qualitätssicherung")</f>
        <v>1</v>
      </c>
      <c r="D32" s="62">
        <f>SUMIF(Schulungsplan!D7:D26,"Qualitätssicherung",Schulungsplan!J7:J26)</f>
        <v>1600</v>
      </c>
    </row>
    <row r="33" ht="21" customHeight="1" x14ac:dyDescent="0.25"/>
    <row r="34" ht="21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  <row r="40" ht="21.75" customHeight="1" x14ac:dyDescent="0.25"/>
    <row r="41" ht="21.75" customHeight="1" x14ac:dyDescent="0.25"/>
    <row r="42" ht="21.75" customHeight="1" x14ac:dyDescent="0.25"/>
    <row r="43" ht="21.75" customHeight="1" x14ac:dyDescent="0.25"/>
    <row r="44" ht="21.75" customHeight="1" x14ac:dyDescent="0.25"/>
    <row r="45" ht="21.75" customHeight="1" x14ac:dyDescent="0.25"/>
    <row r="46" ht="21.75" customHeight="1" x14ac:dyDescent="0.25"/>
    <row r="47" ht="21.75" customHeight="1" x14ac:dyDescent="0.25"/>
    <row r="48" ht="21.75" customHeight="1" x14ac:dyDescent="0.25"/>
    <row r="49" ht="21.75" customHeight="1" x14ac:dyDescent="0.25"/>
    <row r="50" ht="21.75" customHeight="1" x14ac:dyDescent="0.25"/>
    <row r="51" ht="21.75" customHeight="1" x14ac:dyDescent="0.25"/>
    <row r="52" ht="21.75" customHeight="1" x14ac:dyDescent="0.25"/>
    <row r="53" ht="21.75" customHeight="1" x14ac:dyDescent="0.25"/>
    <row r="54" ht="21.75" customHeight="1" x14ac:dyDescent="0.25"/>
    <row r="55" ht="21.75" customHeight="1" x14ac:dyDescent="0.25"/>
    <row r="56" ht="21.75" customHeight="1" x14ac:dyDescent="0.25"/>
    <row r="57" ht="21.75" customHeight="1" x14ac:dyDescent="0.25"/>
    <row r="58" ht="21.75" customHeight="1" x14ac:dyDescent="0.25"/>
    <row r="59" ht="21.75" customHeight="1" x14ac:dyDescent="0.25"/>
  </sheetData>
  <mergeCells count="7">
    <mergeCell ref="B23:D23"/>
    <mergeCell ref="F23:G23"/>
    <mergeCell ref="B2:G2"/>
    <mergeCell ref="B3:G3"/>
    <mergeCell ref="B4:G4"/>
    <mergeCell ref="B12:D12"/>
    <mergeCell ref="F12:G1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4" customWidth="1"/>
    <col min="2" max="2" width="16" customWidth="1"/>
    <col min="3" max="12" width="22" customWidth="1"/>
    <col min="13" max="13" width="4" customWidth="1"/>
  </cols>
  <sheetData>
    <row r="1" spans="2:14" ht="9.75" customHeight="1" x14ac:dyDescent="0.25"/>
    <row r="2" spans="2:14" ht="51.75" customHeight="1" x14ac:dyDescent="0.25">
      <c r="B2" s="93" t="s">
        <v>146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2:14" ht="13.5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4" ht="27.75" customHeight="1" x14ac:dyDescent="0.25">
      <c r="B4" s="94" t="s">
        <v>147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4" ht="9.75" customHeight="1" x14ac:dyDescent="0.25"/>
    <row r="6" spans="2:14" ht="25.5" customHeight="1" x14ac:dyDescent="0.25">
      <c r="B6" s="16" t="s">
        <v>148</v>
      </c>
      <c r="C6" s="30" t="s">
        <v>149</v>
      </c>
      <c r="D6" s="53" t="s">
        <v>150</v>
      </c>
      <c r="E6" s="58" t="s">
        <v>151</v>
      </c>
      <c r="F6" s="69" t="s">
        <v>152</v>
      </c>
      <c r="G6" s="70" t="s">
        <v>153</v>
      </c>
      <c r="H6" s="71" t="s">
        <v>154</v>
      </c>
      <c r="I6" s="72" t="s">
        <v>155</v>
      </c>
      <c r="J6" s="73" t="s">
        <v>156</v>
      </c>
      <c r="K6" s="74" t="s">
        <v>157</v>
      </c>
      <c r="L6" s="75" t="s">
        <v>158</v>
      </c>
      <c r="M6" s="76" t="s">
        <v>159</v>
      </c>
      <c r="N6" s="77" t="s">
        <v>160</v>
      </c>
    </row>
    <row r="7" spans="2:14" ht="39.75" customHeight="1" x14ac:dyDescent="0.25">
      <c r="B7" s="78" t="s">
        <v>161</v>
      </c>
      <c r="C7" s="79" t="s">
        <v>162</v>
      </c>
      <c r="D7" s="79" t="s">
        <v>163</v>
      </c>
      <c r="E7" s="79" t="s">
        <v>164</v>
      </c>
      <c r="F7" s="79" t="s">
        <v>165</v>
      </c>
      <c r="G7" s="79" t="s">
        <v>166</v>
      </c>
      <c r="H7" s="80" t="s">
        <v>167</v>
      </c>
      <c r="I7" s="81" t="s">
        <v>168</v>
      </c>
      <c r="J7" s="81" t="s">
        <v>169</v>
      </c>
      <c r="K7" s="81" t="s">
        <v>170</v>
      </c>
      <c r="L7" s="81" t="s">
        <v>171</v>
      </c>
      <c r="M7" s="81" t="s">
        <v>172</v>
      </c>
      <c r="N7" s="82"/>
    </row>
    <row r="8" spans="2:14" ht="39.75" customHeight="1" x14ac:dyDescent="0.25">
      <c r="B8" s="78" t="s">
        <v>173</v>
      </c>
      <c r="C8" s="82"/>
      <c r="D8" s="79" t="s">
        <v>174</v>
      </c>
      <c r="E8" s="79" t="s">
        <v>175</v>
      </c>
      <c r="F8" s="79" t="s">
        <v>176</v>
      </c>
      <c r="G8" s="80" t="s">
        <v>177</v>
      </c>
      <c r="H8" s="80" t="s">
        <v>178</v>
      </c>
      <c r="I8" s="81" t="s">
        <v>179</v>
      </c>
      <c r="J8" s="81" t="s">
        <v>180</v>
      </c>
      <c r="K8" s="81" t="s">
        <v>181</v>
      </c>
      <c r="L8" s="81" t="s">
        <v>182</v>
      </c>
      <c r="M8" s="82"/>
      <c r="N8" s="82"/>
    </row>
    <row r="9" spans="2:14" ht="21.75" customHeight="1" x14ac:dyDescent="0.25">
      <c r="B9" s="30" t="s">
        <v>133</v>
      </c>
      <c r="C9" s="30">
        <v>1</v>
      </c>
      <c r="D9" s="30">
        <v>2</v>
      </c>
      <c r="E9" s="30">
        <v>2</v>
      </c>
      <c r="F9" s="30">
        <v>2</v>
      </c>
      <c r="G9" s="30">
        <v>2</v>
      </c>
      <c r="H9" s="30">
        <v>2</v>
      </c>
      <c r="I9" s="30">
        <v>2</v>
      </c>
      <c r="J9" s="30">
        <v>2</v>
      </c>
      <c r="K9" s="30">
        <v>2</v>
      </c>
      <c r="L9" s="30">
        <v>2</v>
      </c>
      <c r="M9" s="30">
        <v>1</v>
      </c>
      <c r="N9" s="30" t="s">
        <v>99</v>
      </c>
    </row>
  </sheetData>
  <mergeCells count="3">
    <mergeCell ref="B2:L2"/>
    <mergeCell ref="B3:L3"/>
    <mergeCell ref="B4:L4"/>
  </mergeCell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31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32" customWidth="1"/>
    <col min="3" max="3" width="50" customWidth="1"/>
    <col min="4" max="4" width="4" customWidth="1"/>
  </cols>
  <sheetData>
    <row r="1" spans="2:3" ht="9.75" customHeight="1" x14ac:dyDescent="0.25"/>
    <row r="2" spans="2:3" ht="51.75" customHeight="1" x14ac:dyDescent="0.25">
      <c r="B2" s="93" t="s">
        <v>183</v>
      </c>
      <c r="C2" s="93"/>
    </row>
    <row r="3" spans="2:3" ht="13.5" customHeight="1" x14ac:dyDescent="0.25">
      <c r="B3" s="13"/>
      <c r="C3" s="13"/>
    </row>
    <row r="4" spans="2:3" ht="27.75" customHeight="1" x14ac:dyDescent="0.25">
      <c r="B4" s="94" t="s">
        <v>184</v>
      </c>
      <c r="C4" s="94"/>
    </row>
    <row r="5" spans="2:3" ht="15.75" customHeight="1" x14ac:dyDescent="0.25"/>
    <row r="6" spans="2:3" ht="9.75" customHeight="1" x14ac:dyDescent="0.25"/>
    <row r="7" spans="2:3" ht="24" customHeight="1" x14ac:dyDescent="0.25">
      <c r="B7" s="95" t="s">
        <v>185</v>
      </c>
      <c r="C7" s="95"/>
    </row>
    <row r="8" spans="2:3" ht="31.5" customHeight="1" x14ac:dyDescent="0.25">
      <c r="B8" s="83" t="s">
        <v>186</v>
      </c>
      <c r="C8" s="21" t="s">
        <v>187</v>
      </c>
    </row>
    <row r="9" spans="2:3" ht="31.5" customHeight="1" x14ac:dyDescent="0.25">
      <c r="B9" s="84" t="s">
        <v>188</v>
      </c>
      <c r="C9" s="25" t="s">
        <v>189</v>
      </c>
    </row>
    <row r="10" spans="2:3" ht="31.5" customHeight="1" x14ac:dyDescent="0.25">
      <c r="B10" s="83" t="s">
        <v>190</v>
      </c>
      <c r="C10" s="21" t="s">
        <v>191</v>
      </c>
    </row>
    <row r="11" spans="2:3" ht="31.5" customHeight="1" x14ac:dyDescent="0.25">
      <c r="B11" s="84" t="s">
        <v>192</v>
      </c>
      <c r="C11" s="25" t="s">
        <v>193</v>
      </c>
    </row>
    <row r="12" spans="2:3" ht="31.5" customHeight="1" x14ac:dyDescent="0.25">
      <c r="B12" s="83" t="s">
        <v>194</v>
      </c>
      <c r="C12" s="21" t="s">
        <v>195</v>
      </c>
    </row>
    <row r="13" spans="2:3" ht="9.75" customHeight="1" x14ac:dyDescent="0.25"/>
    <row r="14" spans="2:3" ht="24" customHeight="1" x14ac:dyDescent="0.25">
      <c r="B14" s="96" t="s">
        <v>196</v>
      </c>
      <c r="C14" s="96"/>
    </row>
    <row r="15" spans="2:3" ht="31.5" customHeight="1" x14ac:dyDescent="0.25">
      <c r="B15" s="85" t="s">
        <v>197</v>
      </c>
      <c r="C15" s="21" t="s">
        <v>198</v>
      </c>
    </row>
    <row r="16" spans="2:3" ht="31.5" customHeight="1" x14ac:dyDescent="0.25">
      <c r="B16" s="86" t="s">
        <v>199</v>
      </c>
      <c r="C16" s="25" t="s">
        <v>200</v>
      </c>
    </row>
    <row r="17" spans="2:3" ht="31.5" customHeight="1" x14ac:dyDescent="0.25">
      <c r="B17" s="85" t="s">
        <v>201</v>
      </c>
      <c r="C17" s="21" t="s">
        <v>202</v>
      </c>
    </row>
    <row r="18" spans="2:3" ht="31.5" customHeight="1" x14ac:dyDescent="0.25">
      <c r="B18" s="86" t="s">
        <v>203</v>
      </c>
      <c r="C18" s="25" t="s">
        <v>204</v>
      </c>
    </row>
    <row r="19" spans="2:3" ht="31.5" customHeight="1" x14ac:dyDescent="0.25">
      <c r="B19" s="85" t="s">
        <v>205</v>
      </c>
      <c r="C19" s="21" t="s">
        <v>206</v>
      </c>
    </row>
    <row r="20" spans="2:3" ht="9.75" customHeight="1" x14ac:dyDescent="0.25"/>
    <row r="21" spans="2:3" ht="24" customHeight="1" x14ac:dyDescent="0.25">
      <c r="B21" s="97" t="s">
        <v>207</v>
      </c>
      <c r="C21" s="97"/>
    </row>
    <row r="22" spans="2:3" ht="31.5" customHeight="1" x14ac:dyDescent="0.25">
      <c r="B22" s="87" t="s">
        <v>208</v>
      </c>
      <c r="C22" s="21" t="s">
        <v>209</v>
      </c>
    </row>
    <row r="23" spans="2:3" ht="31.5" customHeight="1" x14ac:dyDescent="0.25">
      <c r="B23" s="88" t="s">
        <v>210</v>
      </c>
      <c r="C23" s="25" t="s">
        <v>211</v>
      </c>
    </row>
    <row r="24" spans="2:3" ht="31.5" customHeight="1" x14ac:dyDescent="0.25">
      <c r="B24" s="87" t="s">
        <v>212</v>
      </c>
      <c r="C24" s="21" t="s">
        <v>213</v>
      </c>
    </row>
    <row r="25" spans="2:3" ht="31.5" customHeight="1" x14ac:dyDescent="0.25">
      <c r="B25" s="88" t="s">
        <v>214</v>
      </c>
      <c r="C25" s="25" t="s">
        <v>215</v>
      </c>
    </row>
    <row r="26" spans="2:3" ht="9.75" customHeight="1" x14ac:dyDescent="0.25"/>
    <row r="27" spans="2:3" ht="24" customHeight="1" x14ac:dyDescent="0.25">
      <c r="B27" s="98" t="s">
        <v>216</v>
      </c>
      <c r="C27" s="98"/>
    </row>
    <row r="28" spans="2:3" ht="31.5" customHeight="1" x14ac:dyDescent="0.25">
      <c r="B28" s="89" t="s">
        <v>217</v>
      </c>
      <c r="C28" s="21" t="s">
        <v>218</v>
      </c>
    </row>
    <row r="29" spans="2:3" ht="31.5" customHeight="1" x14ac:dyDescent="0.25">
      <c r="B29" s="90" t="s">
        <v>219</v>
      </c>
      <c r="C29" s="25" t="s">
        <v>220</v>
      </c>
    </row>
    <row r="30" spans="2:3" ht="31.5" customHeight="1" x14ac:dyDescent="0.25">
      <c r="B30" s="89" t="s">
        <v>221</v>
      </c>
      <c r="C30" s="21" t="s">
        <v>222</v>
      </c>
    </row>
    <row r="31" spans="2:3" ht="31.5" customHeight="1" x14ac:dyDescent="0.25">
      <c r="B31" s="90" t="s">
        <v>223</v>
      </c>
      <c r="C31" s="25" t="s">
        <v>224</v>
      </c>
    </row>
  </sheetData>
  <mergeCells count="7">
    <mergeCell ref="B21:C21"/>
    <mergeCell ref="B27:C27"/>
    <mergeCell ref="B2:C2"/>
    <mergeCell ref="B3:C3"/>
    <mergeCell ref="B4:C4"/>
    <mergeCell ref="B7:C7"/>
    <mergeCell ref="B14:C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Schulungsplan</vt:lpstr>
      <vt:lpstr>Teilnehmer &amp; Status</vt:lpstr>
      <vt:lpstr>Auswertung &amp; Kennzahlen</vt:lpstr>
      <vt:lpstr>Jahreskalender</vt:lpstr>
      <vt:lpstr>Anleitung &amp; Legende</vt:lpstr>
      <vt:lpstr>Schulungsplan!Drucktitel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2026-07-28T07:08:37Z</dcterms:created>
  <dcterms:modified xsi:type="dcterms:W3CDTF">2026-07-28T08:29:42Z</dcterms:modified>
  <dc:language>en-US</dc:language>
</cp:coreProperties>
</file>