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70C1F7C5-482E-48CF-BA81-8EF22C366030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Vermögensübersicht" sheetId="1" r:id="rId1"/>
    <sheet name="Berechnungen" sheetId="2" state="hidden" r:id="rId2"/>
    <sheet name="Vermögensentwicklung" sheetId="3" r:id="rId3"/>
    <sheet name="Vermögensstruktur" sheetId="4" r:id="rId4"/>
  </sheets>
  <definedNames>
    <definedName name="_xlnm.Print_Titles" localSheetId="0">Vermögensübersicht!$1:$10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2" l="1"/>
  <c r="G57" i="1" s="1"/>
  <c r="C7" i="2"/>
  <c r="B7" i="2"/>
  <c r="C10" i="4" s="1"/>
  <c r="C5" i="2"/>
  <c r="B5" i="2"/>
  <c r="C8" i="4" s="1"/>
  <c r="D60" i="1"/>
  <c r="C14" i="2" s="1"/>
  <c r="C60" i="1"/>
  <c r="F60" i="1" s="1"/>
  <c r="D58" i="1"/>
  <c r="C58" i="1"/>
  <c r="G58" i="1" s="1"/>
  <c r="F57" i="1"/>
  <c r="E57" i="1"/>
  <c r="F56" i="1"/>
  <c r="E56" i="1"/>
  <c r="D54" i="1"/>
  <c r="C54" i="1"/>
  <c r="G54" i="1" s="1"/>
  <c r="F53" i="1"/>
  <c r="E53" i="1"/>
  <c r="F52" i="1"/>
  <c r="E52" i="1"/>
  <c r="F51" i="1"/>
  <c r="E51" i="1"/>
  <c r="F50" i="1"/>
  <c r="E50" i="1"/>
  <c r="D48" i="1"/>
  <c r="C48" i="1"/>
  <c r="G48" i="1" s="1"/>
  <c r="F47" i="1"/>
  <c r="E47" i="1"/>
  <c r="F46" i="1"/>
  <c r="E46" i="1"/>
  <c r="F45" i="1"/>
  <c r="E45" i="1"/>
  <c r="F39" i="1"/>
  <c r="E39" i="1"/>
  <c r="D39" i="1"/>
  <c r="C39" i="1"/>
  <c r="F38" i="1"/>
  <c r="E38" i="1"/>
  <c r="F37" i="1"/>
  <c r="E37" i="1"/>
  <c r="F36" i="1"/>
  <c r="E36" i="1"/>
  <c r="F35" i="1"/>
  <c r="E35" i="1"/>
  <c r="D33" i="1"/>
  <c r="C6" i="2" s="1"/>
  <c r="C33" i="1"/>
  <c r="F33" i="1" s="1"/>
  <c r="F32" i="1"/>
  <c r="E32" i="1"/>
  <c r="F31" i="1"/>
  <c r="E31" i="1"/>
  <c r="F30" i="1"/>
  <c r="E30" i="1"/>
  <c r="F28" i="1"/>
  <c r="E28" i="1"/>
  <c r="D28" i="1"/>
  <c r="C28" i="1"/>
  <c r="F27" i="1"/>
  <c r="E27" i="1"/>
  <c r="F26" i="1"/>
  <c r="E26" i="1"/>
  <c r="D24" i="1"/>
  <c r="C3" i="2" s="1"/>
  <c r="C24" i="1"/>
  <c r="F23" i="1"/>
  <c r="E23" i="1"/>
  <c r="F22" i="1"/>
  <c r="E22" i="1"/>
  <c r="F21" i="1"/>
  <c r="E21" i="1"/>
  <c r="F20" i="1"/>
  <c r="E20" i="1"/>
  <c r="F19" i="1"/>
  <c r="E19" i="1"/>
  <c r="D17" i="1"/>
  <c r="C2" i="2" s="1"/>
  <c r="C17" i="1"/>
  <c r="F16" i="1"/>
  <c r="E16" i="1"/>
  <c r="F15" i="1"/>
  <c r="E15" i="1"/>
  <c r="F14" i="1"/>
  <c r="E14" i="1"/>
  <c r="F13" i="1"/>
  <c r="E13" i="1"/>
  <c r="E60" i="1" l="1"/>
  <c r="H7" i="3"/>
  <c r="B2" i="2"/>
  <c r="C6" i="4" s="1"/>
  <c r="E17" i="1"/>
  <c r="E24" i="1"/>
  <c r="E48" i="1"/>
  <c r="F17" i="1"/>
  <c r="F24" i="1"/>
  <c r="F48" i="1"/>
  <c r="B3" i="2"/>
  <c r="C7" i="4" s="1"/>
  <c r="G52" i="1"/>
  <c r="G53" i="1"/>
  <c r="G47" i="1"/>
  <c r="E54" i="1"/>
  <c r="F54" i="1"/>
  <c r="G56" i="1"/>
  <c r="G45" i="1"/>
  <c r="D6" i="1"/>
  <c r="G50" i="1"/>
  <c r="D41" i="1"/>
  <c r="B6" i="2"/>
  <c r="C9" i="4" s="1"/>
  <c r="G51" i="1"/>
  <c r="E58" i="1"/>
  <c r="G46" i="1"/>
  <c r="E33" i="1"/>
  <c r="C41" i="1"/>
  <c r="F58" i="1"/>
  <c r="E41" i="1" l="1"/>
  <c r="F41" i="1"/>
  <c r="B4" i="2"/>
  <c r="C62" i="1"/>
  <c r="D7" i="4"/>
  <c r="D9" i="4"/>
  <c r="C11" i="4"/>
  <c r="D6" i="4"/>
  <c r="C4" i="2"/>
  <c r="D62" i="1"/>
  <c r="C18" i="2" s="1"/>
  <c r="B18" i="2" l="1"/>
  <c r="E62" i="1"/>
  <c r="F62" i="1"/>
  <c r="G35" i="1"/>
  <c r="G20" i="1"/>
  <c r="G26" i="1"/>
  <c r="G22" i="1"/>
  <c r="G21" i="1"/>
  <c r="G27" i="1"/>
  <c r="G13" i="1"/>
  <c r="G28" i="1"/>
  <c r="G19" i="1"/>
  <c r="G39" i="1"/>
  <c r="G15" i="1"/>
  <c r="G36" i="1"/>
  <c r="G14" i="1"/>
  <c r="G32" i="1"/>
  <c r="C6" i="1"/>
  <c r="G38" i="1"/>
  <c r="G31" i="1"/>
  <c r="G23" i="1"/>
  <c r="G16" i="1"/>
  <c r="H6" i="3"/>
  <c r="G37" i="1"/>
  <c r="G30" i="1"/>
  <c r="G17" i="1"/>
  <c r="G33" i="1"/>
  <c r="D8" i="4"/>
  <c r="D11" i="4" s="1"/>
  <c r="G24" i="1"/>
  <c r="D10" i="4"/>
  <c r="E6" i="1" l="1"/>
  <c r="H8" i="3"/>
  <c r="B22" i="2"/>
  <c r="F6" i="1" s="1"/>
</calcChain>
</file>

<file path=xl/sharedStrings.xml><?xml version="1.0" encoding="utf-8"?>
<sst xmlns="http://schemas.openxmlformats.org/spreadsheetml/2006/main" count="105" uniqueCount="99">
  <si>
    <t>VERMÖGENSAUFSTELLUNG</t>
  </si>
  <si>
    <t>Persönliche Finanzübersicht  ·  Stichtag: 31. Dezember 2026</t>
  </si>
  <si>
    <t>Vergleichsjahr: 2025</t>
  </si>
  <si>
    <t>Gesamtvermögen</t>
  </si>
  <si>
    <t>Gesamtverbindlichkeiten</t>
  </si>
  <si>
    <t>Nettovermögen</t>
  </si>
  <si>
    <t>Veränderung ggü. Vorjahr</t>
  </si>
  <si>
    <t>Aktiva gesamt</t>
  </si>
  <si>
    <t>Passiva gesamt</t>
  </si>
  <si>
    <t>Eigenkapital</t>
  </si>
  <si>
    <t>absolut</t>
  </si>
  <si>
    <t>Position</t>
  </si>
  <si>
    <t>2026 (€)</t>
  </si>
  <si>
    <t>2025 (€)</t>
  </si>
  <si>
    <t>Δ Absolut</t>
  </si>
  <si>
    <t>Δ %</t>
  </si>
  <si>
    <t>Anteil</t>
  </si>
  <si>
    <t xml:space="preserve">  A  —  VERMÖGENSWERTE (AKTIVA)</t>
  </si>
  <si>
    <t xml:space="preserve">    ▸ 1.  Liquide Mittel</t>
  </si>
  <si>
    <t xml:space="preserve">        Girokonto (lfd. Zahlungsverkehr)</t>
  </si>
  <si>
    <t xml:space="preserve">        Tagesgeldkonto</t>
  </si>
  <si>
    <t xml:space="preserve">        Bargeldbestand</t>
  </si>
  <si>
    <t xml:space="preserve">        Festgeld (Laufzeit &lt; 12 Monate)</t>
  </si>
  <si>
    <t xml:space="preserve">    Summe: Liquide Mittel</t>
  </si>
  <si>
    <t xml:space="preserve">    ▸ 2.  Wertpapiere &amp; Kapitalanlagen</t>
  </si>
  <si>
    <t xml:space="preserve">        Aktiendepot – Einzeltitel</t>
  </si>
  <si>
    <t xml:space="preserve">        ETF-Depot (breit diversifiziert)</t>
  </si>
  <si>
    <t xml:space="preserve">        Anleihen / Rentenfonds</t>
  </si>
  <si>
    <t xml:space="preserve">        Kryptowährungen</t>
  </si>
  <si>
    <t xml:space="preserve">        Private-Equity-Beteiligung</t>
  </si>
  <si>
    <t xml:space="preserve">    Summe: Wertpapiere &amp; Kapitalanlagen</t>
  </si>
  <si>
    <t xml:space="preserve">    ▸ 3.  Immobilien (Verkehrswert)</t>
  </si>
  <si>
    <t xml:space="preserve">        Eigengenutzte Immobilie</t>
  </si>
  <si>
    <t xml:space="preserve">        Vermietetes Objekt</t>
  </si>
  <si>
    <t xml:space="preserve">    Summe: Immobilien</t>
  </si>
  <si>
    <t xml:space="preserve">    ▸ 4.  Altersvorsorge</t>
  </si>
  <si>
    <t xml:space="preserve">        Betriebliche Altersvorsorge (bAV)</t>
  </si>
  <si>
    <t xml:space="preserve">        Private Rentenversicherung</t>
  </si>
  <si>
    <t xml:space="preserve">        Riester-/Rürup-Vertrag</t>
  </si>
  <si>
    <t xml:space="preserve">    Summe: Altersvorsorge</t>
  </si>
  <si>
    <t xml:space="preserve">    ▸ 5.  Sonstige Vermögenswerte</t>
  </si>
  <si>
    <t xml:space="preserve">        Fahrzeuge (Zeitwert)</t>
  </si>
  <si>
    <t xml:space="preserve">        Edelmetalle (Gold / Silber)</t>
  </si>
  <si>
    <t xml:space="preserve">        Forderungen gegenüber Dritten</t>
  </si>
  <si>
    <t xml:space="preserve">        Lebensversicherung (Rückkaufwert)</t>
  </si>
  <si>
    <t xml:space="preserve">    Summe: Sonstige Vermögenswerte</t>
  </si>
  <si>
    <t>SUMME AKTIVA</t>
  </si>
  <si>
    <t xml:space="preserve">  B  —  VERBINDLICHKEITEN (PASSIVA)</t>
  </si>
  <si>
    <t xml:space="preserve">    ▸ 6.  Kurzfristige Verbindlichkeiten  (Fälligkeit &lt; 12 Monate)</t>
  </si>
  <si>
    <t xml:space="preserve">        Kontokorrentkredit / Dispositionskredit</t>
  </si>
  <si>
    <t xml:space="preserve">        Kreditkartensaldo (ausstehend)</t>
  </si>
  <si>
    <t xml:space="preserve">        Sonstige kurzfristige Darlehen</t>
  </si>
  <si>
    <t xml:space="preserve">    Summe: Kurzfristige Verbindlichkeiten</t>
  </si>
  <si>
    <t xml:space="preserve">    ▸ 7.  Langfristige Verbindlichkeiten  (Fälligkeit ≥ 12 Monate)</t>
  </si>
  <si>
    <t xml:space="preserve">        Immobiliendarlehen – Hauptwohnsitz</t>
  </si>
  <si>
    <t xml:space="preserve">        Immobiliendarlehen – Mietobjekt</t>
  </si>
  <si>
    <t xml:space="preserve">        Fahrzeugfinanzierung</t>
  </si>
  <si>
    <t xml:space="preserve">        Privatdarlehen (Familienkredit)</t>
  </si>
  <si>
    <t xml:space="preserve">    Summe: Langfristige Verbindlichkeiten</t>
  </si>
  <si>
    <t xml:space="preserve">    ▸ 8.  Steuern &amp; Sonstige Verpflichtungen</t>
  </si>
  <si>
    <t xml:space="preserve">        Offene Steuernachzahlung (Einkommensteuer)</t>
  </si>
  <si>
    <t xml:space="preserve">        Ausstehende Rechnung / Sonstiges</t>
  </si>
  <si>
    <t xml:space="preserve">    Summe: Steuern &amp; Sonstige</t>
  </si>
  <si>
    <t>SUMME PASSIVA</t>
  </si>
  <si>
    <t>NETTOVERMÖGEN  (Aktiva − Passiva)</t>
  </si>
  <si>
    <t>Hinweise zur Vorlage</t>
  </si>
  <si>
    <t>ℹ  Alle kursiv markierten Werte in Spalte C (2026) sind direkt editierbare Eingabefelder – bitte mit aktuellen Daten ersetzen.</t>
  </si>
  <si>
    <t>ℹ  Immobilienwerte entsprechen dem geschätzten Verkehrswert; eine professionelle Bewertung wird für präzisere Ergebnisse empfohlen.</t>
  </si>
  <si>
    <t>ℹ  Die Spalte 'Anteil' bezieht sich auf den prozentualen Anteil am Gesamtvermögen (Aktiva gesamt).</t>
  </si>
  <si>
    <t>ℹ  Stichtag und Vergleichsjahr können in Zeile 3 angepasst werden.</t>
  </si>
  <si>
    <t>Beschreibung</t>
  </si>
  <si>
    <t>2026</t>
  </si>
  <si>
    <t>2025</t>
  </si>
  <si>
    <t>Liquide Mittel</t>
  </si>
  <si>
    <t>Wertpapiere</t>
  </si>
  <si>
    <t>AKTIVA GESAMT</t>
  </si>
  <si>
    <t>Immobilien</t>
  </si>
  <si>
    <t>Altersvorsorge</t>
  </si>
  <si>
    <t>Sonstige Aktiva</t>
  </si>
  <si>
    <t>PASSIVA GESAMT</t>
  </si>
  <si>
    <t>NETTOVERMÖGEN</t>
  </si>
  <si>
    <t>Veränderung absolut</t>
  </si>
  <si>
    <t>VERMÖGENSENTWICKLUNG  —  Mehrjahresvergleich</t>
  </si>
  <si>
    <t>Jährliche Übersicht: Aktiva · Passiva · Nettovermögen  (Angaben in EUR)</t>
  </si>
  <si>
    <t>Jahr / Position</t>
  </si>
  <si>
    <t>2021</t>
  </si>
  <si>
    <t>2022</t>
  </si>
  <si>
    <t>2023</t>
  </si>
  <si>
    <t>2024</t>
  </si>
  <si>
    <t>Aktiva</t>
  </si>
  <si>
    <t>Passiva</t>
  </si>
  <si>
    <t>VERMÖGENSSTRUKTUR 2026</t>
  </si>
  <si>
    <t>Prozentualer Anteil je Anlagekategorie am Gesamtvermögen</t>
  </si>
  <si>
    <t>Kategorie</t>
  </si>
  <si>
    <t>Betrag (€)</t>
  </si>
  <si>
    <t>Anteil (%)</t>
  </si>
  <si>
    <t>Wertpapiere &amp; Kapitalanl.</t>
  </si>
  <si>
    <t>Sonstige Vermögenswerte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</si>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</sst>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%"/>
  </numFmts>
  <fonts count="32" x14ac:knownFonts="1">
    <font>
      <sz val="11"/>
      <color theme="1"/>
      <name val="Calibri"/>
      <family val="2"/>
      <charset val="1"/>
    </font>
    <font>
      <b/>
      <sz val="26"/>
      <color rgb="FFFFFFFF"/>
      <name val="Calibri"/>
      <charset val="1"/>
    </font>
    <font>
      <i/>
      <sz val="11"/>
      <color rgb="FFF2D89A"/>
      <name val="Calibri"/>
      <charset val="1"/>
    </font>
    <font>
      <sz val="10"/>
      <color rgb="FFF2D89A"/>
      <name val="Calibri"/>
      <charset val="1"/>
    </font>
    <font>
      <b/>
      <sz val="9"/>
      <color rgb="FF3A4F6E"/>
      <name val="Calibri"/>
      <charset val="1"/>
    </font>
    <font>
      <b/>
      <sz val="16"/>
      <color rgb="FFFFFFFF"/>
      <name val="Calibri"/>
      <charset val="1"/>
    </font>
    <font>
      <b/>
      <sz val="16"/>
      <color rgb="FFF2D89A"/>
      <name val="Calibri"/>
      <charset val="1"/>
    </font>
    <font>
      <b/>
      <sz val="16"/>
      <color rgb="FF1B2A4A"/>
      <name val="Calibri"/>
      <charset val="1"/>
    </font>
    <font>
      <i/>
      <sz val="8"/>
      <color rgb="FF3A4F6E"/>
      <name val="Calibri"/>
      <charset val="1"/>
    </font>
    <font>
      <b/>
      <sz val="9"/>
      <color rgb="FFFFFFFF"/>
      <name val="Calibri"/>
      <charset val="1"/>
    </font>
    <font>
      <b/>
      <sz val="10"/>
      <color rgb="FFFFFFFF"/>
      <name val="Calibri"/>
      <charset val="1"/>
    </font>
    <font>
      <b/>
      <sz val="9"/>
      <color rgb="FF1B2A4A"/>
      <name val="Calibri"/>
      <charset val="1"/>
    </font>
    <font>
      <sz val="9"/>
      <color rgb="FF1B2A4A"/>
      <name val="Calibri"/>
      <charset val="1"/>
    </font>
    <font>
      <sz val="9"/>
      <color rgb="FF3A4F6E"/>
      <name val="Calibri"/>
      <charset val="1"/>
    </font>
    <font>
      <b/>
      <sz val="10"/>
      <color rgb="FFF2D89A"/>
      <name val="Calibri"/>
      <charset val="1"/>
    </font>
    <font>
      <b/>
      <sz val="11"/>
      <color rgb="FFF2D89A"/>
      <name val="Calibri"/>
      <charset val="1"/>
    </font>
    <font>
      <b/>
      <sz val="12"/>
      <color rgb="FFC8963E"/>
      <name val="Calibri"/>
      <charset val="1"/>
    </font>
    <font>
      <b/>
      <sz val="11"/>
      <color rgb="FFFFFFFF"/>
      <name val="Calibri"/>
      <charset val="1"/>
    </font>
    <font>
      <b/>
      <sz val="12"/>
      <color rgb="FFFFFFFF"/>
      <name val="Calibri"/>
      <charset val="1"/>
    </font>
    <font>
      <b/>
      <sz val="14"/>
      <color rgb="FFC8963E"/>
      <name val="Calibri"/>
      <charset val="1"/>
    </font>
    <font>
      <b/>
      <sz val="12"/>
      <color rgb="FFF2D89A"/>
      <name val="Calibri"/>
      <charset val="1"/>
    </font>
    <font>
      <b/>
      <sz val="9"/>
      <color rgb="FF243457"/>
      <name val="Calibri"/>
      <charset val="1"/>
    </font>
    <font>
      <b/>
      <sz val="20"/>
      <color rgb="FFFFFFFF"/>
      <name val="Calibri"/>
      <charset val="1"/>
    </font>
    <font>
      <i/>
      <sz val="10"/>
      <color rgb="FFF2D89A"/>
      <name val="Calibri"/>
      <charset val="1"/>
    </font>
    <font>
      <b/>
      <sz val="10"/>
      <color rgb="FF1B2A4A"/>
      <name val="Calibri"/>
      <charset val="1"/>
    </font>
    <font>
      <sz val="10"/>
      <color rgb="FF1B2A4A"/>
      <name val="Calibri"/>
      <charset val="1"/>
    </font>
    <font>
      <b/>
      <sz val="10"/>
      <color rgb="FFB5373A"/>
      <name val="Calibri"/>
      <charset val="1"/>
    </font>
    <font>
      <sz val="10"/>
      <color rgb="FFB5373A"/>
      <name val="Calibri"/>
      <charset val="1"/>
    </font>
    <font>
      <b/>
      <sz val="10"/>
      <color rgb="FF2E7D5A"/>
      <name val="Calibri"/>
      <charset val="1"/>
    </font>
    <font>
      <sz val="10"/>
      <color rgb="FF2E7D5A"/>
      <name val="Calibri"/>
      <charset val="1"/>
    </font>
    <font>
      <b/>
      <sz val="10"/>
      <color rgb="FFC8963E"/>
      <name val="Calibri"/>
      <charset val="1"/>
    </font>
    <font>
      <b/>
      <sz val="11"/>
      <color rgb="FFC8963E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C8963E"/>
        <bgColor rgb="FFF79646"/>
      </patternFill>
    </fill>
    <fill>
      <patternFill patternType="solid">
        <fgColor rgb="FF1B2A4A"/>
        <bgColor rgb="FF243457"/>
      </patternFill>
    </fill>
    <fill>
      <patternFill patternType="solid">
        <fgColor rgb="FF243457"/>
        <bgColor rgb="FF1B2A4A"/>
      </patternFill>
    </fill>
    <fill>
      <patternFill patternType="solid">
        <fgColor rgb="FF4A6080"/>
        <bgColor rgb="FF3A5278"/>
      </patternFill>
    </fill>
    <fill>
      <patternFill patternType="solid">
        <fgColor rgb="FFF2D89A"/>
        <bgColor rgb="FFFAE0E0"/>
      </patternFill>
    </fill>
    <fill>
      <patternFill patternType="solid">
        <fgColor rgb="FFF7F8FA"/>
        <bgColor rgb="FFF9F9F9"/>
      </patternFill>
    </fill>
    <fill>
      <patternFill patternType="solid">
        <fgColor rgb="FFD6DDE8"/>
        <bgColor rgb="FFD9D9D9"/>
      </patternFill>
    </fill>
    <fill>
      <patternFill patternType="solid">
        <fgColor rgb="FF3A5278"/>
        <bgColor rgb="FF3A4F6E"/>
      </patternFill>
    </fill>
    <fill>
      <patternFill patternType="solid">
        <fgColor rgb="FFB5373A"/>
        <bgColor rgb="FFC0504D"/>
      </patternFill>
    </fill>
    <fill>
      <patternFill patternType="solid">
        <fgColor rgb="FFFAE0E0"/>
        <bgColor rgb="FFE0E4EC"/>
      </patternFill>
    </fill>
    <fill>
      <patternFill patternType="solid">
        <fgColor rgb="FFD4EDE1"/>
        <bgColor rgb="FFE0E4EC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B2A4A"/>
      </left>
      <right style="thin">
        <color rgb="FF1B2A4A"/>
      </right>
      <top style="thin">
        <color rgb="FF1B2A4A"/>
      </top>
      <bottom style="thin">
        <color rgb="FF1B2A4A"/>
      </bottom>
      <diagonal/>
    </border>
    <border>
      <left style="thin">
        <color rgb="FF4A6080"/>
      </left>
      <right/>
      <top style="thin">
        <color rgb="FF4A6080"/>
      </top>
      <bottom style="thin">
        <color rgb="FF4A6080"/>
      </bottom>
      <diagonal/>
    </border>
    <border>
      <left/>
      <right/>
      <top/>
      <bottom style="medium">
        <color rgb="FFC8963E"/>
      </bottom>
      <diagonal/>
    </border>
    <border>
      <left style="thin">
        <color rgb="FFE0E4EC"/>
      </left>
      <right style="thin">
        <color rgb="FFE0E4EC"/>
      </right>
      <top style="thin">
        <color rgb="FFE0E4EC"/>
      </top>
      <bottom style="thin">
        <color rgb="FFE0E4EC"/>
      </bottom>
      <diagonal/>
    </border>
    <border>
      <left style="thin">
        <color rgb="FF3A5278"/>
      </left>
      <right style="thin">
        <color rgb="FF3A5278"/>
      </right>
      <top style="thin">
        <color rgb="FF3A5278"/>
      </top>
      <bottom style="thin">
        <color rgb="FF3A527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3" fillId="4" borderId="0" xfId="0" applyFont="1" applyFill="1" applyAlignment="1">
      <alignment horizontal="left" vertical="center" indent="1"/>
    </xf>
    <xf numFmtId="0" fontId="22" fillId="3" borderId="0" xfId="0" applyFont="1" applyFill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21" fillId="0" borderId="4" xfId="0" applyFont="1" applyBorder="1"/>
    <xf numFmtId="0" fontId="11" fillId="6" borderId="4" xfId="0" applyFont="1" applyFill="1" applyBorder="1"/>
    <xf numFmtId="0" fontId="10" fillId="5" borderId="3" xfId="0" applyFont="1" applyFill="1" applyBorder="1"/>
    <xf numFmtId="0" fontId="3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0" borderId="0" xfId="0" applyFont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left" vertical="center" indent="1"/>
    </xf>
    <xf numFmtId="0" fontId="9" fillId="4" borderId="2" xfId="0" applyFont="1" applyFill="1" applyBorder="1" applyAlignment="1">
      <alignment horizontal="center" vertical="center"/>
    </xf>
    <xf numFmtId="0" fontId="0" fillId="5" borderId="0" xfId="0" applyFill="1"/>
    <xf numFmtId="0" fontId="0" fillId="7" borderId="0" xfId="0" applyFill="1"/>
    <xf numFmtId="0" fontId="12" fillId="7" borderId="5" xfId="0" applyFont="1" applyFill="1" applyBorder="1" applyAlignment="1">
      <alignment horizontal="left" vertical="center" indent="1"/>
    </xf>
    <xf numFmtId="164" fontId="12" fillId="7" borderId="5" xfId="0" applyNumberFormat="1" applyFont="1" applyFill="1" applyBorder="1" applyAlignment="1">
      <alignment horizontal="right" vertical="center"/>
    </xf>
    <xf numFmtId="164" fontId="13" fillId="7" borderId="5" xfId="0" applyNumberFormat="1" applyFont="1" applyFill="1" applyBorder="1" applyAlignment="1">
      <alignment horizontal="right" vertical="center"/>
    </xf>
    <xf numFmtId="165" fontId="12" fillId="7" borderId="5" xfId="0" applyNumberFormat="1" applyFont="1" applyFill="1" applyBorder="1" applyAlignment="1">
      <alignment horizontal="right" vertical="center"/>
    </xf>
    <xf numFmtId="165" fontId="13" fillId="7" borderId="5" xfId="0" applyNumberFormat="1" applyFont="1" applyFill="1" applyBorder="1" applyAlignment="1">
      <alignment horizontal="right" vertical="center"/>
    </xf>
    <xf numFmtId="0" fontId="12" fillId="8" borderId="5" xfId="0" applyFont="1" applyFill="1" applyBorder="1" applyAlignment="1">
      <alignment horizontal="left" vertical="center" indent="1"/>
    </xf>
    <xf numFmtId="164" fontId="12" fillId="8" borderId="5" xfId="0" applyNumberFormat="1" applyFont="1" applyFill="1" applyBorder="1" applyAlignment="1">
      <alignment horizontal="right" vertical="center"/>
    </xf>
    <xf numFmtId="164" fontId="13" fillId="8" borderId="5" xfId="0" applyNumberFormat="1" applyFont="1" applyFill="1" applyBorder="1" applyAlignment="1">
      <alignment horizontal="right" vertical="center"/>
    </xf>
    <xf numFmtId="165" fontId="12" fillId="8" borderId="5" xfId="0" applyNumberFormat="1" applyFont="1" applyFill="1" applyBorder="1" applyAlignment="1">
      <alignment horizontal="right" vertical="center"/>
    </xf>
    <xf numFmtId="165" fontId="13" fillId="8" borderId="5" xfId="0" applyNumberFormat="1" applyFont="1" applyFill="1" applyBorder="1" applyAlignment="1">
      <alignment horizontal="right" vertical="center"/>
    </xf>
    <xf numFmtId="0" fontId="0" fillId="9" borderId="0" xfId="0" applyFill="1"/>
    <xf numFmtId="0" fontId="14" fillId="9" borderId="6" xfId="0" applyFont="1" applyFill="1" applyBorder="1" applyAlignment="1">
      <alignment horizontal="left" vertical="center" indent="1"/>
    </xf>
    <xf numFmtId="164" fontId="14" fillId="9" borderId="6" xfId="0" applyNumberFormat="1" applyFont="1" applyFill="1" applyBorder="1" applyAlignment="1">
      <alignment horizontal="right" vertical="center"/>
    </xf>
    <xf numFmtId="165" fontId="14" fillId="9" borderId="6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 vertical="center" indent="1"/>
    </xf>
    <xf numFmtId="164" fontId="16" fillId="3" borderId="0" xfId="0" applyNumberFormat="1" applyFont="1" applyFill="1" applyAlignment="1">
      <alignment horizontal="right" vertical="center"/>
    </xf>
    <xf numFmtId="164" fontId="15" fillId="3" borderId="0" xfId="0" applyNumberFormat="1" applyFont="1" applyFill="1" applyAlignment="1">
      <alignment horizontal="right" vertical="center"/>
    </xf>
    <xf numFmtId="164" fontId="14" fillId="3" borderId="0" xfId="0" applyNumberFormat="1" applyFont="1" applyFill="1" applyAlignment="1">
      <alignment horizontal="right" vertical="center"/>
    </xf>
    <xf numFmtId="165" fontId="14" fillId="3" borderId="0" xfId="0" applyNumberFormat="1" applyFont="1" applyFill="1" applyAlignment="1">
      <alignment horizontal="right" vertical="center"/>
    </xf>
    <xf numFmtId="0" fontId="0" fillId="10" borderId="0" xfId="0" applyFill="1"/>
    <xf numFmtId="0" fontId="17" fillId="10" borderId="0" xfId="0" applyFont="1" applyFill="1" applyAlignment="1">
      <alignment horizontal="left" vertical="center" indent="1"/>
    </xf>
    <xf numFmtId="164" fontId="18" fillId="10" borderId="0" xfId="0" applyNumberFormat="1" applyFont="1" applyFill="1" applyAlignment="1">
      <alignment horizontal="right" vertical="center"/>
    </xf>
    <xf numFmtId="164" fontId="17" fillId="10" borderId="0" xfId="0" applyNumberFormat="1" applyFont="1" applyFill="1" applyAlignment="1">
      <alignment horizontal="right" vertical="center"/>
    </xf>
    <xf numFmtId="164" fontId="10" fillId="10" borderId="0" xfId="0" applyNumberFormat="1" applyFont="1" applyFill="1" applyAlignment="1">
      <alignment horizontal="right" vertical="center"/>
    </xf>
    <xf numFmtId="165" fontId="10" fillId="10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 vertical="center" indent="1"/>
    </xf>
    <xf numFmtId="164" fontId="19" fillId="3" borderId="0" xfId="0" applyNumberFormat="1" applyFont="1" applyFill="1" applyAlignment="1">
      <alignment horizontal="right" vertical="center"/>
    </xf>
    <xf numFmtId="164" fontId="20" fillId="3" borderId="0" xfId="0" applyNumberFormat="1" applyFont="1" applyFill="1" applyAlignment="1">
      <alignment horizontal="right" vertical="center"/>
    </xf>
    <xf numFmtId="165" fontId="15" fillId="3" borderId="0" xfId="0" applyNumberFormat="1" applyFont="1" applyFill="1" applyAlignment="1">
      <alignment horizontal="right" vertical="center"/>
    </xf>
    <xf numFmtId="164" fontId="0" fillId="0" borderId="0" xfId="0" applyNumberFormat="1"/>
    <xf numFmtId="0" fontId="24" fillId="8" borderId="7" xfId="0" applyFont="1" applyFill="1" applyBorder="1" applyAlignment="1">
      <alignment horizontal="left" vertical="center" indent="1"/>
    </xf>
    <xf numFmtId="164" fontId="25" fillId="8" borderId="7" xfId="0" applyNumberFormat="1" applyFont="1" applyFill="1" applyBorder="1" applyAlignment="1">
      <alignment horizontal="right" vertical="center"/>
    </xf>
    <xf numFmtId="0" fontId="26" fillId="11" borderId="7" xfId="0" applyFont="1" applyFill="1" applyBorder="1" applyAlignment="1">
      <alignment horizontal="left" vertical="center" indent="1"/>
    </xf>
    <xf numFmtId="164" fontId="27" fillId="11" borderId="7" xfId="0" applyNumberFormat="1" applyFont="1" applyFill="1" applyBorder="1" applyAlignment="1">
      <alignment horizontal="right" vertical="center"/>
    </xf>
    <xf numFmtId="0" fontId="28" fillId="12" borderId="7" xfId="0" applyFont="1" applyFill="1" applyBorder="1" applyAlignment="1">
      <alignment horizontal="left" vertical="center" indent="1"/>
    </xf>
    <xf numFmtId="164" fontId="29" fillId="12" borderId="7" xfId="0" applyNumberFormat="1" applyFont="1" applyFill="1" applyBorder="1" applyAlignment="1">
      <alignment horizontal="right" vertical="center"/>
    </xf>
    <xf numFmtId="0" fontId="12" fillId="6" borderId="7" xfId="0" applyFont="1" applyFill="1" applyBorder="1" applyAlignment="1">
      <alignment horizontal="left" vertical="center" indent="1"/>
    </xf>
    <xf numFmtId="164" fontId="12" fillId="6" borderId="7" xfId="0" applyNumberFormat="1" applyFont="1" applyFill="1" applyBorder="1" applyAlignment="1">
      <alignment horizontal="right" vertical="center"/>
    </xf>
    <xf numFmtId="165" fontId="11" fillId="6" borderId="7" xfId="0" applyNumberFormat="1" applyFont="1" applyFill="1" applyBorder="1" applyAlignment="1">
      <alignment horizontal="right" vertical="center"/>
    </xf>
    <xf numFmtId="0" fontId="12" fillId="8" borderId="7" xfId="0" applyFont="1" applyFill="1" applyBorder="1" applyAlignment="1">
      <alignment horizontal="left" vertical="center" indent="1"/>
    </xf>
    <xf numFmtId="164" fontId="12" fillId="8" borderId="7" xfId="0" applyNumberFormat="1" applyFont="1" applyFill="1" applyBorder="1" applyAlignment="1">
      <alignment horizontal="right" vertical="center"/>
    </xf>
    <xf numFmtId="165" fontId="11" fillId="8" borderId="7" xfId="0" applyNumberFormat="1" applyFont="1" applyFill="1" applyBorder="1" applyAlignment="1">
      <alignment horizontal="right" vertical="center"/>
    </xf>
    <xf numFmtId="0" fontId="12" fillId="12" borderId="7" xfId="0" applyFont="1" applyFill="1" applyBorder="1" applyAlignment="1">
      <alignment horizontal="left" vertical="center" indent="1"/>
    </xf>
    <xf numFmtId="164" fontId="12" fillId="12" borderId="7" xfId="0" applyNumberFormat="1" applyFont="1" applyFill="1" applyBorder="1" applyAlignment="1">
      <alignment horizontal="right" vertical="center"/>
    </xf>
    <xf numFmtId="165" fontId="11" fillId="12" borderId="7" xfId="0" applyNumberFormat="1" applyFont="1" applyFill="1" applyBorder="1" applyAlignment="1">
      <alignment horizontal="right" vertical="center"/>
    </xf>
    <xf numFmtId="0" fontId="12" fillId="7" borderId="7" xfId="0" applyFont="1" applyFill="1" applyBorder="1" applyAlignment="1">
      <alignment horizontal="left" vertical="center" indent="1"/>
    </xf>
    <xf numFmtId="164" fontId="12" fillId="7" borderId="7" xfId="0" applyNumberFormat="1" applyFont="1" applyFill="1" applyBorder="1" applyAlignment="1">
      <alignment horizontal="right" vertical="center"/>
    </xf>
    <xf numFmtId="165" fontId="11" fillId="7" borderId="7" xfId="0" applyNumberFormat="1" applyFont="1" applyFill="1" applyBorder="1" applyAlignment="1">
      <alignment horizontal="right" vertical="center"/>
    </xf>
    <xf numFmtId="0" fontId="12" fillId="11" borderId="7" xfId="0" applyFont="1" applyFill="1" applyBorder="1" applyAlignment="1">
      <alignment horizontal="left" vertical="center" indent="1"/>
    </xf>
    <xf numFmtId="164" fontId="12" fillId="11" borderId="7" xfId="0" applyNumberFormat="1" applyFont="1" applyFill="1" applyBorder="1" applyAlignment="1">
      <alignment horizontal="right" vertical="center"/>
    </xf>
    <xf numFmtId="165" fontId="11" fillId="11" borderId="7" xfId="0" applyNumberFormat="1" applyFont="1" applyFill="1" applyBorder="1" applyAlignment="1">
      <alignment horizontal="right" vertical="center"/>
    </xf>
    <xf numFmtId="0" fontId="30" fillId="3" borderId="0" xfId="0" applyFont="1" applyFill="1" applyAlignment="1">
      <alignment horizontal="left" vertical="center" indent="1"/>
    </xf>
    <xf numFmtId="164" fontId="31" fillId="3" borderId="0" xfId="0" applyNumberFormat="1" applyFont="1" applyFill="1" applyAlignment="1">
      <alignment horizontal="right" vertical="center"/>
    </xf>
    <xf numFmtId="165" fontId="31" fillId="3" borderId="0" xfId="0" applyNumberFormat="1" applyFont="1" applyFill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A6080"/>
      <rgbColor rgb="FFCCCCCC"/>
      <rgbColor rgb="FF878787"/>
      <rgbColor rgb="FF9999FF"/>
      <rgbColor rgb="FFB5373A"/>
      <rgbColor rgb="FFF9F9F9"/>
      <rgbColor rgb="FFF7F8FA"/>
      <rgbColor rgb="FF660066"/>
      <rgbColor rgb="FFFF8080"/>
      <rgbColor rgb="FF3A5278"/>
      <rgbColor rgb="FFD6DD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0E4EC"/>
      <rgbColor rgb="FFD4EDE1"/>
      <rgbColor rgb="FFFAE0E0"/>
      <rgbColor rgb="FFD9D9D9"/>
      <rgbColor rgb="FFFF99CC"/>
      <rgbColor rgb="FFCC99FF"/>
      <rgbColor rgb="FFF2D89A"/>
      <rgbColor rgb="FF4F81BD"/>
      <rgbColor rgb="FF4BACC6"/>
      <rgbColor rgb="FF9BBB59"/>
      <rgbColor rgb="FFFFCC00"/>
      <rgbColor rgb="FFF79646"/>
      <rgbColor rgb="FFFF6600"/>
      <rgbColor rgb="FF8064A2"/>
      <rgbColor rgb="FFC8963E"/>
      <rgbColor rgb="FF1B2A4A"/>
      <rgbColor rgb="FF2E7D5A"/>
      <rgbColor rgb="FF003300"/>
      <rgbColor rgb="FF333300"/>
      <rgbColor rgb="FF993300"/>
      <rgbColor rgb="FFC0504D"/>
      <rgbColor rgb="FF3A4F6E"/>
      <rgbColor rgb="FF2434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Vermögensentwicklung 2021–2026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Vermögensentwicklung!$C$5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4A608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Vermögensentwicklung!$C$5:$H$5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f>Vermögensentwicklung!$C$6:$C$8</c:f>
              <c:numCache>
                <c:formatCode>#,##0.00" €"</c:formatCode>
                <c:ptCount val="3"/>
                <c:pt idx="0">
                  <c:v>580000</c:v>
                </c:pt>
                <c:pt idx="1">
                  <c:v>365000</c:v>
                </c:pt>
                <c:pt idx="2">
                  <c:v>215000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1-4047-B3B5-90BC6EA7402A}"/>
            </c:ext>
          </c:extLst>
        </c:ser>
        <c:ser>
          <c:idx val="1"/>
          <c:order val="1"/>
          <c:tx>
            <c:strRef>
              <c:f>Vermögensentwicklung!$D$5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B5373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Vermögensentwicklung!$C$5:$H$5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f>Vermögensentwicklung!$D$6:$D$8</c:f>
              <c:numCache>
                <c:formatCode>#,##0.00" €"</c:formatCode>
                <c:ptCount val="3"/>
                <c:pt idx="0">
                  <c:v>612000</c:v>
                </c:pt>
                <c:pt idx="1">
                  <c:v>348000</c:v>
                </c:pt>
                <c:pt idx="2">
                  <c:v>264000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1-4047-B3B5-90BC6EA7402A}"/>
            </c:ext>
          </c:extLst>
        </c:ser>
        <c:ser>
          <c:idx val="2"/>
          <c:order val="2"/>
          <c:tx>
            <c:strRef>
              <c:f>Vermögensentwicklung!$E$5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E7D5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Vermögensentwicklung!$C$5:$H$5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f>Vermögensentwicklung!$E$6:$E$8</c:f>
              <c:numCache>
                <c:formatCode>#,##0.00" €"</c:formatCode>
                <c:ptCount val="3"/>
                <c:pt idx="0">
                  <c:v>648000</c:v>
                </c:pt>
                <c:pt idx="1">
                  <c:v>335000</c:v>
                </c:pt>
                <c:pt idx="2">
                  <c:v>313000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A1-4047-B3B5-90BC6EA7402A}"/>
            </c:ext>
          </c:extLst>
        </c:ser>
        <c:ser>
          <c:idx val="3"/>
          <c:order val="3"/>
          <c:tx>
            <c:strRef>
              <c:f>Vermögensentwicklung!$F$5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Vermögensentwicklung!$C$5:$H$5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f>Vermögensentwicklung!$F$6:$F$8</c:f>
              <c:numCache>
                <c:formatCode>#,##0.00" €"</c:formatCode>
                <c:ptCount val="3"/>
                <c:pt idx="0">
                  <c:v>691000</c:v>
                </c:pt>
                <c:pt idx="1">
                  <c:v>324000</c:v>
                </c:pt>
                <c:pt idx="2">
                  <c:v>367000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A1-4047-B3B5-90BC6EA7402A}"/>
            </c:ext>
          </c:extLst>
        </c:ser>
        <c:ser>
          <c:idx val="4"/>
          <c:order val="4"/>
          <c:tx>
            <c:strRef>
              <c:f>Vermögensentwicklung!$G$5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Vermögensentwicklung!$C$5:$H$5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f>Vermögensentwicklung!$G$6:$G$8</c:f>
              <c:numCache>
                <c:formatCode>#,##0.00" €"</c:formatCode>
                <c:ptCount val="3"/>
                <c:pt idx="0">
                  <c:v>734000</c:v>
                </c:pt>
                <c:pt idx="1">
                  <c:v>345400</c:v>
                </c:pt>
                <c:pt idx="2">
                  <c:v>388600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A1-4047-B3B5-90BC6EA7402A}"/>
            </c:ext>
          </c:extLst>
        </c:ser>
        <c:ser>
          <c:idx val="5"/>
          <c:order val="5"/>
          <c:tx>
            <c:strRef>
              <c:f>Vermögensentwicklung!$H$5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F7964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Vermögensentwicklung!$C$5:$H$5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f>Vermögensentwicklung!$H$6:$H$8</c:f>
              <c:numCache>
                <c:formatCode>#,##0.00" €"</c:formatCode>
                <c:ptCount val="3"/>
                <c:pt idx="0">
                  <c:v>828150</c:v>
                </c:pt>
                <c:pt idx="1">
                  <c:v>320450</c:v>
                </c:pt>
                <c:pt idx="2">
                  <c:v>507700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A1-4047-B3B5-90BC6EA7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9972"/>
        <c:axId val="8905972"/>
      </c:barChart>
      <c:catAx>
        <c:axId val="401799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905972"/>
        <c:crosses val="autoZero"/>
        <c:auto val="1"/>
        <c:lblAlgn val="ctr"/>
        <c:lblOffset val="100"/>
        <c:noMultiLvlLbl val="0"/>
      </c:catAx>
      <c:valAx>
        <c:axId val="890597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Betrag (EUR)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017997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Vermögensstruktur 2026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Vermögensstruktur!$C$5</c:f>
              <c:strCache>
                <c:ptCount val="1"/>
                <c:pt idx="0">
                  <c:v>Betrag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458-4C92-B7CD-85B9B80D2441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F458-4C92-B7CD-85B9B80D2441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F458-4C92-B7CD-85B9B80D2441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F458-4C92-B7CD-85B9B80D2441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F458-4C92-B7CD-85B9B80D2441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F458-4C92-B7CD-85B9B80D2441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F458-4C92-B7CD-85B9B80D2441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F458-4C92-B7CD-85B9B80D2441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F458-4C92-B7CD-85B9B80D2441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F458-4C92-B7CD-85B9B80D24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Vermögensstruktur!$B$6:$B$10</c:f>
              <c:strCache>
                <c:ptCount val="5"/>
                <c:pt idx="0">
                  <c:v>Liquide Mittel</c:v>
                </c:pt>
                <c:pt idx="1">
                  <c:v>Wertpapiere &amp; Kapitalanl.</c:v>
                </c:pt>
                <c:pt idx="2">
                  <c:v>Immobilien</c:v>
                </c:pt>
                <c:pt idx="3">
                  <c:v>Altersvorsorge</c:v>
                </c:pt>
                <c:pt idx="4">
                  <c:v>Sonstige Vermögenswerte</c:v>
                </c:pt>
              </c:strCache>
            </c:strRef>
          </c:cat>
          <c:val>
            <c:numRef>
              <c:f>Vermögensstruktur!$C$6:$C$10</c:f>
              <c:numCache>
                <c:formatCode>#,##0.00" €"</c:formatCode>
                <c:ptCount val="5"/>
                <c:pt idx="0">
                  <c:v>42650</c:v>
                </c:pt>
                <c:pt idx="1">
                  <c:v>140500</c:v>
                </c:pt>
                <c:pt idx="2">
                  <c:v>505000</c:v>
                </c:pt>
                <c:pt idx="3">
                  <c:v>87500</c:v>
                </c:pt>
                <c:pt idx="4">
                  <c:v>52500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58-4C92-B7CD-85B9B80D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7</xdr:col>
      <xdr:colOff>1027440</xdr:colOff>
      <xdr:row>32</xdr:row>
      <xdr:rowOff>128880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8</xdr:col>
      <xdr:colOff>275040</xdr:colOff>
      <xdr:row>36</xdr:row>
      <xdr:rowOff>107640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K52" sqref="K52"/>
    </sheetView>
  </sheetViews>
  <sheetFormatPr baseColWidth="10" defaultColWidth="8.7109375" defaultRowHeight="15" x14ac:dyDescent="0.25"/>
  <cols>
    <col min="1" max="1" width="2" customWidth="1"/>
    <col min="2" max="2" width="42.85546875" bestFit="1" customWidth="1"/>
    <col min="3" max="3" width="17.85546875" bestFit="1" customWidth="1"/>
    <col min="4" max="4" width="18.85546875" bestFit="1" customWidth="1"/>
    <col min="5" max="5" width="17.85546875" bestFit="1" customWidth="1"/>
    <col min="6" max="6" width="19.140625" bestFit="1" customWidth="1"/>
    <col min="7" max="7" width="5.7109375" bestFit="1" customWidth="1"/>
    <col min="8" max="8" width="2" customWidth="1"/>
  </cols>
  <sheetData>
    <row r="1" spans="1:8" ht="7.5" customHeight="1" x14ac:dyDescent="0.25">
      <c r="A1" s="10"/>
      <c r="B1" s="10"/>
      <c r="C1" s="10"/>
      <c r="D1" s="10"/>
      <c r="E1" s="10"/>
      <c r="F1" s="10"/>
      <c r="G1" s="10"/>
      <c r="H1" s="10"/>
    </row>
    <row r="2" spans="1:8" ht="48" customHeight="1" x14ac:dyDescent="0.25">
      <c r="A2" s="11"/>
      <c r="B2" s="9" t="s">
        <v>0</v>
      </c>
      <c r="C2" s="9"/>
      <c r="D2" s="9"/>
      <c r="E2" s="9"/>
      <c r="F2" s="9"/>
      <c r="G2" s="9"/>
      <c r="H2" s="11"/>
    </row>
    <row r="3" spans="1:8" ht="21.75" customHeight="1" x14ac:dyDescent="0.25">
      <c r="A3" s="12"/>
      <c r="B3" s="8" t="s">
        <v>1</v>
      </c>
      <c r="C3" s="8"/>
      <c r="D3" s="8"/>
      <c r="E3" s="7" t="s">
        <v>2</v>
      </c>
      <c r="F3" s="7"/>
      <c r="G3" s="7"/>
      <c r="H3" s="12"/>
    </row>
    <row r="4" spans="1:8" ht="9.75" customHeight="1" x14ac:dyDescent="0.25"/>
    <row r="5" spans="1:8" ht="13.5" customHeight="1" x14ac:dyDescent="0.25">
      <c r="C5" s="13" t="s">
        <v>3</v>
      </c>
      <c r="D5" s="13" t="s">
        <v>4</v>
      </c>
      <c r="E5" s="13" t="s">
        <v>5</v>
      </c>
      <c r="F5" s="13" t="s">
        <v>6</v>
      </c>
    </row>
    <row r="6" spans="1:8" ht="36" customHeight="1" x14ac:dyDescent="0.25">
      <c r="C6" s="14">
        <f>Berechnungen!B4</f>
        <v>828150</v>
      </c>
      <c r="D6" s="14">
        <f>Berechnungen!B14</f>
        <v>320450</v>
      </c>
      <c r="E6" s="15">
        <f>Berechnungen!B18</f>
        <v>507700</v>
      </c>
      <c r="F6" s="16">
        <f>Berechnungen!B22</f>
        <v>79400</v>
      </c>
    </row>
    <row r="7" spans="1:8" ht="19.5" customHeight="1" x14ac:dyDescent="0.25">
      <c r="C7" s="17" t="s">
        <v>7</v>
      </c>
      <c r="D7" s="17" t="s">
        <v>8</v>
      </c>
      <c r="E7" s="17" t="s">
        <v>9</v>
      </c>
      <c r="F7" s="17" t="s">
        <v>10</v>
      </c>
    </row>
    <row r="8" spans="1:8" ht="12" customHeight="1" x14ac:dyDescent="0.25"/>
    <row r="9" spans="1:8" ht="7.5" customHeight="1" x14ac:dyDescent="0.25"/>
    <row r="10" spans="1:8" ht="25.5" customHeight="1" x14ac:dyDescent="0.25">
      <c r="A10" s="18"/>
      <c r="B10" s="18" t="s">
        <v>11</v>
      </c>
      <c r="C10" s="19" t="s">
        <v>12</v>
      </c>
      <c r="D10" s="19" t="s">
        <v>13</v>
      </c>
      <c r="E10" s="19" t="s">
        <v>14</v>
      </c>
      <c r="F10" s="19" t="s">
        <v>15</v>
      </c>
      <c r="G10" s="19" t="s">
        <v>16</v>
      </c>
    </row>
    <row r="11" spans="1:8" ht="21.75" customHeight="1" x14ac:dyDescent="0.25">
      <c r="A11" s="20"/>
      <c r="B11" s="6" t="s">
        <v>17</v>
      </c>
      <c r="C11" s="6"/>
      <c r="D11" s="6"/>
      <c r="E11" s="6"/>
      <c r="F11" s="6"/>
      <c r="G11" s="6"/>
      <c r="H11" s="20"/>
    </row>
    <row r="12" spans="1:8" ht="19.5" customHeight="1" x14ac:dyDescent="0.25">
      <c r="B12" s="5" t="s">
        <v>18</v>
      </c>
      <c r="C12" s="5"/>
      <c r="D12" s="5"/>
      <c r="E12" s="5"/>
      <c r="F12" s="5"/>
      <c r="G12" s="5"/>
    </row>
    <row r="13" spans="1:8" ht="18" customHeight="1" x14ac:dyDescent="0.25">
      <c r="A13" s="21"/>
      <c r="B13" s="22" t="s">
        <v>19</v>
      </c>
      <c r="C13" s="23">
        <v>4800</v>
      </c>
      <c r="D13" s="24">
        <v>4200</v>
      </c>
      <c r="E13" s="23">
        <f>C13-D13</f>
        <v>600</v>
      </c>
      <c r="F13" s="25">
        <f>IFERROR((C13-D13)/D13,0)</f>
        <v>0.14285714285714285</v>
      </c>
      <c r="G13" s="26">
        <f>IFERROR(C13/Berechnungen!B4,0)</f>
        <v>5.7960514399565295E-3</v>
      </c>
      <c r="H13" s="21"/>
    </row>
    <row r="14" spans="1:8" ht="18" customHeight="1" x14ac:dyDescent="0.25">
      <c r="A14" s="21"/>
      <c r="B14" s="27" t="s">
        <v>20</v>
      </c>
      <c r="C14" s="28">
        <v>22500</v>
      </c>
      <c r="D14" s="29">
        <v>18000</v>
      </c>
      <c r="E14" s="28">
        <f>C14-D14</f>
        <v>4500</v>
      </c>
      <c r="F14" s="30">
        <f>IFERROR((C14-D14)/D14,0)</f>
        <v>0.25</v>
      </c>
      <c r="G14" s="31">
        <f>IFERROR(C14/Berechnungen!B4,0)</f>
        <v>2.7168991124796232E-2</v>
      </c>
      <c r="H14" s="21"/>
    </row>
    <row r="15" spans="1:8" ht="18" customHeight="1" x14ac:dyDescent="0.25">
      <c r="A15" s="21"/>
      <c r="B15" s="22" t="s">
        <v>21</v>
      </c>
      <c r="C15" s="23">
        <v>350</v>
      </c>
      <c r="D15" s="24">
        <v>400</v>
      </c>
      <c r="E15" s="23">
        <f>C15-D15</f>
        <v>-50</v>
      </c>
      <c r="F15" s="25">
        <f>IFERROR((C15-D15)/D15,0)</f>
        <v>-0.125</v>
      </c>
      <c r="G15" s="26">
        <f>IFERROR(C15/Berechnungen!B4,0)</f>
        <v>4.2262875083016359E-4</v>
      </c>
      <c r="H15" s="21"/>
    </row>
    <row r="16" spans="1:8" ht="18" customHeight="1" x14ac:dyDescent="0.25">
      <c r="A16" s="21"/>
      <c r="B16" s="27" t="s">
        <v>22</v>
      </c>
      <c r="C16" s="28">
        <v>15000</v>
      </c>
      <c r="D16" s="29">
        <v>10000</v>
      </c>
      <c r="E16" s="28">
        <f>C16-D16</f>
        <v>5000</v>
      </c>
      <c r="F16" s="30">
        <f>IFERROR((C16-D16)/D16,0)</f>
        <v>0.5</v>
      </c>
      <c r="G16" s="31">
        <f>IFERROR(C16/Berechnungen!B4,0)</f>
        <v>1.8112660749864156E-2</v>
      </c>
      <c r="H16" s="21"/>
    </row>
    <row r="17" spans="1:8" ht="19.5" customHeight="1" x14ac:dyDescent="0.25">
      <c r="A17" s="32"/>
      <c r="B17" s="33" t="s">
        <v>23</v>
      </c>
      <c r="C17" s="34">
        <f>SUM(C13:C16)</f>
        <v>42650</v>
      </c>
      <c r="D17" s="34">
        <f>SUM(D13:D16)</f>
        <v>32600</v>
      </c>
      <c r="E17" s="34">
        <f>C17-D17</f>
        <v>10050</v>
      </c>
      <c r="F17" s="35">
        <f>IFERROR((C17-D17)/D17,0)</f>
        <v>0.30828220858895705</v>
      </c>
      <c r="G17" s="35">
        <f>IFERROR(C17/Berechnungen!B4,0)</f>
        <v>5.1500332065447081E-2</v>
      </c>
      <c r="H17" s="32"/>
    </row>
    <row r="18" spans="1:8" ht="19.5" customHeight="1" x14ac:dyDescent="0.25">
      <c r="B18" s="5" t="s">
        <v>24</v>
      </c>
      <c r="C18" s="5"/>
      <c r="D18" s="5"/>
      <c r="E18" s="5"/>
      <c r="F18" s="5"/>
      <c r="G18" s="5"/>
    </row>
    <row r="19" spans="1:8" ht="18" customHeight="1" x14ac:dyDescent="0.25">
      <c r="A19" s="21"/>
      <c r="B19" s="22" t="s">
        <v>25</v>
      </c>
      <c r="C19" s="23">
        <v>38000</v>
      </c>
      <c r="D19" s="24">
        <v>31500</v>
      </c>
      <c r="E19" s="23">
        <f t="shared" ref="E19:E24" si="0">C19-D19</f>
        <v>6500</v>
      </c>
      <c r="F19" s="25">
        <f t="shared" ref="F19:F24" si="1">IFERROR((C19-D19)/D19,0)</f>
        <v>0.20634920634920634</v>
      </c>
      <c r="G19" s="26">
        <f>IFERROR(C19/Berechnungen!B4,0)</f>
        <v>4.5885407232989193E-2</v>
      </c>
      <c r="H19" s="21"/>
    </row>
    <row r="20" spans="1:8" ht="18" customHeight="1" x14ac:dyDescent="0.25">
      <c r="A20" s="21"/>
      <c r="B20" s="27" t="s">
        <v>26</v>
      </c>
      <c r="C20" s="28">
        <v>67000</v>
      </c>
      <c r="D20" s="29">
        <v>58000</v>
      </c>
      <c r="E20" s="28">
        <f t="shared" si="0"/>
        <v>9000</v>
      </c>
      <c r="F20" s="30">
        <f t="shared" si="1"/>
        <v>0.15517241379310345</v>
      </c>
      <c r="G20" s="31">
        <f>IFERROR(C20/Berechnungen!B4,0)</f>
        <v>8.0903218016059888E-2</v>
      </c>
      <c r="H20" s="21"/>
    </row>
    <row r="21" spans="1:8" ht="18" customHeight="1" x14ac:dyDescent="0.25">
      <c r="A21" s="21"/>
      <c r="B21" s="22" t="s">
        <v>27</v>
      </c>
      <c r="C21" s="23">
        <v>12000</v>
      </c>
      <c r="D21" s="24">
        <v>14000</v>
      </c>
      <c r="E21" s="23">
        <f t="shared" si="0"/>
        <v>-2000</v>
      </c>
      <c r="F21" s="25">
        <f t="shared" si="1"/>
        <v>-0.14285714285714285</v>
      </c>
      <c r="G21" s="26">
        <f>IFERROR(C21/Berechnungen!B4,0)</f>
        <v>1.4490128599891324E-2</v>
      </c>
      <c r="H21" s="21"/>
    </row>
    <row r="22" spans="1:8" ht="18" customHeight="1" x14ac:dyDescent="0.25">
      <c r="A22" s="21"/>
      <c r="B22" s="27" t="s">
        <v>28</v>
      </c>
      <c r="C22" s="28">
        <v>5500</v>
      </c>
      <c r="D22" s="29">
        <v>3200</v>
      </c>
      <c r="E22" s="28">
        <f t="shared" si="0"/>
        <v>2300</v>
      </c>
      <c r="F22" s="30">
        <f t="shared" si="1"/>
        <v>0.71875</v>
      </c>
      <c r="G22" s="31">
        <f>IFERROR(C22/Berechnungen!B4,0)</f>
        <v>6.6413089416168568E-3</v>
      </c>
      <c r="H22" s="21"/>
    </row>
    <row r="23" spans="1:8" ht="18" customHeight="1" x14ac:dyDescent="0.25">
      <c r="A23" s="21"/>
      <c r="B23" s="22" t="s">
        <v>29</v>
      </c>
      <c r="C23" s="23">
        <v>18000</v>
      </c>
      <c r="D23" s="24">
        <v>18000</v>
      </c>
      <c r="E23" s="23">
        <f t="shared" si="0"/>
        <v>0</v>
      </c>
      <c r="F23" s="25">
        <f t="shared" si="1"/>
        <v>0</v>
      </c>
      <c r="G23" s="26">
        <f>IFERROR(C23/Berechnungen!B4,0)</f>
        <v>2.1735192899836987E-2</v>
      </c>
      <c r="H23" s="21"/>
    </row>
    <row r="24" spans="1:8" ht="19.5" customHeight="1" x14ac:dyDescent="0.25">
      <c r="A24" s="32"/>
      <c r="B24" s="33" t="s">
        <v>30</v>
      </c>
      <c r="C24" s="34">
        <f>SUM(C19:C23)</f>
        <v>140500</v>
      </c>
      <c r="D24" s="34">
        <f>SUM(D19:D23)</f>
        <v>124700</v>
      </c>
      <c r="E24" s="34">
        <f t="shared" si="0"/>
        <v>15800</v>
      </c>
      <c r="F24" s="35">
        <f t="shared" si="1"/>
        <v>0.12670408981555734</v>
      </c>
      <c r="G24" s="35">
        <f>IFERROR(C24/Berechnungen!B4,0)</f>
        <v>0.16965525569039425</v>
      </c>
      <c r="H24" s="32"/>
    </row>
    <row r="25" spans="1:8" ht="19.5" customHeight="1" x14ac:dyDescent="0.25">
      <c r="B25" s="5" t="s">
        <v>31</v>
      </c>
      <c r="C25" s="5"/>
      <c r="D25" s="5"/>
      <c r="E25" s="5"/>
      <c r="F25" s="5"/>
      <c r="G25" s="5"/>
    </row>
    <row r="26" spans="1:8" ht="18" customHeight="1" x14ac:dyDescent="0.25">
      <c r="A26" s="21"/>
      <c r="B26" s="22" t="s">
        <v>32</v>
      </c>
      <c r="C26" s="23">
        <v>320000</v>
      </c>
      <c r="D26" s="24">
        <v>310000</v>
      </c>
      <c r="E26" s="23">
        <f>C26-D26</f>
        <v>10000</v>
      </c>
      <c r="F26" s="25">
        <f>IFERROR((C26-D26)/D26,0)</f>
        <v>3.2258064516129031E-2</v>
      </c>
      <c r="G26" s="26">
        <f>IFERROR(C26/Berechnungen!B4,0)</f>
        <v>0.38640342933043531</v>
      </c>
      <c r="H26" s="21"/>
    </row>
    <row r="27" spans="1:8" ht="18" customHeight="1" x14ac:dyDescent="0.25">
      <c r="A27" s="21"/>
      <c r="B27" s="27" t="s">
        <v>33</v>
      </c>
      <c r="C27" s="28">
        <v>185000</v>
      </c>
      <c r="D27" s="29">
        <v>178000</v>
      </c>
      <c r="E27" s="28">
        <f>C27-D27</f>
        <v>7000</v>
      </c>
      <c r="F27" s="30">
        <f>IFERROR((C27-D27)/D27,0)</f>
        <v>3.9325842696629212E-2</v>
      </c>
      <c r="G27" s="31">
        <f>IFERROR(C27/Berechnungen!B4,0)</f>
        <v>0.22338948258165792</v>
      </c>
      <c r="H27" s="21"/>
    </row>
    <row r="28" spans="1:8" ht="19.5" customHeight="1" x14ac:dyDescent="0.25">
      <c r="A28" s="32"/>
      <c r="B28" s="33" t="s">
        <v>34</v>
      </c>
      <c r="C28" s="34">
        <f>SUM(C26:C27)</f>
        <v>505000</v>
      </c>
      <c r="D28" s="34">
        <f>SUM(D26:D27)</f>
        <v>488000</v>
      </c>
      <c r="E28" s="34">
        <f>C28-D28</f>
        <v>17000</v>
      </c>
      <c r="F28" s="35">
        <f>IFERROR((C28-D28)/D28,0)</f>
        <v>3.4836065573770489E-2</v>
      </c>
      <c r="G28" s="35">
        <f>IFERROR(C28/Berechnungen!B4,0)</f>
        <v>0.60979291191209317</v>
      </c>
      <c r="H28" s="32"/>
    </row>
    <row r="29" spans="1:8" ht="19.5" customHeight="1" x14ac:dyDescent="0.25">
      <c r="B29" s="5" t="s">
        <v>35</v>
      </c>
      <c r="C29" s="5"/>
      <c r="D29" s="5"/>
      <c r="E29" s="5"/>
      <c r="F29" s="5"/>
      <c r="G29" s="5"/>
    </row>
    <row r="30" spans="1:8" ht="18" customHeight="1" x14ac:dyDescent="0.25">
      <c r="A30" s="21"/>
      <c r="B30" s="22" t="s">
        <v>36</v>
      </c>
      <c r="C30" s="23">
        <v>45000</v>
      </c>
      <c r="D30" s="24">
        <v>39000</v>
      </c>
      <c r="E30" s="23">
        <f>C30-D30</f>
        <v>6000</v>
      </c>
      <c r="F30" s="25">
        <f>IFERROR((C30-D30)/D30,0)</f>
        <v>0.15384615384615385</v>
      </c>
      <c r="G30" s="26">
        <f>IFERROR(C30/Berechnungen!B4,0)</f>
        <v>5.4337982249592465E-2</v>
      </c>
      <c r="H30" s="21"/>
    </row>
    <row r="31" spans="1:8" ht="18" customHeight="1" x14ac:dyDescent="0.25">
      <c r="A31" s="21"/>
      <c r="B31" s="27" t="s">
        <v>37</v>
      </c>
      <c r="C31" s="28">
        <v>28000</v>
      </c>
      <c r="D31" s="29">
        <v>24000</v>
      </c>
      <c r="E31" s="28">
        <f>C31-D31</f>
        <v>4000</v>
      </c>
      <c r="F31" s="30">
        <f>IFERROR((C31-D31)/D31,0)</f>
        <v>0.16666666666666666</v>
      </c>
      <c r="G31" s="31">
        <f>IFERROR(C31/Berechnungen!B4,0)</f>
        <v>3.3810300066413092E-2</v>
      </c>
      <c r="H31" s="21"/>
    </row>
    <row r="32" spans="1:8" ht="18" customHeight="1" x14ac:dyDescent="0.25">
      <c r="A32" s="21"/>
      <c r="B32" s="22" t="s">
        <v>38</v>
      </c>
      <c r="C32" s="23">
        <v>14500</v>
      </c>
      <c r="D32" s="24">
        <v>12800</v>
      </c>
      <c r="E32" s="23">
        <f>C32-D32</f>
        <v>1700</v>
      </c>
      <c r="F32" s="25">
        <f>IFERROR((C32-D32)/D32,0)</f>
        <v>0.1328125</v>
      </c>
      <c r="G32" s="26">
        <f>IFERROR(C32/Berechnungen!B4,0)</f>
        <v>1.7508905391535351E-2</v>
      </c>
      <c r="H32" s="21"/>
    </row>
    <row r="33" spans="1:8" ht="19.5" customHeight="1" x14ac:dyDescent="0.25">
      <c r="A33" s="32"/>
      <c r="B33" s="33" t="s">
        <v>39</v>
      </c>
      <c r="C33" s="34">
        <f>SUM(C30:C32)</f>
        <v>87500</v>
      </c>
      <c r="D33" s="34">
        <f>SUM(D30:D32)</f>
        <v>75800</v>
      </c>
      <c r="E33" s="34">
        <f>C33-D33</f>
        <v>11700</v>
      </c>
      <c r="F33" s="35">
        <f>IFERROR((C33-D33)/D33,0)</f>
        <v>0.15435356200527706</v>
      </c>
      <c r="G33" s="35">
        <f>IFERROR(C33/Berechnungen!B4,0)</f>
        <v>0.1056571877075409</v>
      </c>
      <c r="H33" s="32"/>
    </row>
    <row r="34" spans="1:8" ht="19.5" customHeight="1" x14ac:dyDescent="0.25">
      <c r="B34" s="5" t="s">
        <v>40</v>
      </c>
      <c r="C34" s="5"/>
      <c r="D34" s="5"/>
      <c r="E34" s="5"/>
      <c r="F34" s="5"/>
      <c r="G34" s="5"/>
    </row>
    <row r="35" spans="1:8" ht="18" customHeight="1" x14ac:dyDescent="0.25">
      <c r="A35" s="21"/>
      <c r="B35" s="22" t="s">
        <v>41</v>
      </c>
      <c r="C35" s="23">
        <v>18000</v>
      </c>
      <c r="D35" s="24">
        <v>22000</v>
      </c>
      <c r="E35" s="23">
        <f>C35-D35</f>
        <v>-4000</v>
      </c>
      <c r="F35" s="25">
        <f>IFERROR((C35-D35)/D35,0)</f>
        <v>-0.18181818181818182</v>
      </c>
      <c r="G35" s="26">
        <f>IFERROR(C35/Berechnungen!B4,0)</f>
        <v>2.1735192899836987E-2</v>
      </c>
      <c r="H35" s="21"/>
    </row>
    <row r="36" spans="1:8" ht="18" customHeight="1" x14ac:dyDescent="0.25">
      <c r="A36" s="21"/>
      <c r="B36" s="27" t="s">
        <v>42</v>
      </c>
      <c r="C36" s="28">
        <v>9500</v>
      </c>
      <c r="D36" s="29">
        <v>8800</v>
      </c>
      <c r="E36" s="28">
        <f>C36-D36</f>
        <v>700</v>
      </c>
      <c r="F36" s="30">
        <f>IFERROR((C36-D36)/D36,0)</f>
        <v>7.9545454545454544E-2</v>
      </c>
      <c r="G36" s="31">
        <f>IFERROR(C36/Berechnungen!B4,0)</f>
        <v>1.1471351808247298E-2</v>
      </c>
      <c r="H36" s="21"/>
    </row>
    <row r="37" spans="1:8" ht="18" customHeight="1" x14ac:dyDescent="0.25">
      <c r="A37" s="21"/>
      <c r="B37" s="22" t="s">
        <v>43</v>
      </c>
      <c r="C37" s="23">
        <v>3000</v>
      </c>
      <c r="D37" s="24">
        <v>5000</v>
      </c>
      <c r="E37" s="23">
        <f>C37-D37</f>
        <v>-2000</v>
      </c>
      <c r="F37" s="25">
        <f>IFERROR((C37-D37)/D37,0)</f>
        <v>-0.4</v>
      </c>
      <c r="G37" s="26">
        <f>IFERROR(C37/Berechnungen!B4,0)</f>
        <v>3.622532149972831E-3</v>
      </c>
      <c r="H37" s="21"/>
    </row>
    <row r="38" spans="1:8" ht="18" customHeight="1" x14ac:dyDescent="0.25">
      <c r="A38" s="21"/>
      <c r="B38" s="27" t="s">
        <v>44</v>
      </c>
      <c r="C38" s="28">
        <v>22000</v>
      </c>
      <c r="D38" s="29">
        <v>19500</v>
      </c>
      <c r="E38" s="28">
        <f>C38-D38</f>
        <v>2500</v>
      </c>
      <c r="F38" s="30">
        <f>IFERROR((C38-D38)/D38,0)</f>
        <v>0.12820512820512819</v>
      </c>
      <c r="G38" s="31">
        <f>IFERROR(C38/Berechnungen!B4,0)</f>
        <v>2.6565235766467427E-2</v>
      </c>
      <c r="H38" s="21"/>
    </row>
    <row r="39" spans="1:8" ht="19.5" customHeight="1" x14ac:dyDescent="0.25">
      <c r="A39" s="32"/>
      <c r="B39" s="33" t="s">
        <v>45</v>
      </c>
      <c r="C39" s="34">
        <f>SUM(C35:C38)</f>
        <v>52500</v>
      </c>
      <c r="D39" s="34">
        <f>SUM(D35:D38)</f>
        <v>55300</v>
      </c>
      <c r="E39" s="34">
        <f>C39-D39</f>
        <v>-2800</v>
      </c>
      <c r="F39" s="35">
        <f>IFERROR((C39-D39)/D39,0)</f>
        <v>-5.0632911392405063E-2</v>
      </c>
      <c r="G39" s="35">
        <f>IFERROR(C39/Berechnungen!B4,0)</f>
        <v>6.3394312624524538E-2</v>
      </c>
      <c r="H39" s="32"/>
    </row>
    <row r="40" spans="1:8" ht="6" customHeight="1" x14ac:dyDescent="0.25"/>
    <row r="41" spans="1:8" ht="25.5" customHeight="1" x14ac:dyDescent="0.25">
      <c r="A41" s="11"/>
      <c r="B41" s="36" t="s">
        <v>46</v>
      </c>
      <c r="C41" s="37">
        <f>C17+C24+C28+C33+C39</f>
        <v>828150</v>
      </c>
      <c r="D41" s="38">
        <f>D17+D24+D28+D33+D39</f>
        <v>776400</v>
      </c>
      <c r="E41" s="39">
        <f>C41-D41</f>
        <v>51750</v>
      </c>
      <c r="F41" s="40">
        <f>IFERROR((C41-D41)/D41,0)</f>
        <v>6.6653786707882537E-2</v>
      </c>
      <c r="G41" s="11"/>
      <c r="H41" s="11"/>
    </row>
    <row r="42" spans="1:8" ht="9.75" customHeight="1" x14ac:dyDescent="0.25"/>
    <row r="43" spans="1:8" ht="21.75" customHeight="1" x14ac:dyDescent="0.25">
      <c r="A43" s="20"/>
      <c r="B43" s="6" t="s">
        <v>47</v>
      </c>
      <c r="C43" s="6"/>
      <c r="D43" s="6"/>
      <c r="E43" s="6"/>
      <c r="F43" s="6"/>
      <c r="G43" s="6"/>
      <c r="H43" s="20"/>
    </row>
    <row r="44" spans="1:8" ht="19.5" customHeight="1" x14ac:dyDescent="0.25">
      <c r="B44" s="5" t="s">
        <v>48</v>
      </c>
      <c r="C44" s="5"/>
      <c r="D44" s="5"/>
      <c r="E44" s="5"/>
      <c r="F44" s="5"/>
      <c r="G44" s="5"/>
    </row>
    <row r="45" spans="1:8" ht="18" customHeight="1" x14ac:dyDescent="0.25">
      <c r="A45" s="21"/>
      <c r="B45" s="22" t="s">
        <v>49</v>
      </c>
      <c r="C45" s="23">
        <v>1200</v>
      </c>
      <c r="D45" s="24">
        <v>0</v>
      </c>
      <c r="E45" s="23">
        <f>C45-D45</f>
        <v>1200</v>
      </c>
      <c r="F45" s="25">
        <f>IFERROR((C45-D45)/D45,0)</f>
        <v>0</v>
      </c>
      <c r="G45" s="26">
        <f>IFERROR(C45/Berechnungen!B14,0)</f>
        <v>3.7447339678577003E-3</v>
      </c>
      <c r="H45" s="21"/>
    </row>
    <row r="46" spans="1:8" ht="18" customHeight="1" x14ac:dyDescent="0.25">
      <c r="A46" s="21"/>
      <c r="B46" s="27" t="s">
        <v>50</v>
      </c>
      <c r="C46" s="28">
        <v>850</v>
      </c>
      <c r="D46" s="29">
        <v>1100</v>
      </c>
      <c r="E46" s="28">
        <f>C46-D46</f>
        <v>-250</v>
      </c>
      <c r="F46" s="30">
        <f>IFERROR((C46-D46)/D46,0)</f>
        <v>-0.22727272727272727</v>
      </c>
      <c r="G46" s="31">
        <f>IFERROR(C46/Berechnungen!B14,0)</f>
        <v>2.6525198938992041E-3</v>
      </c>
      <c r="H46" s="21"/>
    </row>
    <row r="47" spans="1:8" ht="18" customHeight="1" x14ac:dyDescent="0.25">
      <c r="A47" s="21"/>
      <c r="B47" s="22" t="s">
        <v>51</v>
      </c>
      <c r="C47" s="23">
        <v>0</v>
      </c>
      <c r="D47" s="24">
        <v>2000</v>
      </c>
      <c r="E47" s="23">
        <f>C47-D47</f>
        <v>-2000</v>
      </c>
      <c r="F47" s="25">
        <f>IFERROR((C47-D47)/D47,0)</f>
        <v>-1</v>
      </c>
      <c r="G47" s="26">
        <f>IFERROR(C47/Berechnungen!B14,0)</f>
        <v>0</v>
      </c>
      <c r="H47" s="21"/>
    </row>
    <row r="48" spans="1:8" ht="19.5" customHeight="1" x14ac:dyDescent="0.25">
      <c r="A48" s="32"/>
      <c r="B48" s="33" t="s">
        <v>52</v>
      </c>
      <c r="C48" s="34">
        <f>SUM(C45:C47)</f>
        <v>2050</v>
      </c>
      <c r="D48" s="34">
        <f>SUM(D45:D47)</f>
        <v>3100</v>
      </c>
      <c r="E48" s="34">
        <f>C48-D48</f>
        <v>-1050</v>
      </c>
      <c r="F48" s="35">
        <f>IFERROR((C48-D48)/D48,0)</f>
        <v>-0.33870967741935482</v>
      </c>
      <c r="G48" s="35">
        <f>IFERROR(C48/Berechnungen!B14,0)</f>
        <v>6.397253861756904E-3</v>
      </c>
      <c r="H48" s="32"/>
    </row>
    <row r="49" spans="1:8" ht="19.5" customHeight="1" x14ac:dyDescent="0.25">
      <c r="B49" s="5" t="s">
        <v>53</v>
      </c>
      <c r="C49" s="5"/>
      <c r="D49" s="5"/>
      <c r="E49" s="5"/>
      <c r="F49" s="5"/>
      <c r="G49" s="5"/>
    </row>
    <row r="50" spans="1:8" ht="18" customHeight="1" x14ac:dyDescent="0.25">
      <c r="A50" s="21"/>
      <c r="B50" s="22" t="s">
        <v>54</v>
      </c>
      <c r="C50" s="23">
        <v>198000</v>
      </c>
      <c r="D50" s="24">
        <v>212000</v>
      </c>
      <c r="E50" s="23">
        <f>C50-D50</f>
        <v>-14000</v>
      </c>
      <c r="F50" s="25">
        <f>IFERROR((C50-D50)/D50,0)</f>
        <v>-6.6037735849056603E-2</v>
      </c>
      <c r="G50" s="26">
        <f>IFERROR(C50/Berechnungen!B14,0)</f>
        <v>0.61788110469652047</v>
      </c>
      <c r="H50" s="21"/>
    </row>
    <row r="51" spans="1:8" ht="18" customHeight="1" x14ac:dyDescent="0.25">
      <c r="A51" s="21"/>
      <c r="B51" s="27" t="s">
        <v>55</v>
      </c>
      <c r="C51" s="28">
        <v>105000</v>
      </c>
      <c r="D51" s="29">
        <v>112000</v>
      </c>
      <c r="E51" s="28">
        <f>C51-D51</f>
        <v>-7000</v>
      </c>
      <c r="F51" s="30">
        <f>IFERROR((C51-D51)/D51,0)</f>
        <v>-6.25E-2</v>
      </c>
      <c r="G51" s="31">
        <f>IFERROR(C51/Berechnungen!B14,0)</f>
        <v>0.32766422218754876</v>
      </c>
      <c r="H51" s="21"/>
    </row>
    <row r="52" spans="1:8" ht="18" customHeight="1" x14ac:dyDescent="0.25">
      <c r="A52" s="21"/>
      <c r="B52" s="22" t="s">
        <v>56</v>
      </c>
      <c r="C52" s="23">
        <v>8200</v>
      </c>
      <c r="D52" s="24">
        <v>12400</v>
      </c>
      <c r="E52" s="23">
        <f>C52-D52</f>
        <v>-4200</v>
      </c>
      <c r="F52" s="25">
        <f>IFERROR((C52-D52)/D52,0)</f>
        <v>-0.33870967741935482</v>
      </c>
      <c r="G52" s="26">
        <f>IFERROR(C52/Berechnungen!B14,0)</f>
        <v>2.5589015447027616E-2</v>
      </c>
      <c r="H52" s="21"/>
    </row>
    <row r="53" spans="1:8" ht="18" customHeight="1" x14ac:dyDescent="0.25">
      <c r="A53" s="21"/>
      <c r="B53" s="27" t="s">
        <v>57</v>
      </c>
      <c r="C53" s="28">
        <v>5000</v>
      </c>
      <c r="D53" s="29">
        <v>8000</v>
      </c>
      <c r="E53" s="28">
        <f>C53-D53</f>
        <v>-3000</v>
      </c>
      <c r="F53" s="30">
        <f>IFERROR((C53-D53)/D53,0)</f>
        <v>-0.375</v>
      </c>
      <c r="G53" s="31">
        <f>IFERROR(C53/Berechnungen!B14,0)</f>
        <v>1.5603058199407084E-2</v>
      </c>
      <c r="H53" s="21"/>
    </row>
    <row r="54" spans="1:8" ht="19.5" customHeight="1" x14ac:dyDescent="0.25">
      <c r="A54" s="32"/>
      <c r="B54" s="33" t="s">
        <v>58</v>
      </c>
      <c r="C54" s="34">
        <f>SUM(C50:C53)</f>
        <v>316200</v>
      </c>
      <c r="D54" s="34">
        <f>SUM(D50:D53)</f>
        <v>344400</v>
      </c>
      <c r="E54" s="34">
        <f>C54-D54</f>
        <v>-28200</v>
      </c>
      <c r="F54" s="35">
        <f>IFERROR((C54-D54)/D54,0)</f>
        <v>-8.188153310104529E-2</v>
      </c>
      <c r="G54" s="35">
        <f>IFERROR(C54/Berechnungen!B14,0)</f>
        <v>0.98673740053050396</v>
      </c>
      <c r="H54" s="32"/>
    </row>
    <row r="55" spans="1:8" ht="19.5" customHeight="1" x14ac:dyDescent="0.25">
      <c r="B55" s="5" t="s">
        <v>59</v>
      </c>
      <c r="C55" s="5"/>
      <c r="D55" s="5"/>
      <c r="E55" s="5"/>
      <c r="F55" s="5"/>
      <c r="G55" s="5"/>
    </row>
    <row r="56" spans="1:8" ht="18" customHeight="1" x14ac:dyDescent="0.25">
      <c r="A56" s="21"/>
      <c r="B56" s="22" t="s">
        <v>60</v>
      </c>
      <c r="C56" s="23">
        <v>1800</v>
      </c>
      <c r="D56" s="24">
        <v>0</v>
      </c>
      <c r="E56" s="23">
        <f>C56-D56</f>
        <v>1800</v>
      </c>
      <c r="F56" s="25">
        <f>IFERROR((C56-D56)/D56,0)</f>
        <v>0</v>
      </c>
      <c r="G56" s="26">
        <f>IFERROR(C56/Berechnungen!B14,0)</f>
        <v>5.6171009517865505E-3</v>
      </c>
      <c r="H56" s="21"/>
    </row>
    <row r="57" spans="1:8" ht="18" customHeight="1" x14ac:dyDescent="0.25">
      <c r="A57" s="21"/>
      <c r="B57" s="27" t="s">
        <v>61</v>
      </c>
      <c r="C57" s="28">
        <v>400</v>
      </c>
      <c r="D57" s="29">
        <v>600</v>
      </c>
      <c r="E57" s="28">
        <f>C57-D57</f>
        <v>-200</v>
      </c>
      <c r="F57" s="30">
        <f>IFERROR((C57-D57)/D57,0)</f>
        <v>-0.33333333333333331</v>
      </c>
      <c r="G57" s="31">
        <f>IFERROR(C57/Berechnungen!B14,0)</f>
        <v>1.2482446559525667E-3</v>
      </c>
      <c r="H57" s="21"/>
    </row>
    <row r="58" spans="1:8" ht="19.5" customHeight="1" x14ac:dyDescent="0.25">
      <c r="A58" s="32"/>
      <c r="B58" s="33" t="s">
        <v>62</v>
      </c>
      <c r="C58" s="34">
        <f>SUM(C56:C57)</f>
        <v>2200</v>
      </c>
      <c r="D58" s="34">
        <f>SUM(D56:D57)</f>
        <v>600</v>
      </c>
      <c r="E58" s="34">
        <f>C58-D58</f>
        <v>1600</v>
      </c>
      <c r="F58" s="35">
        <f>IFERROR((C58-D58)/D58,0)</f>
        <v>2.6666666666666665</v>
      </c>
      <c r="G58" s="35">
        <f>IFERROR(C58/Berechnungen!B14,0)</f>
        <v>6.865345607739117E-3</v>
      </c>
      <c r="H58" s="32"/>
    </row>
    <row r="59" spans="1:8" ht="6" customHeight="1" x14ac:dyDescent="0.25"/>
    <row r="60" spans="1:8" ht="25.5" customHeight="1" x14ac:dyDescent="0.25">
      <c r="A60" s="41"/>
      <c r="B60" s="42" t="s">
        <v>63</v>
      </c>
      <c r="C60" s="43">
        <f>C48+C54+C58</f>
        <v>320450</v>
      </c>
      <c r="D60" s="44">
        <f>D48+D54+D58</f>
        <v>348100</v>
      </c>
      <c r="E60" s="45">
        <f>C60-D60</f>
        <v>-27650</v>
      </c>
      <c r="F60" s="46">
        <f>IFERROR((C60-D60)/D60,0)</f>
        <v>-7.9431197931628839E-2</v>
      </c>
      <c r="G60" s="41"/>
      <c r="H60" s="41"/>
    </row>
    <row r="61" spans="1:8" ht="9.75" customHeight="1" x14ac:dyDescent="0.25">
      <c r="A61" s="10"/>
      <c r="B61" s="10"/>
      <c r="C61" s="10"/>
      <c r="D61" s="10"/>
      <c r="E61" s="10"/>
      <c r="F61" s="10"/>
      <c r="G61" s="10"/>
      <c r="H61" s="10"/>
    </row>
    <row r="62" spans="1:8" ht="31.5" customHeight="1" x14ac:dyDescent="0.25">
      <c r="A62" s="11"/>
      <c r="B62" s="47" t="s">
        <v>64</v>
      </c>
      <c r="C62" s="48">
        <f>C41-C60</f>
        <v>507700</v>
      </c>
      <c r="D62" s="49">
        <f>D41-D60</f>
        <v>428300</v>
      </c>
      <c r="E62" s="38">
        <f>C62-D62</f>
        <v>79400</v>
      </c>
      <c r="F62" s="50">
        <f>IFERROR((C62-D62)/D62,0)</f>
        <v>0.18538407658183517</v>
      </c>
      <c r="G62" s="11"/>
      <c r="H62" s="11"/>
    </row>
    <row r="63" spans="1:8" ht="18" customHeight="1" x14ac:dyDescent="0.25"/>
    <row r="64" spans="1:8" ht="7.5" customHeight="1" x14ac:dyDescent="0.25"/>
    <row r="65" spans="2:7" ht="15.75" customHeight="1" x14ac:dyDescent="0.25">
      <c r="B65" s="4" t="s">
        <v>65</v>
      </c>
      <c r="C65" s="4"/>
      <c r="D65" s="4"/>
      <c r="E65" s="4"/>
      <c r="F65" s="4"/>
      <c r="G65" s="4"/>
    </row>
    <row r="66" spans="2:7" ht="15" customHeight="1" x14ac:dyDescent="0.25">
      <c r="B66" s="3" t="s">
        <v>66</v>
      </c>
      <c r="C66" s="3"/>
      <c r="D66" s="3"/>
      <c r="E66" s="3"/>
      <c r="F66" s="3"/>
      <c r="G66" s="3"/>
    </row>
    <row r="67" spans="2:7" ht="15" customHeight="1" x14ac:dyDescent="0.25">
      <c r="B67" s="3" t="s">
        <v>67</v>
      </c>
      <c r="C67" s="3"/>
      <c r="D67" s="3"/>
      <c r="E67" s="3"/>
      <c r="F67" s="3"/>
      <c r="G67" s="3"/>
    </row>
    <row r="68" spans="2:7" ht="15" customHeight="1" x14ac:dyDescent="0.25">
      <c r="B68" s="3" t="s">
        <v>68</v>
      </c>
      <c r="C68" s="3"/>
      <c r="D68" s="3"/>
      <c r="E68" s="3"/>
      <c r="F68" s="3"/>
      <c r="G68" s="3"/>
    </row>
    <row r="69" spans="2:7" ht="15" customHeight="1" x14ac:dyDescent="0.25">
      <c r="B69" s="3" t="s">
        <v>69</v>
      </c>
      <c r="C69" s="3"/>
      <c r="D69" s="3"/>
      <c r="E69" s="3"/>
      <c r="F69" s="3"/>
      <c r="G69" s="3"/>
    </row>
    <row r="70" spans="2:7" ht="9.75" customHeight="1" x14ac:dyDescent="0.25"/>
    <row r="71" spans="2:7" ht="18" customHeight="1" x14ac:dyDescent="0.25"/>
    <row r="72" spans="2:7" ht="18" customHeight="1" x14ac:dyDescent="0.25"/>
    <row r="73" spans="2:7" ht="18" customHeight="1" x14ac:dyDescent="0.25"/>
    <row r="74" spans="2:7" ht="18" customHeight="1" x14ac:dyDescent="0.25"/>
    <row r="75" spans="2:7" ht="18" customHeight="1" x14ac:dyDescent="0.25"/>
    <row r="76" spans="2:7" ht="18" customHeight="1" x14ac:dyDescent="0.25"/>
    <row r="77" spans="2:7" ht="18" customHeight="1" x14ac:dyDescent="0.25"/>
    <row r="78" spans="2:7" ht="18" customHeight="1" x14ac:dyDescent="0.25"/>
    <row r="79" spans="2:7" ht="18" customHeight="1" x14ac:dyDescent="0.25"/>
  </sheetData>
  <mergeCells count="18">
    <mergeCell ref="B67:G67"/>
    <mergeCell ref="B68:G68"/>
    <mergeCell ref="B69:G69"/>
    <mergeCell ref="B44:G44"/>
    <mergeCell ref="B49:G49"/>
    <mergeCell ref="B55:G55"/>
    <mergeCell ref="B65:G65"/>
    <mergeCell ref="B66:G66"/>
    <mergeCell ref="B18:G18"/>
    <mergeCell ref="B25:G25"/>
    <mergeCell ref="B29:G29"/>
    <mergeCell ref="B34:G34"/>
    <mergeCell ref="B43:G43"/>
    <mergeCell ref="B2:G2"/>
    <mergeCell ref="B3:D3"/>
    <mergeCell ref="E3:G3"/>
    <mergeCell ref="B11:G11"/>
    <mergeCell ref="B12:G12"/>
  </mergeCell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zoomScaleNormal="100" workbookViewId="0"/>
  </sheetViews>
  <sheetFormatPr baseColWidth="10" defaultColWidth="8.7109375" defaultRowHeight="15" x14ac:dyDescent="0.25"/>
  <sheetData>
    <row r="1" spans="1:3" x14ac:dyDescent="0.25">
      <c r="A1" t="s">
        <v>70</v>
      </c>
      <c r="B1" t="s">
        <v>71</v>
      </c>
      <c r="C1" t="s">
        <v>72</v>
      </c>
    </row>
    <row r="2" spans="1:3" x14ac:dyDescent="0.25">
      <c r="A2" t="s">
        <v>73</v>
      </c>
      <c r="B2" s="51">
        <f>Vermögensübersicht!C17</f>
        <v>42650</v>
      </c>
      <c r="C2" s="51">
        <f>Vermögensübersicht!D17</f>
        <v>32600</v>
      </c>
    </row>
    <row r="3" spans="1:3" x14ac:dyDescent="0.25">
      <c r="A3" t="s">
        <v>74</v>
      </c>
      <c r="B3" s="51">
        <f>Vermögensübersicht!C24</f>
        <v>140500</v>
      </c>
      <c r="C3" s="51">
        <f>Vermögensübersicht!D24</f>
        <v>124700</v>
      </c>
    </row>
    <row r="4" spans="1:3" x14ac:dyDescent="0.25">
      <c r="A4" t="s">
        <v>75</v>
      </c>
      <c r="B4" s="51">
        <f>Vermögensübersicht!C41</f>
        <v>828150</v>
      </c>
      <c r="C4" s="51">
        <f>Vermögensübersicht!D41</f>
        <v>776400</v>
      </c>
    </row>
    <row r="5" spans="1:3" x14ac:dyDescent="0.25">
      <c r="A5" t="s">
        <v>76</v>
      </c>
      <c r="B5" s="51">
        <f>Vermögensübersicht!C28</f>
        <v>505000</v>
      </c>
      <c r="C5" s="51">
        <f>Vermögensübersicht!D28</f>
        <v>488000</v>
      </c>
    </row>
    <row r="6" spans="1:3" x14ac:dyDescent="0.25">
      <c r="A6" t="s">
        <v>77</v>
      </c>
      <c r="B6" s="51">
        <f>Vermögensübersicht!C33</f>
        <v>87500</v>
      </c>
      <c r="C6" s="51">
        <f>Vermögensübersicht!D33</f>
        <v>75800</v>
      </c>
    </row>
    <row r="7" spans="1:3" x14ac:dyDescent="0.25">
      <c r="A7" t="s">
        <v>78</v>
      </c>
      <c r="B7" s="51">
        <f>Vermögensübersicht!C39</f>
        <v>52500</v>
      </c>
      <c r="C7" s="51">
        <f>Vermögensübersicht!D39</f>
        <v>55300</v>
      </c>
    </row>
    <row r="14" spans="1:3" x14ac:dyDescent="0.25">
      <c r="A14" t="s">
        <v>79</v>
      </c>
      <c r="B14" s="51">
        <f>Vermögensübersicht!C60</f>
        <v>320450</v>
      </c>
      <c r="C14" s="51">
        <f>Vermögensübersicht!D60</f>
        <v>348100</v>
      </c>
    </row>
    <row r="18" spans="1:3" x14ac:dyDescent="0.25">
      <c r="A18" t="s">
        <v>80</v>
      </c>
      <c r="B18" s="51">
        <f>Vermögensübersicht!C62</f>
        <v>507700</v>
      </c>
      <c r="C18" s="51">
        <f>Vermögensübersicht!D62</f>
        <v>428300</v>
      </c>
    </row>
    <row r="22" spans="1:3" x14ac:dyDescent="0.25">
      <c r="A22" t="s">
        <v>81</v>
      </c>
      <c r="B22">
        <f>B18-C18</f>
        <v>79400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8" width="18" customWidth="1"/>
    <col min="9" max="9" width="2" customWidth="1"/>
  </cols>
  <sheetData>
    <row r="1" spans="1:9" ht="7.5" customHeight="1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ht="43.5" customHeight="1" x14ac:dyDescent="0.25">
      <c r="A2" s="11"/>
      <c r="B2" s="2" t="s">
        <v>82</v>
      </c>
      <c r="C2" s="2"/>
      <c r="D2" s="2"/>
      <c r="E2" s="2"/>
      <c r="F2" s="2"/>
      <c r="G2" s="2"/>
      <c r="H2" s="2"/>
      <c r="I2" s="11"/>
    </row>
    <row r="3" spans="1:9" ht="19.5" customHeight="1" x14ac:dyDescent="0.25">
      <c r="A3" s="12"/>
      <c r="B3" s="1" t="s">
        <v>83</v>
      </c>
      <c r="C3" s="1"/>
      <c r="D3" s="1"/>
      <c r="E3" s="1"/>
      <c r="F3" s="1"/>
      <c r="G3" s="1"/>
      <c r="H3" s="1"/>
      <c r="I3" s="12"/>
    </row>
    <row r="4" spans="1:9" ht="9.75" customHeight="1" x14ac:dyDescent="0.25"/>
    <row r="5" spans="1:9" ht="24" customHeight="1" x14ac:dyDescent="0.25">
      <c r="B5" s="19" t="s">
        <v>84</v>
      </c>
      <c r="C5" s="19" t="s">
        <v>85</v>
      </c>
      <c r="D5" s="19" t="s">
        <v>86</v>
      </c>
      <c r="E5" s="19" t="s">
        <v>87</v>
      </c>
      <c r="F5" s="19" t="s">
        <v>88</v>
      </c>
      <c r="G5" s="19" t="s">
        <v>72</v>
      </c>
      <c r="H5" s="19" t="s">
        <v>71</v>
      </c>
    </row>
    <row r="6" spans="1:9" ht="21.75" customHeight="1" x14ac:dyDescent="0.25">
      <c r="B6" s="52" t="s">
        <v>89</v>
      </c>
      <c r="C6" s="53">
        <v>580000</v>
      </c>
      <c r="D6" s="53">
        <v>612000</v>
      </c>
      <c r="E6" s="53">
        <v>648000</v>
      </c>
      <c r="F6" s="53">
        <v>691000</v>
      </c>
      <c r="G6" s="53">
        <v>734000</v>
      </c>
      <c r="H6" s="53">
        <f>Berechnungen!B4</f>
        <v>828150</v>
      </c>
    </row>
    <row r="7" spans="1:9" ht="21.75" customHeight="1" x14ac:dyDescent="0.25">
      <c r="B7" s="54" t="s">
        <v>90</v>
      </c>
      <c r="C7" s="55">
        <v>365000</v>
      </c>
      <c r="D7" s="55">
        <v>348000</v>
      </c>
      <c r="E7" s="55">
        <v>335000</v>
      </c>
      <c r="F7" s="55">
        <v>324000</v>
      </c>
      <c r="G7" s="55">
        <v>345400</v>
      </c>
      <c r="H7" s="55">
        <f>Berechnungen!B14</f>
        <v>320450</v>
      </c>
    </row>
    <row r="8" spans="1:9" ht="21.75" customHeight="1" x14ac:dyDescent="0.25">
      <c r="B8" s="56" t="s">
        <v>5</v>
      </c>
      <c r="C8" s="57">
        <v>215000</v>
      </c>
      <c r="D8" s="57">
        <v>264000</v>
      </c>
      <c r="E8" s="57">
        <v>313000</v>
      </c>
      <c r="F8" s="57">
        <v>367000</v>
      </c>
      <c r="G8" s="57">
        <v>388600</v>
      </c>
      <c r="H8" s="57">
        <f>Berechnungen!B18</f>
        <v>507700</v>
      </c>
    </row>
    <row r="9" spans="1:9" ht="9.75" customHeight="1" x14ac:dyDescent="0.25"/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8" customWidth="1"/>
    <col min="3" max="3" width="18" customWidth="1"/>
    <col min="4" max="4" width="14" customWidth="1"/>
    <col min="5" max="5" width="2" customWidth="1"/>
  </cols>
  <sheetData>
    <row r="1" spans="1:5" ht="7.5" customHeight="1" x14ac:dyDescent="0.25">
      <c r="A1" s="10"/>
      <c r="B1" s="10"/>
      <c r="C1" s="10"/>
      <c r="D1" s="10"/>
      <c r="E1" s="10"/>
    </row>
    <row r="2" spans="1:5" ht="43.5" customHeight="1" x14ac:dyDescent="0.25">
      <c r="A2" s="11"/>
      <c r="B2" s="2" t="s">
        <v>91</v>
      </c>
      <c r="C2" s="2"/>
      <c r="D2" s="2"/>
      <c r="E2" s="11"/>
    </row>
    <row r="3" spans="1:5" ht="19.5" customHeight="1" x14ac:dyDescent="0.25">
      <c r="A3" s="12"/>
      <c r="B3" s="1" t="s">
        <v>92</v>
      </c>
      <c r="C3" s="1"/>
      <c r="D3" s="1"/>
      <c r="E3" s="12"/>
    </row>
    <row r="5" spans="1:5" ht="21.75" customHeight="1" x14ac:dyDescent="0.25">
      <c r="B5" s="19" t="s">
        <v>93</v>
      </c>
      <c r="C5" s="19" t="s">
        <v>94</v>
      </c>
      <c r="D5" s="19" t="s">
        <v>95</v>
      </c>
    </row>
    <row r="6" spans="1:5" ht="19.5" customHeight="1" x14ac:dyDescent="0.25">
      <c r="B6" s="58" t="s">
        <v>73</v>
      </c>
      <c r="C6" s="59">
        <f>Berechnungen!B2</f>
        <v>42650</v>
      </c>
      <c r="D6" s="60">
        <f>IFERROR(C6/Berechnungen!B4,0)</f>
        <v>5.1500332065447081E-2</v>
      </c>
    </row>
    <row r="7" spans="1:5" ht="19.5" customHeight="1" x14ac:dyDescent="0.25">
      <c r="B7" s="61" t="s">
        <v>96</v>
      </c>
      <c r="C7" s="62">
        <f>Berechnungen!B3</f>
        <v>140500</v>
      </c>
      <c r="D7" s="63">
        <f>IFERROR(C7/Berechnungen!B4,0)</f>
        <v>0.16965525569039425</v>
      </c>
    </row>
    <row r="8" spans="1:5" ht="19.5" customHeight="1" x14ac:dyDescent="0.25">
      <c r="B8" s="64" t="s">
        <v>76</v>
      </c>
      <c r="C8" s="65">
        <f>Berechnungen!B5</f>
        <v>505000</v>
      </c>
      <c r="D8" s="66">
        <f>IFERROR(C8/Berechnungen!B4,0)</f>
        <v>0.60979291191209317</v>
      </c>
    </row>
    <row r="9" spans="1:5" ht="19.5" customHeight="1" x14ac:dyDescent="0.25">
      <c r="B9" s="67" t="s">
        <v>77</v>
      </c>
      <c r="C9" s="68">
        <f>Berechnungen!B6</f>
        <v>87500</v>
      </c>
      <c r="D9" s="69">
        <f>IFERROR(C9/Berechnungen!B4,0)</f>
        <v>0.1056571877075409</v>
      </c>
    </row>
    <row r="10" spans="1:5" ht="19.5" customHeight="1" x14ac:dyDescent="0.25">
      <c r="B10" s="70" t="s">
        <v>97</v>
      </c>
      <c r="C10" s="71">
        <f>Berechnungen!B7</f>
        <v>52500</v>
      </c>
      <c r="D10" s="72">
        <f>IFERROR(C10/Berechnungen!B4,0)</f>
        <v>6.3394312624524538E-2</v>
      </c>
    </row>
    <row r="11" spans="1:5" ht="21.75" customHeight="1" x14ac:dyDescent="0.25">
      <c r="A11" s="11"/>
      <c r="B11" s="73" t="s">
        <v>98</v>
      </c>
      <c r="C11" s="74">
        <f>SUM(C6:C10)</f>
        <v>828150</v>
      </c>
      <c r="D11" s="75">
        <f>SUM(D6:D10)</f>
        <v>0.99999999999999989</v>
      </c>
      <c r="E11" s="11"/>
    </row>
  </sheetData>
  <mergeCells count="2">
    <mergeCell ref="B2:D2"/>
    <mergeCell ref="B3:D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Vermögensübersicht</vt:lpstr>
      <vt:lpstr>Berechnungen</vt:lpstr>
      <vt:lpstr>Vermögensentwicklung</vt:lpstr>
      <vt:lpstr>Vermögensstruktur</vt:lpstr>
      <vt:lpstr>Vermögensübersicht!Drucktitel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2026-07-17T08:33:21Z</dcterms:created>
  <dcterms:modified xsi:type="dcterms:W3CDTF">2026-07-17T09:43:38Z</dcterms:modified>
  <dc:language>en-US</dc:language>
</cp:coreProperties>
</file>