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\Documents\SEO\SEO\AA_Webs\Excel Vorlage\Generador\"/>
    </mc:Choice>
  </mc:AlternateContent>
  <xr:revisionPtr revIDLastSave="0" documentId="13_ncr:1_{17FD43D2-BE42-4C79-96CF-66E0BAF6721B}" xr6:coauthVersionLast="47" xr6:coauthVersionMax="47" xr10:uidLastSave="{00000000-0000-0000-0000-000000000000}"/>
  <bookViews>
    <workbookView xWindow="1035" yWindow="1035" windowWidth="25500" windowHeight="13500" xr2:uid="{00000000-000D-0000-FFFF-FFFF00000000}"/>
  </bookViews>
  <sheets>
    <sheet name="Dashboard" sheetId="6" r:id="rId1"/>
    <sheet name="Kategorien" sheetId="1" r:id="rId2"/>
    <sheet name="Vermögen" sheetId="2" r:id="rId3"/>
    <sheet name="Schulden" sheetId="3" r:id="rId4"/>
    <sheet name="Einkommen" sheetId="4" r:id="rId5"/>
    <sheet name="Snapshots" sheetId="5" r:id="rId6"/>
  </sheets>
  <definedNames>
    <definedName name="AssetKlasse">Kategorien!$A$2:$A$9</definedName>
    <definedName name="AssetUnterkategorie">Kategorien!$B$2:$B$13</definedName>
    <definedName name="EinkommenArt">Kategorien!$D$2:$D$7</definedName>
    <definedName name="Nettovermoegen">TotalVermoegen-TotalSchulden</definedName>
    <definedName name="SchuldTyp">Kategorien!$C$2:$C$6</definedName>
    <definedName name="TotalSchulden">SUM(Schulden!G2:G2000)</definedName>
    <definedName name="TotalVermoegen">SUM(Vermögen!J2:J2000)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6" l="1"/>
  <c r="B16" i="6"/>
  <c r="B15" i="6"/>
  <c r="F9" i="6"/>
  <c r="B14" i="6"/>
  <c r="F8" i="6"/>
  <c r="B13" i="6"/>
  <c r="F7" i="6"/>
  <c r="B12" i="6"/>
  <c r="F6" i="6"/>
  <c r="B11" i="6"/>
  <c r="F5" i="6"/>
  <c r="B10" i="6"/>
  <c r="B5" i="6"/>
  <c r="C6" i="5"/>
  <c r="C5" i="5"/>
  <c r="C4" i="5"/>
  <c r="C3" i="5"/>
  <c r="C2" i="5"/>
  <c r="L1" i="3"/>
  <c r="K26" i="2"/>
  <c r="J26" i="2"/>
  <c r="K25" i="2"/>
  <c r="J25" i="2"/>
  <c r="K24" i="2"/>
  <c r="J24" i="2"/>
  <c r="K23" i="2"/>
  <c r="J23" i="2"/>
  <c r="K22" i="2"/>
  <c r="J22" i="2"/>
  <c r="K21" i="2"/>
  <c r="J21" i="2"/>
  <c r="K20" i="2"/>
  <c r="J20" i="2"/>
  <c r="K19" i="2"/>
  <c r="J19" i="2"/>
  <c r="K18" i="2"/>
  <c r="J18" i="2"/>
  <c r="K17" i="2"/>
  <c r="J17" i="2"/>
  <c r="K16" i="2"/>
  <c r="J16" i="2"/>
  <c r="K15" i="2"/>
  <c r="J15" i="2"/>
  <c r="K14" i="2"/>
  <c r="J14" i="2"/>
  <c r="K13" i="2"/>
  <c r="J13" i="2"/>
  <c r="K12" i="2"/>
  <c r="J12" i="2"/>
  <c r="K11" i="2"/>
  <c r="J11" i="2"/>
  <c r="K10" i="2"/>
  <c r="J10" i="2"/>
  <c r="K9" i="2"/>
  <c r="J9" i="2"/>
  <c r="K8" i="2"/>
  <c r="J8" i="2"/>
  <c r="K7" i="2"/>
  <c r="J7" i="2"/>
  <c r="B5" i="5" s="1"/>
  <c r="D5" i="5" s="1"/>
  <c r="K6" i="2"/>
  <c r="J6" i="2"/>
  <c r="K5" i="2"/>
  <c r="J5" i="2"/>
  <c r="K4" i="2"/>
  <c r="J4" i="2"/>
  <c r="K3" i="2"/>
  <c r="J3" i="2"/>
  <c r="K2" i="2"/>
  <c r="J2" i="2"/>
  <c r="A5" i="6" s="1"/>
  <c r="C5" i="6" s="1"/>
  <c r="O1" i="2"/>
  <c r="B3" i="5" l="1"/>
  <c r="D3" i="5" s="1"/>
  <c r="B4" i="5"/>
  <c r="D4" i="5" s="1"/>
  <c r="B6" i="5"/>
  <c r="D6" i="5" s="1"/>
  <c r="B2" i="5"/>
  <c r="D2" i="5" s="1"/>
</calcChain>
</file>

<file path=xl/sharedStrings.xml><?xml version="1.0" encoding="utf-8"?>
<sst xmlns="http://schemas.openxmlformats.org/spreadsheetml/2006/main" count="143" uniqueCount="87">
  <si>
    <t>AssetKlasse</t>
  </si>
  <si>
    <t>Immobilien</t>
  </si>
  <si>
    <t>Bargeld &amp; Konten</t>
  </si>
  <si>
    <t>Wertpapiere (Aktien/ETFs/Fonds)</t>
  </si>
  <si>
    <t>Altersvorsorge</t>
  </si>
  <si>
    <t>Fahrzeuge</t>
  </si>
  <si>
    <t>Edelmetalle</t>
  </si>
  <si>
    <t>Krypto</t>
  </si>
  <si>
    <t>Sonstige</t>
  </si>
  <si>
    <t>AssetUnterkategorie</t>
  </si>
  <si>
    <t>Haus</t>
  </si>
  <si>
    <t>Wohnung</t>
  </si>
  <si>
    <t>Tagesgeld</t>
  </si>
  <si>
    <t>Girokonto</t>
  </si>
  <si>
    <t>Depot</t>
  </si>
  <si>
    <t>ETF</t>
  </si>
  <si>
    <t>Aktie</t>
  </si>
  <si>
    <t>Pensionskonto</t>
  </si>
  <si>
    <t>PKW</t>
  </si>
  <si>
    <t>Gold</t>
  </si>
  <si>
    <t>Bitcoin</t>
  </si>
  <si>
    <t>SchuldTyp</t>
  </si>
  <si>
    <t>Hypothek</t>
  </si>
  <si>
    <t>Ratenkredit</t>
  </si>
  <si>
    <t>Kreditkarte</t>
  </si>
  <si>
    <t>Studentenkredit</t>
  </si>
  <si>
    <t>EinkommenArt</t>
  </si>
  <si>
    <t>Gehalt</t>
  </si>
  <si>
    <t>Selbstständig</t>
  </si>
  <si>
    <t>Mieteinnahmen</t>
  </si>
  <si>
    <t>Dividenden</t>
  </si>
  <si>
    <t>Zinsen</t>
  </si>
  <si>
    <t>Klasse</t>
  </si>
  <si>
    <t>Unterkategorie</t>
  </si>
  <si>
    <t>Bezeichnung</t>
  </si>
  <si>
    <t>Inhaber</t>
  </si>
  <si>
    <t>Währung</t>
  </si>
  <si>
    <t>Kaufdatum</t>
  </si>
  <si>
    <t>Menge/Anteile</t>
  </si>
  <si>
    <t>Einstandspreis</t>
  </si>
  <si>
    <t>Aktueller Kurs/Preis</t>
  </si>
  <si>
    <t>Aktueller Wert</t>
  </si>
  <si>
    <t>% Änderung</t>
  </si>
  <si>
    <t>Quelle/Notizen</t>
  </si>
  <si>
    <t>iShares Core MSCI World</t>
  </si>
  <si>
    <t>Alex</t>
  </si>
  <si>
    <t>EUR</t>
  </si>
  <si>
    <t>Depot: DE123</t>
  </si>
  <si>
    <t>Tagesgeld N26</t>
  </si>
  <si>
    <t>Eigentumswohnung München</t>
  </si>
  <si>
    <t>Sophie</t>
  </si>
  <si>
    <t>Gutachten 2025</t>
  </si>
  <si>
    <t>Goldbarren 100g</t>
  </si>
  <si>
    <t>Preis je kg</t>
  </si>
  <si>
    <t>BTC bei Kraken</t>
  </si>
  <si>
    <t>Gesamtvermögen</t>
  </si>
  <si>
    <t>Kreditgeber</t>
  </si>
  <si>
    <t>Schuldtyp</t>
  </si>
  <si>
    <t>Startdatum</t>
  </si>
  <si>
    <t>Fällig am</t>
  </si>
  <si>
    <t>Zinssatz %</t>
  </si>
  <si>
    <t>Ursprünglicher Betrag</t>
  </si>
  <si>
    <t>Saldo</t>
  </si>
  <si>
    <t>Monatsrate</t>
  </si>
  <si>
    <t>Notizen</t>
  </si>
  <si>
    <t>Sparkasse</t>
  </si>
  <si>
    <t>Zinsbindung 10J</t>
  </si>
  <si>
    <t>BMW Bank</t>
  </si>
  <si>
    <t>Visa</t>
  </si>
  <si>
    <t>Gesamtschulden</t>
  </si>
  <si>
    <t>Art</t>
  </si>
  <si>
    <t>Quelle/Beschreibung</t>
  </si>
  <si>
    <t>Monat</t>
  </si>
  <si>
    <t>Brutto</t>
  </si>
  <si>
    <t>Netto</t>
  </si>
  <si>
    <t>Frequenz</t>
  </si>
  <si>
    <t>Festanstellung</t>
  </si>
  <si>
    <t>Monatlich</t>
  </si>
  <si>
    <t>Wohnung München</t>
  </si>
  <si>
    <t>ETF MSCI World</t>
  </si>
  <si>
    <t>Quartal</t>
  </si>
  <si>
    <t>Nettovermögen</t>
  </si>
  <si>
    <t>Anleitung (Kurz): 1) Daten in Vermögen/Schulden/Einkommen pflegen. 2) Am Monatsende Werte in Snapshots als Werte einfügen. 3) Kennzahlen &amp; Diagramme hier ansehen.</t>
  </si>
  <si>
    <t>Vermögen nach Klasse</t>
  </si>
  <si>
    <t>Summe</t>
  </si>
  <si>
    <t>Schulden nach Typ</t>
  </si>
  <si>
    <t>Vermögensverteilung Vorlage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</si>
</sst>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€"/>
    <numFmt numFmtId="165" formatCode="yyyy\-mm\-dd"/>
    <numFmt numFmtId="166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5"/>
      <color rgb="FFFFFF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484E"/>
        <bgColor indexed="64"/>
      </patternFill>
    </fill>
    <fill>
      <patternFill patternType="solid">
        <fgColor rgb="FFF6F9F9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0" fillId="0" borderId="0" xfId="0" applyNumberFormat="1"/>
    <xf numFmtId="0" fontId="0" fillId="3" borderId="0" xfId="0" applyFill="1"/>
    <xf numFmtId="165" fontId="0" fillId="0" borderId="0" xfId="0" applyNumberFormat="1"/>
    <xf numFmtId="0" fontId="0" fillId="4" borderId="0" xfId="0" applyFill="1"/>
    <xf numFmtId="166" fontId="0" fillId="0" borderId="0" xfId="0" applyNumberFormat="1"/>
    <xf numFmtId="0" fontId="2" fillId="5" borderId="1" xfId="0" applyFont="1" applyFill="1" applyBorder="1" applyAlignment="1">
      <alignment horizontal="center" vertical="center"/>
    </xf>
    <xf numFmtId="0" fontId="3" fillId="0" borderId="0" xfId="0" applyFont="1"/>
    <xf numFmtId="0" fontId="1" fillId="6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</cellXfs>
  <cellStyles count="1">
    <cellStyle name="Standard" xfId="0" builtinId="0"/>
  </cellStyles>
  <dxfs count="2">
    <dxf>
      <fill>
        <patternFill>
          <bgColor rgb="FFF8D7DA"/>
        </patternFill>
      </fill>
    </dxf>
    <dxf>
      <fill>
        <patternFill>
          <bgColor rgb="FFFFF3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Nettovermögen Verlauf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Nettovermögen</c:v>
          </c:tx>
          <c:marker>
            <c:symbol val="none"/>
          </c:marker>
          <c:cat>
            <c:numRef>
              <c:f>Snapshots!$A$2:$A$6</c:f>
              <c:numCache>
                <c:formatCode>yyyy\-mm\-dd</c:formatCode>
                <c:ptCount val="5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</c:numCache>
            </c:numRef>
          </c:cat>
          <c:val>
            <c:numRef>
              <c:f>Snapshots!$D$2:$D$6</c:f>
              <c:numCache>
                <c:formatCode>#,##0.00\€</c:formatCode>
                <c:ptCount val="5"/>
                <c:pt idx="0">
                  <c:v>256725</c:v>
                </c:pt>
                <c:pt idx="1">
                  <c:v>256725</c:v>
                </c:pt>
                <c:pt idx="2">
                  <c:v>256725</c:v>
                </c:pt>
                <c:pt idx="3">
                  <c:v>256725</c:v>
                </c:pt>
                <c:pt idx="4">
                  <c:v>256725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49-451A-A65C-599374AAD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numFmt formatCode="yyyy\-mm\-dd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numFmt formatCode="#,##0.00\€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Schulden nach Typ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Schulden nach Typ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Dashboard!$E$5:$E$9</c:f>
              <c:strCache>
                <c:ptCount val="5"/>
                <c:pt idx="0">
                  <c:v>Hypothek</c:v>
                </c:pt>
                <c:pt idx="1">
                  <c:v>Ratenkredit</c:v>
                </c:pt>
                <c:pt idx="2">
                  <c:v>Kreditkarte</c:v>
                </c:pt>
                <c:pt idx="3">
                  <c:v>Studentenkredit</c:v>
                </c:pt>
                <c:pt idx="4">
                  <c:v>Sonstige</c:v>
                </c:pt>
              </c:strCache>
            </c:strRef>
          </c:cat>
          <c:val>
            <c:numRef>
              <c:f>Dashboard!$F$5:$F$9</c:f>
              <c:numCache>
                <c:formatCode>#,##0.00\€</c:formatCode>
                <c:ptCount val="5"/>
                <c:pt idx="0">
                  <c:v>295000</c:v>
                </c:pt>
                <c:pt idx="1">
                  <c:v>21000</c:v>
                </c:pt>
                <c:pt idx="2">
                  <c:v>1200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08-4642-96CA-CA7F719C8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30001"/>
        <c:axId val="50030002"/>
      </c:barChart>
      <c:catAx>
        <c:axId val="5003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030002"/>
        <c:crosses val="autoZero"/>
        <c:auto val="1"/>
        <c:lblAlgn val="ctr"/>
        <c:lblOffset val="100"/>
        <c:noMultiLvlLbl val="0"/>
      </c:catAx>
      <c:valAx>
        <c:axId val="50030002"/>
        <c:scaling>
          <c:orientation val="minMax"/>
        </c:scaling>
        <c:delete val="0"/>
        <c:axPos val="l"/>
        <c:majorGridlines/>
        <c:numFmt formatCode="#,##0.00\€" sourceLinked="1"/>
        <c:majorTickMark val="out"/>
        <c:minorTickMark val="none"/>
        <c:tickLblPos val="nextTo"/>
        <c:crossAx val="50030001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Vermögen nach Klasse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0"/>
          <c:order val="0"/>
          <c:tx>
            <c:v>Vermögen nach Klasse</c:v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Dashboard!$A$10:$A$17</c:f>
              <c:strCache>
                <c:ptCount val="8"/>
                <c:pt idx="0">
                  <c:v>Immobilien</c:v>
                </c:pt>
                <c:pt idx="1">
                  <c:v>Bargeld &amp; Konten</c:v>
                </c:pt>
                <c:pt idx="2">
                  <c:v>Wertpapiere (Aktien/ETFs/Fonds)</c:v>
                </c:pt>
                <c:pt idx="3">
                  <c:v>Altersvorsorge</c:v>
                </c:pt>
                <c:pt idx="4">
                  <c:v>Fahrzeuge</c:v>
                </c:pt>
                <c:pt idx="5">
                  <c:v>Edelmetalle</c:v>
                </c:pt>
                <c:pt idx="6">
                  <c:v>Krypto</c:v>
                </c:pt>
                <c:pt idx="7">
                  <c:v>Sonstige</c:v>
                </c:pt>
              </c:strCache>
            </c:strRef>
          </c:cat>
          <c:val>
            <c:numRef>
              <c:f>Dashboard!$B$10:$B$17</c:f>
              <c:numCache>
                <c:formatCode>#,##0.00\€</c:formatCode>
                <c:ptCount val="8"/>
                <c:pt idx="0">
                  <c:v>520000</c:v>
                </c:pt>
                <c:pt idx="1">
                  <c:v>0</c:v>
                </c:pt>
                <c:pt idx="2">
                  <c:v>3925</c:v>
                </c:pt>
                <c:pt idx="3">
                  <c:v>0</c:v>
                </c:pt>
                <c:pt idx="4">
                  <c:v>0</c:v>
                </c:pt>
                <c:pt idx="5">
                  <c:v>6500</c:v>
                </c:pt>
                <c:pt idx="6">
                  <c:v>43500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AF-401C-B97D-D081E5BB2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1419226</xdr:colOff>
      <xdr:row>24</xdr:row>
      <xdr:rowOff>9525</xdr:rowOff>
    </xdr:from>
    <xdr:to>
      <xdr:col>6</xdr:col>
      <xdr:colOff>9526</xdr:colOff>
      <xdr:row>37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1409701</xdr:colOff>
      <xdr:row>9</xdr:row>
      <xdr:rowOff>47625</xdr:rowOff>
    </xdr:from>
    <xdr:to>
      <xdr:col>6</xdr:col>
      <xdr:colOff>9525</xdr:colOff>
      <xdr:row>23</xdr:row>
      <xdr:rowOff>9525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17</xdr:row>
      <xdr:rowOff>161925</xdr:rowOff>
    </xdr:from>
    <xdr:to>
      <xdr:col>2</xdr:col>
      <xdr:colOff>1171574</xdr:colOff>
      <xdr:row>32</xdr:row>
      <xdr:rowOff>47625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42E580DB-9747-403F-A1E6-3477A807F8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Vermoegen" displayName="tblVermoegen" ref="A1:L27" totalsRowShown="0">
  <autoFilter ref="A1:L27" xr:uid="{00000000-0009-0000-0100-000001000000}"/>
  <tableColumns count="12">
    <tableColumn id="1" xr3:uid="{00000000-0010-0000-0000-000001000000}" name="Klasse"/>
    <tableColumn id="2" xr3:uid="{00000000-0010-0000-0000-000002000000}" name="Unterkategorie"/>
    <tableColumn id="3" xr3:uid="{00000000-0010-0000-0000-000003000000}" name="Bezeichnung"/>
    <tableColumn id="4" xr3:uid="{00000000-0010-0000-0000-000004000000}" name="Inhaber"/>
    <tableColumn id="5" xr3:uid="{00000000-0010-0000-0000-000005000000}" name="Währung"/>
    <tableColumn id="6" xr3:uid="{00000000-0010-0000-0000-000006000000}" name="Kaufdatum"/>
    <tableColumn id="7" xr3:uid="{00000000-0010-0000-0000-000007000000}" name="Menge/Anteile"/>
    <tableColumn id="8" xr3:uid="{00000000-0010-0000-0000-000008000000}" name="Einstandspreis"/>
    <tableColumn id="9" xr3:uid="{00000000-0010-0000-0000-000009000000}" name="Aktueller Kurs/Preis"/>
    <tableColumn id="10" xr3:uid="{00000000-0010-0000-0000-00000A000000}" name="Aktueller Wert"/>
    <tableColumn id="11" xr3:uid="{00000000-0010-0000-0000-00000B000000}" name="% Änderung"/>
    <tableColumn id="12" xr3:uid="{00000000-0010-0000-0000-00000C000000}" name="Quelle/Notizen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blSchulden" displayName="tblSchulden" ref="A1:I25" totalsRowShown="0">
  <autoFilter ref="A1:I25" xr:uid="{00000000-0009-0000-0100-000002000000}"/>
  <tableColumns count="9">
    <tableColumn id="1" xr3:uid="{00000000-0010-0000-0100-000001000000}" name="Kreditgeber"/>
    <tableColumn id="2" xr3:uid="{00000000-0010-0000-0100-000002000000}" name="Schuldtyp"/>
    <tableColumn id="3" xr3:uid="{00000000-0010-0000-0100-000003000000}" name="Startdatum"/>
    <tableColumn id="4" xr3:uid="{00000000-0010-0000-0100-000004000000}" name="Fällig am"/>
    <tableColumn id="5" xr3:uid="{00000000-0010-0000-0100-000005000000}" name="Zinssatz %"/>
    <tableColumn id="6" xr3:uid="{00000000-0010-0000-0100-000006000000}" name="Ursprünglicher Betrag"/>
    <tableColumn id="7" xr3:uid="{00000000-0010-0000-0100-000007000000}" name="Saldo"/>
    <tableColumn id="8" xr3:uid="{00000000-0010-0000-0100-000008000000}" name="Monatsrate"/>
    <tableColumn id="9" xr3:uid="{00000000-0010-0000-0100-000009000000}" name="Notizen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blEinkommen" displayName="tblEinkommen" ref="A1:G27" totalsRowShown="0">
  <autoFilter ref="A1:G27" xr:uid="{00000000-0009-0000-0100-000003000000}"/>
  <tableColumns count="7">
    <tableColumn id="1" xr3:uid="{00000000-0010-0000-0200-000001000000}" name="Art"/>
    <tableColumn id="2" xr3:uid="{00000000-0010-0000-0200-000002000000}" name="Quelle/Beschreibung"/>
    <tableColumn id="3" xr3:uid="{00000000-0010-0000-0200-000003000000}" name="Monat"/>
    <tableColumn id="4" xr3:uid="{00000000-0010-0000-0200-000004000000}" name="Brutto"/>
    <tableColumn id="5" xr3:uid="{00000000-0010-0000-0200-000005000000}" name="Netto"/>
    <tableColumn id="6" xr3:uid="{00000000-0010-0000-0200-000006000000}" name="Frequenz"/>
    <tableColumn id="7" xr3:uid="{00000000-0010-0000-0200-000007000000}" name="Notizen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blSnapshots" displayName="tblSnapshots" ref="A1:D26" totalsRowShown="0">
  <autoFilter ref="A1:D26" xr:uid="{00000000-0009-0000-0100-000004000000}"/>
  <tableColumns count="4">
    <tableColumn id="1" xr3:uid="{00000000-0010-0000-0300-000001000000}" name="Monat"/>
    <tableColumn id="2" xr3:uid="{00000000-0010-0000-0300-000002000000}" name="Gesamtvermögen"/>
    <tableColumn id="3" xr3:uid="{00000000-0010-0000-0300-000003000000}" name="Gesamtschulden"/>
    <tableColumn id="4" xr3:uid="{00000000-0010-0000-0300-000004000000}" name="Nettovermöge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7"/>
  <sheetViews>
    <sheetView tabSelected="1" zoomScale="90" zoomScaleNormal="90" workbookViewId="0">
      <selection activeCell="J15" sqref="J15"/>
    </sheetView>
  </sheetViews>
  <sheetFormatPr baseColWidth="10" defaultColWidth="9.140625" defaultRowHeight="15" x14ac:dyDescent="0.25"/>
  <cols>
    <col min="1" max="1" width="28.7109375" customWidth="1"/>
    <col min="2" max="2" width="15.85546875" bestFit="1" customWidth="1"/>
    <col min="3" max="3" width="28.7109375" customWidth="1"/>
    <col min="4" max="4" width="4.140625" customWidth="1"/>
    <col min="5" max="9" width="28.7109375" customWidth="1"/>
  </cols>
  <sheetData>
    <row r="1" spans="1:6" ht="35.25" customHeight="1" x14ac:dyDescent="0.25">
      <c r="A1" s="11" t="s">
        <v>86</v>
      </c>
      <c r="B1" s="12"/>
      <c r="C1" s="12"/>
      <c r="D1" s="12"/>
      <c r="E1" s="12"/>
      <c r="F1" s="13"/>
    </row>
    <row r="2" spans="1:6" x14ac:dyDescent="0.25">
      <c r="A2" s="10" t="s">
        <v>82</v>
      </c>
      <c r="B2" s="10"/>
      <c r="C2" s="10"/>
      <c r="D2" s="10"/>
      <c r="E2" s="10"/>
      <c r="F2" s="10"/>
    </row>
    <row r="3" spans="1:6" ht="15.75" x14ac:dyDescent="0.25">
      <c r="E3" s="8" t="s">
        <v>85</v>
      </c>
    </row>
    <row r="4" spans="1:6" x14ac:dyDescent="0.25">
      <c r="A4" s="9" t="s">
        <v>55</v>
      </c>
      <c r="B4" s="9" t="s">
        <v>69</v>
      </c>
      <c r="C4" s="9" t="s">
        <v>81</v>
      </c>
      <c r="E4" s="9" t="s">
        <v>57</v>
      </c>
      <c r="F4" s="9" t="s">
        <v>84</v>
      </c>
    </row>
    <row r="5" spans="1:6" ht="23.25" x14ac:dyDescent="0.25">
      <c r="A5" s="7">
        <f>SUM(Vermögen!J2:J2000)</f>
        <v>573925</v>
      </c>
      <c r="B5" s="7">
        <f>SUM(Schulden!G2:G2000)</f>
        <v>317200</v>
      </c>
      <c r="C5" s="7">
        <f>A5-B5</f>
        <v>256725</v>
      </c>
      <c r="E5" t="s">
        <v>22</v>
      </c>
      <c r="F5" s="2">
        <f>SUMIF(Schulden!B:B,Dashboard!E5,Schulden!G:G)</f>
        <v>295000</v>
      </c>
    </row>
    <row r="6" spans="1:6" x14ac:dyDescent="0.25">
      <c r="E6" t="s">
        <v>23</v>
      </c>
      <c r="F6" s="2">
        <f>SUMIF(Schulden!B:B,Dashboard!E6,Schulden!G:G)</f>
        <v>21000</v>
      </c>
    </row>
    <row r="7" spans="1:6" x14ac:dyDescent="0.25">
      <c r="E7" t="s">
        <v>24</v>
      </c>
      <c r="F7" s="2">
        <f>SUMIF(Schulden!B:B,Dashboard!E7,Schulden!G:G)</f>
        <v>1200</v>
      </c>
    </row>
    <row r="8" spans="1:6" ht="15.75" x14ac:dyDescent="0.25">
      <c r="A8" s="8" t="s">
        <v>83</v>
      </c>
      <c r="E8" t="s">
        <v>25</v>
      </c>
      <c r="F8" s="2">
        <f>SUMIF(Schulden!B:B,Dashboard!E8,Schulden!G:G)</f>
        <v>0</v>
      </c>
    </row>
    <row r="9" spans="1:6" x14ac:dyDescent="0.25">
      <c r="A9" s="9" t="s">
        <v>32</v>
      </c>
      <c r="B9" s="9" t="s">
        <v>84</v>
      </c>
      <c r="E9" t="s">
        <v>8</v>
      </c>
      <c r="F9" s="2">
        <f>SUMIF(Schulden!B:B,Dashboard!E9,Schulden!G:G)</f>
        <v>0</v>
      </c>
    </row>
    <row r="10" spans="1:6" x14ac:dyDescent="0.25">
      <c r="A10" t="s">
        <v>1</v>
      </c>
      <c r="B10" s="2">
        <f>SUMIF(Vermögen!A:A,Dashboard!A10,Vermögen!J:J)</f>
        <v>520000</v>
      </c>
    </row>
    <row r="11" spans="1:6" x14ac:dyDescent="0.25">
      <c r="A11" t="s">
        <v>2</v>
      </c>
      <c r="B11" s="2">
        <f>SUMIF(Vermögen!A:A,Dashboard!A11,Vermögen!J:J)</f>
        <v>0</v>
      </c>
    </row>
    <row r="12" spans="1:6" x14ac:dyDescent="0.25">
      <c r="A12" t="s">
        <v>3</v>
      </c>
      <c r="B12" s="2">
        <f>SUMIF(Vermögen!A:A,Dashboard!A12,Vermögen!J:J)</f>
        <v>3925</v>
      </c>
    </row>
    <row r="13" spans="1:6" x14ac:dyDescent="0.25">
      <c r="A13" t="s">
        <v>4</v>
      </c>
      <c r="B13" s="2">
        <f>SUMIF(Vermögen!A:A,Dashboard!A13,Vermögen!J:J)</f>
        <v>0</v>
      </c>
    </row>
    <row r="14" spans="1:6" x14ac:dyDescent="0.25">
      <c r="A14" t="s">
        <v>5</v>
      </c>
      <c r="B14" s="2">
        <f>SUMIF(Vermögen!A:A,Dashboard!A14,Vermögen!J:J)</f>
        <v>0</v>
      </c>
    </row>
    <row r="15" spans="1:6" x14ac:dyDescent="0.25">
      <c r="A15" t="s">
        <v>6</v>
      </c>
      <c r="B15" s="2">
        <f>SUMIF(Vermögen!A:A,Dashboard!A15,Vermögen!J:J)</f>
        <v>6500</v>
      </c>
    </row>
    <row r="16" spans="1:6" x14ac:dyDescent="0.25">
      <c r="A16" t="s">
        <v>7</v>
      </c>
      <c r="B16" s="2">
        <f>SUMIF(Vermögen!A:A,Dashboard!A16,Vermögen!J:J)</f>
        <v>43500</v>
      </c>
    </row>
    <row r="17" spans="1:2" x14ac:dyDescent="0.25">
      <c r="A17" t="s">
        <v>8</v>
      </c>
      <c r="B17" s="2">
        <f>SUMIF(Vermögen!A:A,Dashboard!A17,Vermögen!J:J)</f>
        <v>0</v>
      </c>
    </row>
  </sheetData>
  <mergeCells count="2">
    <mergeCell ref="A2:F2"/>
    <mergeCell ref="A1:F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workbookViewId="0"/>
  </sheetViews>
  <sheetFormatPr baseColWidth="10" defaultColWidth="9.140625" defaultRowHeight="15" x14ac:dyDescent="0.25"/>
  <cols>
    <col min="1" max="5" width="24.7109375" customWidth="1"/>
  </cols>
  <sheetData>
    <row r="1" spans="1:4" x14ac:dyDescent="0.25">
      <c r="A1" s="1" t="s">
        <v>0</v>
      </c>
      <c r="B1" s="1" t="s">
        <v>9</v>
      </c>
      <c r="C1" s="1" t="s">
        <v>21</v>
      </c>
      <c r="D1" s="1" t="s">
        <v>26</v>
      </c>
    </row>
    <row r="2" spans="1:4" x14ac:dyDescent="0.25">
      <c r="A2" t="s">
        <v>1</v>
      </c>
      <c r="B2" t="s">
        <v>10</v>
      </c>
      <c r="C2" t="s">
        <v>22</v>
      </c>
      <c r="D2" t="s">
        <v>27</v>
      </c>
    </row>
    <row r="3" spans="1:4" x14ac:dyDescent="0.25">
      <c r="A3" t="s">
        <v>2</v>
      </c>
      <c r="B3" t="s">
        <v>11</v>
      </c>
      <c r="C3" t="s">
        <v>23</v>
      </c>
      <c r="D3" t="s">
        <v>28</v>
      </c>
    </row>
    <row r="4" spans="1:4" x14ac:dyDescent="0.25">
      <c r="A4" t="s">
        <v>3</v>
      </c>
      <c r="B4" t="s">
        <v>12</v>
      </c>
      <c r="C4" t="s">
        <v>24</v>
      </c>
      <c r="D4" t="s">
        <v>29</v>
      </c>
    </row>
    <row r="5" spans="1:4" x14ac:dyDescent="0.25">
      <c r="A5" t="s">
        <v>4</v>
      </c>
      <c r="B5" t="s">
        <v>13</v>
      </c>
      <c r="C5" t="s">
        <v>25</v>
      </c>
      <c r="D5" t="s">
        <v>30</v>
      </c>
    </row>
    <row r="6" spans="1:4" x14ac:dyDescent="0.25">
      <c r="A6" t="s">
        <v>5</v>
      </c>
      <c r="B6" t="s">
        <v>14</v>
      </c>
      <c r="C6" t="s">
        <v>8</v>
      </c>
      <c r="D6" t="s">
        <v>31</v>
      </c>
    </row>
    <row r="7" spans="1:4" x14ac:dyDescent="0.25">
      <c r="A7" t="s">
        <v>6</v>
      </c>
      <c r="B7" t="s">
        <v>15</v>
      </c>
      <c r="D7" t="s">
        <v>8</v>
      </c>
    </row>
    <row r="8" spans="1:4" x14ac:dyDescent="0.25">
      <c r="A8" t="s">
        <v>7</v>
      </c>
      <c r="B8" t="s">
        <v>16</v>
      </c>
    </row>
    <row r="9" spans="1:4" x14ac:dyDescent="0.25">
      <c r="A9" t="s">
        <v>8</v>
      </c>
      <c r="B9" t="s">
        <v>17</v>
      </c>
    </row>
    <row r="10" spans="1:4" x14ac:dyDescent="0.25">
      <c r="B10" t="s">
        <v>18</v>
      </c>
    </row>
    <row r="11" spans="1:4" x14ac:dyDescent="0.25">
      <c r="B11" t="s">
        <v>19</v>
      </c>
    </row>
    <row r="12" spans="1:4" x14ac:dyDescent="0.25">
      <c r="B12" t="s">
        <v>20</v>
      </c>
    </row>
    <row r="13" spans="1:4" x14ac:dyDescent="0.25">
      <c r="B13" t="s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6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baseColWidth="10" defaultColWidth="9.140625" defaultRowHeight="15" x14ac:dyDescent="0.25"/>
  <cols>
    <col min="1" max="12" width="18.7109375" customWidth="1"/>
  </cols>
  <sheetData>
    <row r="1" spans="1:15" x14ac:dyDescent="0.25">
      <c r="A1" t="s">
        <v>32</v>
      </c>
      <c r="B1" t="s">
        <v>33</v>
      </c>
      <c r="C1" t="s">
        <v>34</v>
      </c>
      <c r="D1" t="s">
        <v>35</v>
      </c>
      <c r="E1" t="s">
        <v>36</v>
      </c>
      <c r="F1" t="s">
        <v>37</v>
      </c>
      <c r="G1" t="s">
        <v>38</v>
      </c>
      <c r="H1" t="s">
        <v>39</v>
      </c>
      <c r="I1" t="s">
        <v>40</v>
      </c>
      <c r="J1" t="s">
        <v>41</v>
      </c>
      <c r="K1" t="s">
        <v>42</v>
      </c>
      <c r="L1" t="s">
        <v>43</v>
      </c>
      <c r="N1" s="1" t="s">
        <v>55</v>
      </c>
      <c r="O1" s="2">
        <f>SUM(J2:J2000)</f>
        <v>573925</v>
      </c>
    </row>
    <row r="2" spans="1:15" s="3" customFormat="1" x14ac:dyDescent="0.25">
      <c r="A2" s="3" t="s">
        <v>3</v>
      </c>
      <c r="B2" s="3" t="s">
        <v>15</v>
      </c>
      <c r="C2" s="3" t="s">
        <v>44</v>
      </c>
      <c r="D2" s="3" t="s">
        <v>45</v>
      </c>
      <c r="E2" s="3" t="s">
        <v>46</v>
      </c>
      <c r="F2" s="4">
        <v>44986</v>
      </c>
      <c r="G2" s="3">
        <v>50</v>
      </c>
      <c r="H2" s="2">
        <v>70</v>
      </c>
      <c r="I2" s="2">
        <v>78.5</v>
      </c>
      <c r="J2" s="5">
        <f t="shared" ref="J2:J26" si="0">IFERROR(G2*I2,IFERROR(I2,IFERROR(H2,0)))</f>
        <v>3925</v>
      </c>
      <c r="K2" s="6">
        <f t="shared" ref="K2:K26" si="1">IFERROR((I2-H2)/H2,"")</f>
        <v>0.12142857142857143</v>
      </c>
      <c r="L2" s="3" t="s">
        <v>47</v>
      </c>
    </row>
    <row r="3" spans="1:15" x14ac:dyDescent="0.25">
      <c r="A3" t="s">
        <v>2</v>
      </c>
      <c r="B3" t="s">
        <v>12</v>
      </c>
      <c r="C3" t="s">
        <v>48</v>
      </c>
      <c r="D3" t="s">
        <v>45</v>
      </c>
      <c r="E3" t="s">
        <v>46</v>
      </c>
      <c r="F3" s="4">
        <v>45301</v>
      </c>
      <c r="I3" s="2">
        <v>15000</v>
      </c>
      <c r="J3" s="5">
        <f t="shared" si="0"/>
        <v>0</v>
      </c>
      <c r="K3" s="6" t="str">
        <f t="shared" si="1"/>
        <v/>
      </c>
    </row>
    <row r="4" spans="1:15" s="3" customFormat="1" x14ac:dyDescent="0.25">
      <c r="A4" s="3" t="s">
        <v>1</v>
      </c>
      <c r="B4" s="3" t="s">
        <v>11</v>
      </c>
      <c r="C4" s="3" t="s">
        <v>49</v>
      </c>
      <c r="D4" s="3" t="s">
        <v>50</v>
      </c>
      <c r="E4" s="3" t="s">
        <v>46</v>
      </c>
      <c r="F4" s="4">
        <v>43997</v>
      </c>
      <c r="G4" s="3">
        <v>1</v>
      </c>
      <c r="H4" s="2">
        <v>450000</v>
      </c>
      <c r="I4" s="2">
        <v>520000</v>
      </c>
      <c r="J4" s="5">
        <f t="shared" si="0"/>
        <v>520000</v>
      </c>
      <c r="K4" s="6">
        <f t="shared" si="1"/>
        <v>0.15555555555555556</v>
      </c>
      <c r="L4" s="3" t="s">
        <v>51</v>
      </c>
    </row>
    <row r="5" spans="1:15" x14ac:dyDescent="0.25">
      <c r="A5" t="s">
        <v>6</v>
      </c>
      <c r="B5" t="s">
        <v>19</v>
      </c>
      <c r="C5" t="s">
        <v>52</v>
      </c>
      <c r="D5" t="s">
        <v>50</v>
      </c>
      <c r="E5" t="s">
        <v>46</v>
      </c>
      <c r="F5" s="4">
        <v>44824</v>
      </c>
      <c r="G5">
        <v>0.1</v>
      </c>
      <c r="H5" s="2">
        <v>56000</v>
      </c>
      <c r="I5" s="2">
        <v>65000</v>
      </c>
      <c r="J5" s="5">
        <f t="shared" si="0"/>
        <v>6500</v>
      </c>
      <c r="K5" s="6">
        <f t="shared" si="1"/>
        <v>0.16071428571428573</v>
      </c>
      <c r="L5" t="s">
        <v>53</v>
      </c>
    </row>
    <row r="6" spans="1:15" s="3" customFormat="1" x14ac:dyDescent="0.25">
      <c r="A6" s="3" t="s">
        <v>7</v>
      </c>
      <c r="B6" s="3" t="s">
        <v>20</v>
      </c>
      <c r="C6" s="3" t="s">
        <v>54</v>
      </c>
      <c r="D6" s="3" t="s">
        <v>45</v>
      </c>
      <c r="E6" s="3" t="s">
        <v>46</v>
      </c>
      <c r="F6" s="4">
        <v>44201</v>
      </c>
      <c r="G6" s="3">
        <v>0.75</v>
      </c>
      <c r="H6" s="2">
        <v>25000</v>
      </c>
      <c r="I6" s="2">
        <v>58000</v>
      </c>
      <c r="J6" s="5">
        <f t="shared" si="0"/>
        <v>43500</v>
      </c>
      <c r="K6" s="6">
        <f t="shared" si="1"/>
        <v>1.32</v>
      </c>
    </row>
    <row r="7" spans="1:15" x14ac:dyDescent="0.25">
      <c r="J7" s="5">
        <f t="shared" si="0"/>
        <v>0</v>
      </c>
      <c r="K7" s="6" t="str">
        <f t="shared" si="1"/>
        <v/>
      </c>
    </row>
    <row r="8" spans="1:15" s="3" customFormat="1" x14ac:dyDescent="0.25">
      <c r="J8" s="5">
        <f t="shared" si="0"/>
        <v>0</v>
      </c>
      <c r="K8" s="6" t="str">
        <f t="shared" si="1"/>
        <v/>
      </c>
    </row>
    <row r="9" spans="1:15" x14ac:dyDescent="0.25">
      <c r="J9" s="5">
        <f t="shared" si="0"/>
        <v>0</v>
      </c>
      <c r="K9" s="6" t="str">
        <f t="shared" si="1"/>
        <v/>
      </c>
    </row>
    <row r="10" spans="1:15" s="3" customFormat="1" x14ac:dyDescent="0.25">
      <c r="J10" s="5">
        <f t="shared" si="0"/>
        <v>0</v>
      </c>
      <c r="K10" s="6" t="str">
        <f t="shared" si="1"/>
        <v/>
      </c>
    </row>
    <row r="11" spans="1:15" x14ac:dyDescent="0.25">
      <c r="J11" s="5">
        <f t="shared" si="0"/>
        <v>0</v>
      </c>
      <c r="K11" s="6" t="str">
        <f t="shared" si="1"/>
        <v/>
      </c>
    </row>
    <row r="12" spans="1:15" s="3" customFormat="1" x14ac:dyDescent="0.25">
      <c r="J12" s="5">
        <f t="shared" si="0"/>
        <v>0</v>
      </c>
      <c r="K12" s="6" t="str">
        <f t="shared" si="1"/>
        <v/>
      </c>
    </row>
    <row r="13" spans="1:15" x14ac:dyDescent="0.25">
      <c r="J13" s="5">
        <f t="shared" si="0"/>
        <v>0</v>
      </c>
      <c r="K13" s="6" t="str">
        <f t="shared" si="1"/>
        <v/>
      </c>
    </row>
    <row r="14" spans="1:15" s="3" customFormat="1" x14ac:dyDescent="0.25">
      <c r="J14" s="5">
        <f t="shared" si="0"/>
        <v>0</v>
      </c>
      <c r="K14" s="6" t="str">
        <f t="shared" si="1"/>
        <v/>
      </c>
    </row>
    <row r="15" spans="1:15" x14ac:dyDescent="0.25">
      <c r="J15" s="5">
        <f t="shared" si="0"/>
        <v>0</v>
      </c>
      <c r="K15" s="6" t="str">
        <f t="shared" si="1"/>
        <v/>
      </c>
    </row>
    <row r="16" spans="1:15" s="3" customFormat="1" x14ac:dyDescent="0.25">
      <c r="J16" s="5">
        <f t="shared" si="0"/>
        <v>0</v>
      </c>
      <c r="K16" s="6" t="str">
        <f t="shared" si="1"/>
        <v/>
      </c>
    </row>
    <row r="17" spans="10:11" x14ac:dyDescent="0.25">
      <c r="J17" s="5">
        <f t="shared" si="0"/>
        <v>0</v>
      </c>
      <c r="K17" s="6" t="str">
        <f t="shared" si="1"/>
        <v/>
      </c>
    </row>
    <row r="18" spans="10:11" s="3" customFormat="1" x14ac:dyDescent="0.25">
      <c r="J18" s="5">
        <f t="shared" si="0"/>
        <v>0</v>
      </c>
      <c r="K18" s="6" t="str">
        <f t="shared" si="1"/>
        <v/>
      </c>
    </row>
    <row r="19" spans="10:11" x14ac:dyDescent="0.25">
      <c r="J19" s="5">
        <f t="shared" si="0"/>
        <v>0</v>
      </c>
      <c r="K19" s="6" t="str">
        <f t="shared" si="1"/>
        <v/>
      </c>
    </row>
    <row r="20" spans="10:11" s="3" customFormat="1" x14ac:dyDescent="0.25">
      <c r="J20" s="5">
        <f t="shared" si="0"/>
        <v>0</v>
      </c>
      <c r="K20" s="6" t="str">
        <f t="shared" si="1"/>
        <v/>
      </c>
    </row>
    <row r="21" spans="10:11" x14ac:dyDescent="0.25">
      <c r="J21" s="5">
        <f t="shared" si="0"/>
        <v>0</v>
      </c>
      <c r="K21" s="6" t="str">
        <f t="shared" si="1"/>
        <v/>
      </c>
    </row>
    <row r="22" spans="10:11" s="3" customFormat="1" x14ac:dyDescent="0.25">
      <c r="J22" s="5">
        <f t="shared" si="0"/>
        <v>0</v>
      </c>
      <c r="K22" s="6" t="str">
        <f t="shared" si="1"/>
        <v/>
      </c>
    </row>
    <row r="23" spans="10:11" x14ac:dyDescent="0.25">
      <c r="J23" s="5">
        <f t="shared" si="0"/>
        <v>0</v>
      </c>
      <c r="K23" s="6" t="str">
        <f t="shared" si="1"/>
        <v/>
      </c>
    </row>
    <row r="24" spans="10:11" s="3" customFormat="1" x14ac:dyDescent="0.25">
      <c r="J24" s="5">
        <f t="shared" si="0"/>
        <v>0</v>
      </c>
      <c r="K24" s="6" t="str">
        <f t="shared" si="1"/>
        <v/>
      </c>
    </row>
    <row r="25" spans="10:11" x14ac:dyDescent="0.25">
      <c r="J25" s="5">
        <f t="shared" si="0"/>
        <v>0</v>
      </c>
      <c r="K25" s="6" t="str">
        <f t="shared" si="1"/>
        <v/>
      </c>
    </row>
    <row r="26" spans="10:11" s="3" customFormat="1" x14ac:dyDescent="0.25">
      <c r="J26" s="5">
        <f t="shared" si="0"/>
        <v>0</v>
      </c>
      <c r="K26" s="6" t="str">
        <f t="shared" si="1"/>
        <v/>
      </c>
    </row>
  </sheetData>
  <dataValidations count="3">
    <dataValidation type="list" allowBlank="1" showInputMessage="1" showErrorMessage="1" sqref="A2:A2001" xr:uid="{00000000-0002-0000-0100-000000000000}">
      <formula1>AssetKlasse</formula1>
    </dataValidation>
    <dataValidation type="list" allowBlank="1" showInputMessage="1" showErrorMessage="1" sqref="B2:B2001" xr:uid="{00000000-0002-0000-0100-000001000000}">
      <formula1>AssetUnterkategorie</formula1>
    </dataValidation>
    <dataValidation type="list" allowBlank="1" showInputMessage="1" showErrorMessage="1" sqref="E2:E2001" xr:uid="{00000000-0002-0000-0100-000002000000}">
      <formula1>"EUR,USD,CHF,GBP"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baseColWidth="10" defaultColWidth="9.140625" defaultRowHeight="15" x14ac:dyDescent="0.25"/>
  <cols>
    <col min="1" max="9" width="20.7109375" customWidth="1"/>
  </cols>
  <sheetData>
    <row r="1" spans="1:12" x14ac:dyDescent="0.25">
      <c r="A1" t="s">
        <v>56</v>
      </c>
      <c r="B1" t="s">
        <v>57</v>
      </c>
      <c r="C1" t="s">
        <v>58</v>
      </c>
      <c r="D1" t="s">
        <v>59</v>
      </c>
      <c r="E1" t="s">
        <v>60</v>
      </c>
      <c r="F1" t="s">
        <v>61</v>
      </c>
      <c r="G1" t="s">
        <v>62</v>
      </c>
      <c r="H1" t="s">
        <v>63</v>
      </c>
      <c r="I1" t="s">
        <v>64</v>
      </c>
      <c r="K1" s="1" t="s">
        <v>69</v>
      </c>
      <c r="L1" s="2">
        <f>SUM(G2:G2000)</f>
        <v>317200</v>
      </c>
    </row>
    <row r="2" spans="1:12" x14ac:dyDescent="0.25">
      <c r="A2" t="s">
        <v>65</v>
      </c>
      <c r="B2" t="s">
        <v>22</v>
      </c>
      <c r="C2" s="4">
        <v>44317</v>
      </c>
      <c r="D2" s="4">
        <v>51622</v>
      </c>
      <c r="E2" s="6">
        <v>2.1000000000000001E-2</v>
      </c>
      <c r="F2" s="2">
        <v>350000</v>
      </c>
      <c r="G2" s="2">
        <v>295000</v>
      </c>
      <c r="H2" s="2">
        <v>1500</v>
      </c>
      <c r="I2" t="s">
        <v>66</v>
      </c>
    </row>
    <row r="3" spans="1:12" x14ac:dyDescent="0.25">
      <c r="A3" t="s">
        <v>67</v>
      </c>
      <c r="B3" t="s">
        <v>23</v>
      </c>
      <c r="C3" s="4">
        <v>45366</v>
      </c>
      <c r="D3" s="4">
        <v>47192</v>
      </c>
      <c r="E3" s="6">
        <v>4.4999999999999998E-2</v>
      </c>
      <c r="F3" s="2">
        <v>25000</v>
      </c>
      <c r="G3" s="2">
        <v>21000</v>
      </c>
      <c r="H3" s="2">
        <v>470</v>
      </c>
    </row>
    <row r="4" spans="1:12" x14ac:dyDescent="0.25">
      <c r="A4" t="s">
        <v>68</v>
      </c>
      <c r="B4" t="s">
        <v>24</v>
      </c>
      <c r="C4" s="4">
        <v>45658</v>
      </c>
      <c r="D4" s="4">
        <v>45901</v>
      </c>
      <c r="E4" s="6">
        <v>0.18990000000000001</v>
      </c>
      <c r="F4" s="2">
        <v>5000</v>
      </c>
      <c r="G4" s="2">
        <v>1200</v>
      </c>
      <c r="H4" s="2">
        <v>100</v>
      </c>
    </row>
  </sheetData>
  <conditionalFormatting sqref="A2:I2001">
    <cfRule type="expression" dxfId="1" priority="1">
      <formula>AND($D2&lt;=(TODAY()+30),$D2&gt;=TODAY())</formula>
    </cfRule>
    <cfRule type="expression" dxfId="0" priority="2">
      <formula>$D2&lt;TODAY()</formula>
    </cfRule>
  </conditionalFormatting>
  <dataValidations count="1">
    <dataValidation type="list" allowBlank="1" showInputMessage="1" showErrorMessage="1" sqref="B2:B2001" xr:uid="{00000000-0002-0000-0200-000000000000}">
      <formula1>SchuldTyp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baseColWidth="10" defaultColWidth="9.140625" defaultRowHeight="15" x14ac:dyDescent="0.25"/>
  <cols>
    <col min="1" max="7" width="22.7109375" customWidth="1"/>
  </cols>
  <sheetData>
    <row r="1" spans="1:7" x14ac:dyDescent="0.25">
      <c r="A1" t="s">
        <v>70</v>
      </c>
      <c r="B1" t="s">
        <v>71</v>
      </c>
      <c r="C1" t="s">
        <v>72</v>
      </c>
      <c r="D1" t="s">
        <v>73</v>
      </c>
      <c r="E1" t="s">
        <v>74</v>
      </c>
      <c r="F1" t="s">
        <v>75</v>
      </c>
      <c r="G1" t="s">
        <v>64</v>
      </c>
    </row>
    <row r="2" spans="1:7" x14ac:dyDescent="0.25">
      <c r="A2" t="s">
        <v>27</v>
      </c>
      <c r="B2" t="s">
        <v>76</v>
      </c>
      <c r="C2" s="4">
        <v>45778</v>
      </c>
      <c r="D2" s="2">
        <v>4500</v>
      </c>
      <c r="E2" s="2">
        <v>3200</v>
      </c>
      <c r="F2" t="s">
        <v>77</v>
      </c>
    </row>
    <row r="3" spans="1:7" x14ac:dyDescent="0.25">
      <c r="A3" t="s">
        <v>27</v>
      </c>
      <c r="B3" t="s">
        <v>76</v>
      </c>
      <c r="C3" s="4">
        <v>45809</v>
      </c>
      <c r="D3" s="2">
        <v>4500</v>
      </c>
      <c r="E3" s="2">
        <v>3200</v>
      </c>
      <c r="F3" t="s">
        <v>77</v>
      </c>
    </row>
    <row r="4" spans="1:7" x14ac:dyDescent="0.25">
      <c r="A4" t="s">
        <v>27</v>
      </c>
      <c r="B4" t="s">
        <v>76</v>
      </c>
      <c r="C4" s="4">
        <v>45839</v>
      </c>
      <c r="D4" s="2">
        <v>4500</v>
      </c>
      <c r="E4" s="2">
        <v>3200</v>
      </c>
      <c r="F4" t="s">
        <v>77</v>
      </c>
    </row>
    <row r="5" spans="1:7" x14ac:dyDescent="0.25">
      <c r="A5" t="s">
        <v>29</v>
      </c>
      <c r="B5" t="s">
        <v>78</v>
      </c>
      <c r="C5" s="4">
        <v>45839</v>
      </c>
      <c r="D5" s="2">
        <v>1400</v>
      </c>
      <c r="E5" s="2">
        <v>1300</v>
      </c>
      <c r="F5" t="s">
        <v>77</v>
      </c>
    </row>
    <row r="6" spans="1:7" x14ac:dyDescent="0.25">
      <c r="A6" t="s">
        <v>30</v>
      </c>
      <c r="B6" t="s">
        <v>79</v>
      </c>
      <c r="C6" s="4">
        <v>45823</v>
      </c>
      <c r="D6" s="2">
        <v>120</v>
      </c>
      <c r="E6" s="2">
        <v>120</v>
      </c>
      <c r="F6" t="s">
        <v>80</v>
      </c>
    </row>
  </sheetData>
  <dataValidations count="2">
    <dataValidation type="list" allowBlank="1" showInputMessage="1" showErrorMessage="1" sqref="A2:A2001" xr:uid="{00000000-0002-0000-0300-000000000000}">
      <formula1>EinkommenArt</formula1>
    </dataValidation>
    <dataValidation type="list" allowBlank="1" showInputMessage="1" showErrorMessage="1" sqref="F2:F2001" xr:uid="{00000000-0002-0000-0300-000001000000}">
      <formula1>"Monatlich,Quartal,Jährlich,Einmalig"</formula1>
    </dataValidation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ColWidth="9.140625" defaultRowHeight="15" x14ac:dyDescent="0.25"/>
  <cols>
    <col min="1" max="4" width="20.7109375" customWidth="1"/>
  </cols>
  <sheetData>
    <row r="1" spans="1:4" x14ac:dyDescent="0.25">
      <c r="A1" t="s">
        <v>72</v>
      </c>
      <c r="B1" t="s">
        <v>55</v>
      </c>
      <c r="C1" t="s">
        <v>69</v>
      </c>
      <c r="D1" t="s">
        <v>81</v>
      </c>
    </row>
    <row r="2" spans="1:4" x14ac:dyDescent="0.25">
      <c r="A2" s="4">
        <v>45748</v>
      </c>
      <c r="B2" s="2">
        <f>SUM(Vermögen!J2:J2000)</f>
        <v>573925</v>
      </c>
      <c r="C2" s="2">
        <f>SUM(Schulden!G2:G2000)</f>
        <v>317200</v>
      </c>
      <c r="D2" s="2">
        <f>B2-C2</f>
        <v>256725</v>
      </c>
    </row>
    <row r="3" spans="1:4" x14ac:dyDescent="0.25">
      <c r="A3" s="4">
        <v>45778</v>
      </c>
      <c r="B3" s="2">
        <f>SUM(Vermögen!J2:J2000)</f>
        <v>573925</v>
      </c>
      <c r="C3" s="2">
        <f>SUM(Schulden!G2:G2000)</f>
        <v>317200</v>
      </c>
      <c r="D3" s="2">
        <f>B3-C3</f>
        <v>256725</v>
      </c>
    </row>
    <row r="4" spans="1:4" x14ac:dyDescent="0.25">
      <c r="A4" s="4">
        <v>45809</v>
      </c>
      <c r="B4" s="2">
        <f>SUM(Vermögen!J2:J2000)</f>
        <v>573925</v>
      </c>
      <c r="C4" s="2">
        <f>SUM(Schulden!G2:G2000)</f>
        <v>317200</v>
      </c>
      <c r="D4" s="2">
        <f>B4-C4</f>
        <v>256725</v>
      </c>
    </row>
    <row r="5" spans="1:4" x14ac:dyDescent="0.25">
      <c r="A5" s="4">
        <v>45839</v>
      </c>
      <c r="B5" s="2">
        <f>SUM(Vermögen!J2:J2000)</f>
        <v>573925</v>
      </c>
      <c r="C5" s="2">
        <f>SUM(Schulden!G2:G2000)</f>
        <v>317200</v>
      </c>
      <c r="D5" s="2">
        <f>B5-C5</f>
        <v>256725</v>
      </c>
    </row>
    <row r="6" spans="1:4" x14ac:dyDescent="0.25">
      <c r="A6" s="4">
        <v>45870</v>
      </c>
      <c r="B6" s="2">
        <f>SUM(Vermögen!J2:J2000)</f>
        <v>573925</v>
      </c>
      <c r="C6" s="2">
        <f>SUM(Schulden!G2:G2000)</f>
        <v>317200</v>
      </c>
      <c r="D6" s="2">
        <f>B6-C6</f>
        <v>256725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4</vt:i4>
      </vt:variant>
    </vt:vector>
  </HeadingPairs>
  <TitlesOfParts>
    <vt:vector size="10" baseType="lpstr">
      <vt:lpstr>Dashboard</vt:lpstr>
      <vt:lpstr>Kategorien</vt:lpstr>
      <vt:lpstr>Vermögen</vt:lpstr>
      <vt:lpstr>Schulden</vt:lpstr>
      <vt:lpstr>Einkommen</vt:lpstr>
      <vt:lpstr>Snapshots</vt:lpstr>
      <vt:lpstr>AssetKlasse</vt:lpstr>
      <vt:lpstr>AssetUnterkategorie</vt:lpstr>
      <vt:lpstr>EinkommenArt</vt:lpstr>
      <vt:lpstr>SchuldTyp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Sergio Jiménez Canales</cp:lastModifiedBy>
  <dcterms:created xsi:type="dcterms:W3CDTF">2025-08-17T09:28:34Z</dcterms:created>
  <dcterms:modified xsi:type="dcterms:W3CDTF">2026-07-16T15:08:32Z</dcterms:modified>
</cp:coreProperties>
</file>