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rgi\Documents\SEO\SEO\AA_Webs\Excel Vorlage\Generador\"/>
    </mc:Choice>
  </mc:AlternateContent>
  <xr:revisionPtr revIDLastSave="0" documentId="13_ncr:1_{AD302328-E8FE-495A-A1F7-9AD7DBFC1BA4}" xr6:coauthVersionLast="47" xr6:coauthVersionMax="47" xr10:uidLastSave="{00000000-0000-0000-0000-000000000000}"/>
  <bookViews>
    <workbookView xWindow="1035" yWindow="1035" windowWidth="25500" windowHeight="13500" xr2:uid="{00000000-000D-0000-FFFF-FFFF00000000}"/>
  </bookViews>
  <sheets>
    <sheet name="Übersicht" sheetId="1" r:id="rId1"/>
    <sheet name="Konten" sheetId="2" r:id="rId2"/>
    <sheet name="Tresor" sheetId="3" r:id="rId3"/>
    <sheet name="Aktien &amp; Anleihen" sheetId="4" r:id="rId4"/>
    <sheet name="Gold &amp; Silber" sheetId="5" r:id="rId5"/>
    <sheet name="Immobilien" sheetId="6" r:id="rId6"/>
    <sheet name="Krypto" sheetId="7" r:id="rId7"/>
    <sheet name="Sonstiges" sheetId="8" r:id="rId8"/>
    <sheet name="Kredite" sheetId="9" r:id="rId9"/>
  </sheets>
  <definedNames>
    <definedName name="Aktien_Gesamt">'Aktien &amp; Anleihen'!$D$35</definedName>
    <definedName name="GoldSilber_Gesamt">'Gold &amp; Silber'!$C$27</definedName>
    <definedName name="Immobilien_NettoSumme">Immobilien!$H$11</definedName>
    <definedName name="Konten_Total">Konten!$B$13</definedName>
    <definedName name="Kredite_Summe">Kredite!$E$13</definedName>
    <definedName name="Krypto_Gesamt">Krypto!$D$27</definedName>
    <definedName name="Sonstiges_Total">Sonstiges!$D$13</definedName>
    <definedName name="Tresor_Total">Tresor!$E$18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9" l="1"/>
  <c r="E10" i="9"/>
  <c r="E9" i="9"/>
  <c r="E8" i="9"/>
  <c r="E7" i="9"/>
  <c r="E6" i="9"/>
  <c r="E5" i="9"/>
  <c r="E4" i="9"/>
  <c r="E3" i="9"/>
  <c r="E2" i="9"/>
  <c r="E13" i="9" s="1"/>
  <c r="B10" i="1" s="1"/>
  <c r="D11" i="8"/>
  <c r="D10" i="8"/>
  <c r="D9" i="8"/>
  <c r="D8" i="8"/>
  <c r="D7" i="8"/>
  <c r="D6" i="8"/>
  <c r="D5" i="8"/>
  <c r="D4" i="8"/>
  <c r="D13" i="8" s="1"/>
  <c r="B9" i="1" s="1"/>
  <c r="D3" i="8"/>
  <c r="D2" i="8"/>
  <c r="F23" i="7"/>
  <c r="D23" i="7"/>
  <c r="F22" i="7"/>
  <c r="D22" i="7"/>
  <c r="F21" i="7"/>
  <c r="D21" i="7"/>
  <c r="F20" i="7"/>
  <c r="D20" i="7"/>
  <c r="F19" i="7"/>
  <c r="D19" i="7"/>
  <c r="F18" i="7"/>
  <c r="D18" i="7"/>
  <c r="F17" i="7"/>
  <c r="D17" i="7"/>
  <c r="D25" i="7" s="1"/>
  <c r="D13" i="7"/>
  <c r="D27" i="7" s="1"/>
  <c r="B8" i="1" s="1"/>
  <c r="F11" i="7"/>
  <c r="D11" i="7"/>
  <c r="F10" i="7"/>
  <c r="D10" i="7"/>
  <c r="F9" i="7"/>
  <c r="D9" i="7"/>
  <c r="F8" i="7"/>
  <c r="D8" i="7"/>
  <c r="F7" i="7"/>
  <c r="D7" i="7"/>
  <c r="F6" i="7"/>
  <c r="D6" i="7"/>
  <c r="F5" i="7"/>
  <c r="D5" i="7"/>
  <c r="F4" i="7"/>
  <c r="D4" i="7"/>
  <c r="F3" i="7"/>
  <c r="D3" i="7"/>
  <c r="H9" i="6"/>
  <c r="H8" i="6"/>
  <c r="H11" i="6" s="1"/>
  <c r="B7" i="1" s="1"/>
  <c r="H7" i="6"/>
  <c r="H6" i="6"/>
  <c r="H5" i="6"/>
  <c r="H4" i="6"/>
  <c r="H3" i="6"/>
  <c r="H2" i="6"/>
  <c r="C23" i="5"/>
  <c r="C22" i="5"/>
  <c r="C21" i="5"/>
  <c r="C20" i="5"/>
  <c r="C19" i="5"/>
  <c r="C18" i="5"/>
  <c r="C17" i="5"/>
  <c r="C25" i="5" s="1"/>
  <c r="C11" i="5"/>
  <c r="C10" i="5"/>
  <c r="C9" i="5"/>
  <c r="C8" i="5"/>
  <c r="C13" i="5" s="1"/>
  <c r="C27" i="5" s="1"/>
  <c r="B6" i="1" s="1"/>
  <c r="C7" i="5"/>
  <c r="C6" i="5"/>
  <c r="F30" i="4"/>
  <c r="D30" i="4"/>
  <c r="F29" i="4"/>
  <c r="D29" i="4"/>
  <c r="F28" i="4"/>
  <c r="D28" i="4"/>
  <c r="F27" i="4"/>
  <c r="D27" i="4"/>
  <c r="F26" i="4"/>
  <c r="D26" i="4"/>
  <c r="F25" i="4"/>
  <c r="D25" i="4"/>
  <c r="F24" i="4"/>
  <c r="D24" i="4"/>
  <c r="F23" i="4"/>
  <c r="D23" i="4"/>
  <c r="F22" i="4"/>
  <c r="D22" i="4"/>
  <c r="F21" i="4"/>
  <c r="D21" i="4"/>
  <c r="F20" i="4"/>
  <c r="F33" i="4" s="1"/>
  <c r="D20" i="4"/>
  <c r="D32" i="4" s="1"/>
  <c r="F13" i="4"/>
  <c r="D13" i="4"/>
  <c r="F12" i="4"/>
  <c r="D12" i="4"/>
  <c r="F11" i="4"/>
  <c r="D11" i="4"/>
  <c r="F10" i="4"/>
  <c r="D10" i="4"/>
  <c r="F9" i="4"/>
  <c r="D9" i="4"/>
  <c r="F8" i="4"/>
  <c r="D8" i="4"/>
  <c r="F7" i="4"/>
  <c r="D7" i="4"/>
  <c r="F6" i="4"/>
  <c r="D6" i="4"/>
  <c r="F5" i="4"/>
  <c r="D5" i="4"/>
  <c r="F4" i="4"/>
  <c r="D4" i="4"/>
  <c r="F3" i="4"/>
  <c r="F16" i="4" s="1"/>
  <c r="D3" i="4"/>
  <c r="D15" i="4" s="1"/>
  <c r="D35" i="4" s="1"/>
  <c r="B5" i="1" s="1"/>
  <c r="E16" i="3"/>
  <c r="E15" i="3"/>
  <c r="E14" i="3"/>
  <c r="E13" i="3"/>
  <c r="E12" i="3"/>
  <c r="E11" i="3"/>
  <c r="E10" i="3"/>
  <c r="E9" i="3"/>
  <c r="E18" i="3" s="1"/>
  <c r="B4" i="1" s="1"/>
  <c r="E8" i="3"/>
  <c r="E7" i="3"/>
  <c r="E6" i="3"/>
  <c r="E5" i="3"/>
  <c r="E4" i="3"/>
  <c r="E3" i="3"/>
  <c r="E2" i="3"/>
  <c r="B13" i="2"/>
  <c r="B3" i="1"/>
  <c r="B11" i="1" l="1"/>
</calcChain>
</file>

<file path=xl/sharedStrings.xml><?xml version="1.0" encoding="utf-8"?>
<sst xmlns="http://schemas.openxmlformats.org/spreadsheetml/2006/main" count="116" uniqueCount="75">
  <si>
    <t>Konten</t>
  </si>
  <si>
    <t>Tresor</t>
  </si>
  <si>
    <t>Aktien &amp; Anleihen</t>
  </si>
  <si>
    <t>Gold &amp; Silber</t>
  </si>
  <si>
    <t>Immobilien</t>
  </si>
  <si>
    <t>Krypto</t>
  </si>
  <si>
    <t>Sonstiges</t>
  </si>
  <si>
    <t>Kredite</t>
  </si>
  <si>
    <t>Summe</t>
  </si>
  <si>
    <t>Art</t>
  </si>
  <si>
    <t>Betrag (€)</t>
  </si>
  <si>
    <t>Girokonto</t>
  </si>
  <si>
    <t>Tagesgeld</t>
  </si>
  <si>
    <t>Depot Cash</t>
  </si>
  <si>
    <t>Inhalt</t>
  </si>
  <si>
    <t>Menge</t>
  </si>
  <si>
    <t>Einheit</t>
  </si>
  <si>
    <t>Einzelwert (€)</t>
  </si>
  <si>
    <t>Wert (€)</t>
  </si>
  <si>
    <t>Goldmünze</t>
  </si>
  <si>
    <t>Stück</t>
  </si>
  <si>
    <t>Bargeld</t>
  </si>
  <si>
    <t>Depot 1</t>
  </si>
  <si>
    <t>Kurs (€)</t>
  </si>
  <si>
    <t>Kaufkurs (€ / Einheit)</t>
  </si>
  <si>
    <t>Gewinn/Verlust (€)</t>
  </si>
  <si>
    <t>Apple Inc.</t>
  </si>
  <si>
    <t>iShares MSCI World</t>
  </si>
  <si>
    <t>Bundesanleihe 2033</t>
  </si>
  <si>
    <t>Summe Depot 1 (Wert)</t>
  </si>
  <si>
    <t>Summe Depot 1 (G/V)</t>
  </si>
  <si>
    <t>Depot 2</t>
  </si>
  <si>
    <t>Microsoft</t>
  </si>
  <si>
    <t>iShares Core EUR Corp Bond</t>
  </si>
  <si>
    <t>Summe Depot 2 (Wert)</t>
  </si>
  <si>
    <t>Summe Depot 2 (G/V)</t>
  </si>
  <si>
    <t>Gesamtsumme (Wert)</t>
  </si>
  <si>
    <t>Goldkurs (€ / Unze):</t>
  </si>
  <si>
    <t>Silberkurs (€ / Unze):</t>
  </si>
  <si>
    <t>Gold</t>
  </si>
  <si>
    <t>Verwahrungsort</t>
  </si>
  <si>
    <t>Unzen</t>
  </si>
  <si>
    <t>Schließfach 1</t>
  </si>
  <si>
    <t>Summe Gold</t>
  </si>
  <si>
    <t>Silber</t>
  </si>
  <si>
    <t>Summe Silber</t>
  </si>
  <si>
    <t>Gesamt (Gold+Silber)</t>
  </si>
  <si>
    <t>Adresse</t>
  </si>
  <si>
    <t>Hypothek 1 (€)</t>
  </si>
  <si>
    <t>Hypothek 2 (€)</t>
  </si>
  <si>
    <t>bereits getilgt 1 (€)</t>
  </si>
  <si>
    <t>bereits getilgt 2 (€)</t>
  </si>
  <si>
    <t>Wert abzzgl. Verbindlichkeiten (€)</t>
  </si>
  <si>
    <t>Haus</t>
  </si>
  <si>
    <t>Musterstraße 1</t>
  </si>
  <si>
    <t>Wohnung</t>
  </si>
  <si>
    <t>Beispielweg 5</t>
  </si>
  <si>
    <t>Summe Netto</t>
  </si>
  <si>
    <t>Kurs (€ / Einheit)</t>
  </si>
  <si>
    <t>BTC</t>
  </si>
  <si>
    <t>ETH</t>
  </si>
  <si>
    <t>SOL</t>
  </si>
  <si>
    <t>Auto</t>
  </si>
  <si>
    <t>Uhrensammlung</t>
  </si>
  <si>
    <t>Kredit-Institut</t>
  </si>
  <si>
    <t>Für</t>
  </si>
  <si>
    <t>in Höhe von (€)</t>
  </si>
  <si>
    <t>abbezahlt (€)</t>
  </si>
  <si>
    <t>Pendiente (€)</t>
  </si>
  <si>
    <t>Commerzbank</t>
  </si>
  <si>
    <t>Autokredit</t>
  </si>
  <si>
    <t>Sparkasse</t>
  </si>
  <si>
    <t>Studienkredit</t>
  </si>
  <si>
    <t>Summe Pendiente</t>
  </si>
  <si>
    <t>Vermögensaufstellung Muster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</si>
</sst>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€\ #,##0.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484E"/>
        <bgColor indexed="64"/>
      </patternFill>
    </fill>
    <fill>
      <patternFill patternType="solid">
        <fgColor rgb="FFF5F7F7"/>
        <bgColor indexed="64"/>
      </patternFill>
    </fill>
    <fill>
      <patternFill patternType="solid">
        <fgColor theme="9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164" fontId="0" fillId="0" borderId="1" xfId="0" applyNumberFormat="1" applyBorder="1"/>
    <xf numFmtId="0" fontId="2" fillId="2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3" fillId="4" borderId="0" xfId="0" applyFont="1" applyFill="1" applyAlignment="1">
      <alignment horizontal="center"/>
    </xf>
    <xf numFmtId="0" fontId="2" fillId="4" borderId="1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Vermögensverteilung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Vermögensverteilung</c:v>
          </c:tx>
          <c:cat>
            <c:strRef>
              <c:f>Übersicht!$A$3:$A$9</c:f>
              <c:strCache>
                <c:ptCount val="7"/>
                <c:pt idx="0">
                  <c:v>Konten</c:v>
                </c:pt>
                <c:pt idx="1">
                  <c:v>Tresor</c:v>
                </c:pt>
                <c:pt idx="2">
                  <c:v>Aktien &amp; Anleihen</c:v>
                </c:pt>
                <c:pt idx="3">
                  <c:v>Gold &amp; Silber</c:v>
                </c:pt>
                <c:pt idx="4">
                  <c:v>Immobilien</c:v>
                </c:pt>
                <c:pt idx="5">
                  <c:v>Krypto</c:v>
                </c:pt>
                <c:pt idx="6">
                  <c:v>Sonstiges</c:v>
                </c:pt>
              </c:strCache>
            </c:strRef>
          </c:cat>
          <c:val>
            <c:numRef>
              <c:f>Übersicht!$B$3:$B$9</c:f>
              <c:numCache>
                <c:formatCode>\€\ #,##0.00</c:formatCode>
                <c:ptCount val="7"/>
                <c:pt idx="0">
                  <c:v>17500</c:v>
                </c:pt>
                <c:pt idx="1">
                  <c:v>5900</c:v>
                </c:pt>
                <c:pt idx="2">
                  <c:v>7580</c:v>
                </c:pt>
                <c:pt idx="3">
                  <c:v>17500</c:v>
                </c:pt>
                <c:pt idx="4">
                  <c:v>295000</c:v>
                </c:pt>
                <c:pt idx="5">
                  <c:v>47600</c:v>
                </c:pt>
                <c:pt idx="6">
                  <c:v>17400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AE-402C-BD4C-B9238386AE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solidFill>
      <a:schemeClr val="bg2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10</xdr:col>
      <xdr:colOff>590550</xdr:colOff>
      <xdr:row>17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workbookViewId="0">
      <pane ySplit="2" topLeftCell="A3" activePane="bottomLeft" state="frozen"/>
      <selection pane="bottomLeft" activeCell="R12" sqref="R12"/>
    </sheetView>
  </sheetViews>
  <sheetFormatPr baseColWidth="10" defaultColWidth="9.140625" defaultRowHeight="15" x14ac:dyDescent="0.25"/>
  <cols>
    <col min="1" max="1" width="30.7109375" customWidth="1"/>
    <col min="2" max="2" width="18.7109375" customWidth="1"/>
  </cols>
  <sheetData>
    <row r="1" spans="1:11" ht="26.25" x14ac:dyDescent="0.4">
      <c r="A1" s="6" t="s">
        <v>74</v>
      </c>
      <c r="B1" s="6"/>
      <c r="C1" s="6"/>
      <c r="D1" s="6"/>
      <c r="E1" s="6"/>
      <c r="F1" s="6"/>
      <c r="G1" s="6"/>
      <c r="H1" s="6"/>
      <c r="I1" s="6"/>
      <c r="J1" s="6"/>
      <c r="K1" s="6"/>
    </row>
    <row r="3" spans="1:11" x14ac:dyDescent="0.25">
      <c r="A3" s="2" t="s">
        <v>0</v>
      </c>
      <c r="B3" s="3">
        <f>Konten_Total</f>
        <v>17500</v>
      </c>
    </row>
    <row r="4" spans="1:11" x14ac:dyDescent="0.25">
      <c r="A4" s="2" t="s">
        <v>1</v>
      </c>
      <c r="B4" s="3">
        <f>Tresor_Total</f>
        <v>5900</v>
      </c>
    </row>
    <row r="5" spans="1:11" x14ac:dyDescent="0.25">
      <c r="A5" s="2" t="s">
        <v>2</v>
      </c>
      <c r="B5" s="3">
        <f>Aktien_Gesamt</f>
        <v>7580</v>
      </c>
    </row>
    <row r="6" spans="1:11" x14ac:dyDescent="0.25">
      <c r="A6" s="2" t="s">
        <v>3</v>
      </c>
      <c r="B6" s="3">
        <f>GoldSilber_Gesamt</f>
        <v>17500</v>
      </c>
    </row>
    <row r="7" spans="1:11" x14ac:dyDescent="0.25">
      <c r="A7" s="2" t="s">
        <v>4</v>
      </c>
      <c r="B7" s="3">
        <f>Immobilien_NettoSumme</f>
        <v>295000</v>
      </c>
    </row>
    <row r="8" spans="1:11" x14ac:dyDescent="0.25">
      <c r="A8" s="2" t="s">
        <v>5</v>
      </c>
      <c r="B8" s="3">
        <f>Krypto_Gesamt</f>
        <v>47600</v>
      </c>
    </row>
    <row r="9" spans="1:11" x14ac:dyDescent="0.25">
      <c r="A9" s="2" t="s">
        <v>6</v>
      </c>
      <c r="B9" s="3">
        <f>Sonstiges_Total</f>
        <v>17400</v>
      </c>
    </row>
    <row r="10" spans="1:11" x14ac:dyDescent="0.25">
      <c r="A10" s="2" t="s">
        <v>7</v>
      </c>
      <c r="B10" s="3">
        <f>-Kredite_Summe</f>
        <v>-13000</v>
      </c>
    </row>
    <row r="11" spans="1:11" x14ac:dyDescent="0.25">
      <c r="A11" s="7" t="s">
        <v>8</v>
      </c>
      <c r="B11" s="3">
        <f>SUM(B3:B10)</f>
        <v>395480</v>
      </c>
    </row>
  </sheetData>
  <mergeCells count="1">
    <mergeCell ref="A1:K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9.140625" defaultRowHeight="15" x14ac:dyDescent="0.25"/>
  <cols>
    <col min="1" max="1" width="25.7109375" customWidth="1"/>
    <col min="2" max="2" width="18.7109375" customWidth="1"/>
  </cols>
  <sheetData>
    <row r="1" spans="1:2" x14ac:dyDescent="0.25">
      <c r="A1" s="4" t="s">
        <v>9</v>
      </c>
      <c r="B1" s="4" t="s">
        <v>10</v>
      </c>
    </row>
    <row r="2" spans="1:2" x14ac:dyDescent="0.25">
      <c r="A2" s="5" t="s">
        <v>11</v>
      </c>
      <c r="B2" s="3">
        <v>3500</v>
      </c>
    </row>
    <row r="3" spans="1:2" x14ac:dyDescent="0.25">
      <c r="A3" s="5" t="s">
        <v>12</v>
      </c>
      <c r="B3" s="3">
        <v>12000</v>
      </c>
    </row>
    <row r="4" spans="1:2" x14ac:dyDescent="0.25">
      <c r="A4" s="5" t="s">
        <v>13</v>
      </c>
      <c r="B4" s="3">
        <v>2000</v>
      </c>
    </row>
    <row r="5" spans="1:2" x14ac:dyDescent="0.25">
      <c r="A5" s="5"/>
      <c r="B5" s="5"/>
    </row>
    <row r="6" spans="1:2" x14ac:dyDescent="0.25">
      <c r="A6" s="5"/>
      <c r="B6" s="5"/>
    </row>
    <row r="7" spans="1:2" x14ac:dyDescent="0.25">
      <c r="A7" s="5"/>
      <c r="B7" s="5"/>
    </row>
    <row r="8" spans="1:2" x14ac:dyDescent="0.25">
      <c r="A8" s="5"/>
      <c r="B8" s="5"/>
    </row>
    <row r="9" spans="1:2" x14ac:dyDescent="0.25">
      <c r="A9" s="5"/>
      <c r="B9" s="5"/>
    </row>
    <row r="10" spans="1:2" x14ac:dyDescent="0.25">
      <c r="A10" s="5"/>
      <c r="B10" s="5"/>
    </row>
    <row r="11" spans="1:2" x14ac:dyDescent="0.25">
      <c r="A11" s="5"/>
      <c r="B11" s="5"/>
    </row>
    <row r="13" spans="1:2" x14ac:dyDescent="0.25">
      <c r="A13" s="4" t="s">
        <v>8</v>
      </c>
      <c r="B13" s="3">
        <f>SUBTOTAL(109,B2:B11)</f>
        <v>17500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8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9.140625" defaultRowHeight="15" x14ac:dyDescent="0.25"/>
  <cols>
    <col min="1" max="1" width="28.7109375" customWidth="1"/>
    <col min="2" max="4" width="16.7109375" customWidth="1"/>
  </cols>
  <sheetData>
    <row r="1" spans="1:5" x14ac:dyDescent="0.25">
      <c r="A1" s="4" t="s">
        <v>14</v>
      </c>
      <c r="B1" s="4" t="s">
        <v>15</v>
      </c>
      <c r="C1" s="4" t="s">
        <v>16</v>
      </c>
      <c r="D1" s="4" t="s">
        <v>17</v>
      </c>
      <c r="E1" s="4" t="s">
        <v>18</v>
      </c>
    </row>
    <row r="2" spans="1:5" x14ac:dyDescent="0.25">
      <c r="A2" s="5" t="s">
        <v>19</v>
      </c>
      <c r="B2" s="5">
        <v>3</v>
      </c>
      <c r="C2" s="5" t="s">
        <v>20</v>
      </c>
      <c r="D2" s="3">
        <v>1800</v>
      </c>
      <c r="E2" s="3">
        <f t="shared" ref="E2:E16" si="0">IFERROR(B2*D2,0)</f>
        <v>5400</v>
      </c>
    </row>
    <row r="3" spans="1:5" x14ac:dyDescent="0.25">
      <c r="A3" s="5" t="s">
        <v>21</v>
      </c>
      <c r="B3" s="5">
        <v>500</v>
      </c>
      <c r="C3" s="5" t="s">
        <v>20</v>
      </c>
      <c r="D3" s="3">
        <v>1</v>
      </c>
      <c r="E3" s="3">
        <f t="shared" si="0"/>
        <v>500</v>
      </c>
    </row>
    <row r="4" spans="1:5" x14ac:dyDescent="0.25">
      <c r="A4" s="5"/>
      <c r="B4" s="5"/>
      <c r="C4" s="5"/>
      <c r="D4" s="5"/>
      <c r="E4" s="3">
        <f t="shared" si="0"/>
        <v>0</v>
      </c>
    </row>
    <row r="5" spans="1:5" x14ac:dyDescent="0.25">
      <c r="A5" s="5"/>
      <c r="B5" s="5"/>
      <c r="C5" s="5"/>
      <c r="D5" s="5"/>
      <c r="E5" s="3">
        <f t="shared" si="0"/>
        <v>0</v>
      </c>
    </row>
    <row r="6" spans="1:5" x14ac:dyDescent="0.25">
      <c r="A6" s="5"/>
      <c r="B6" s="5"/>
      <c r="C6" s="5"/>
      <c r="D6" s="5"/>
      <c r="E6" s="3">
        <f t="shared" si="0"/>
        <v>0</v>
      </c>
    </row>
    <row r="7" spans="1:5" x14ac:dyDescent="0.25">
      <c r="A7" s="5"/>
      <c r="B7" s="5"/>
      <c r="C7" s="5"/>
      <c r="D7" s="5"/>
      <c r="E7" s="3">
        <f t="shared" si="0"/>
        <v>0</v>
      </c>
    </row>
    <row r="8" spans="1:5" x14ac:dyDescent="0.25">
      <c r="A8" s="5"/>
      <c r="B8" s="5"/>
      <c r="C8" s="5"/>
      <c r="D8" s="5"/>
      <c r="E8" s="3">
        <f t="shared" si="0"/>
        <v>0</v>
      </c>
    </row>
    <row r="9" spans="1:5" x14ac:dyDescent="0.25">
      <c r="A9" s="5"/>
      <c r="B9" s="5"/>
      <c r="C9" s="5"/>
      <c r="D9" s="5"/>
      <c r="E9" s="3">
        <f t="shared" si="0"/>
        <v>0</v>
      </c>
    </row>
    <row r="10" spans="1:5" x14ac:dyDescent="0.25">
      <c r="A10" s="5"/>
      <c r="B10" s="5"/>
      <c r="C10" s="5"/>
      <c r="D10" s="5"/>
      <c r="E10" s="3">
        <f t="shared" si="0"/>
        <v>0</v>
      </c>
    </row>
    <row r="11" spans="1:5" x14ac:dyDescent="0.25">
      <c r="A11" s="5"/>
      <c r="B11" s="5"/>
      <c r="C11" s="5"/>
      <c r="D11" s="5"/>
      <c r="E11" s="3">
        <f t="shared" si="0"/>
        <v>0</v>
      </c>
    </row>
    <row r="12" spans="1:5" x14ac:dyDescent="0.25">
      <c r="A12" s="5"/>
      <c r="B12" s="5"/>
      <c r="C12" s="5"/>
      <c r="D12" s="5"/>
      <c r="E12" s="3">
        <f t="shared" si="0"/>
        <v>0</v>
      </c>
    </row>
    <row r="13" spans="1:5" x14ac:dyDescent="0.25">
      <c r="A13" s="5"/>
      <c r="B13" s="5"/>
      <c r="C13" s="5"/>
      <c r="D13" s="5"/>
      <c r="E13" s="3">
        <f t="shared" si="0"/>
        <v>0</v>
      </c>
    </row>
    <row r="14" spans="1:5" x14ac:dyDescent="0.25">
      <c r="A14" s="5"/>
      <c r="B14" s="5"/>
      <c r="C14" s="5"/>
      <c r="D14" s="5"/>
      <c r="E14" s="3">
        <f t="shared" si="0"/>
        <v>0</v>
      </c>
    </row>
    <row r="15" spans="1:5" x14ac:dyDescent="0.25">
      <c r="A15" s="5"/>
      <c r="B15" s="5"/>
      <c r="C15" s="5"/>
      <c r="D15" s="5"/>
      <c r="E15" s="3">
        <f t="shared" si="0"/>
        <v>0</v>
      </c>
    </row>
    <row r="16" spans="1:5" x14ac:dyDescent="0.25">
      <c r="A16" s="5"/>
      <c r="B16" s="5"/>
      <c r="C16" s="5"/>
      <c r="D16" s="5"/>
      <c r="E16" s="3">
        <f t="shared" si="0"/>
        <v>0</v>
      </c>
    </row>
    <row r="18" spans="1:5" x14ac:dyDescent="0.25">
      <c r="A18" s="4" t="s">
        <v>8</v>
      </c>
      <c r="E18" s="3">
        <f>SUBTOTAL(109,E2:E16)</f>
        <v>5900</v>
      </c>
    </row>
  </sheetData>
  <dataValidations count="1">
    <dataValidation type="list" allowBlank="1" showInputMessage="1" showErrorMessage="1" sqref="C2:C16" xr:uid="{00000000-0002-0000-0200-000000000000}">
      <formula1>"Stück,Unzen,g,kg"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5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7" sqref="C7"/>
    </sheetView>
  </sheetViews>
  <sheetFormatPr baseColWidth="10" defaultColWidth="9.140625" defaultRowHeight="15" x14ac:dyDescent="0.25"/>
  <cols>
    <col min="1" max="6" width="17.7109375" customWidth="1"/>
  </cols>
  <sheetData>
    <row r="1" spans="1:6" ht="18.75" x14ac:dyDescent="0.3">
      <c r="A1" s="1" t="s">
        <v>22</v>
      </c>
    </row>
    <row r="2" spans="1:6" x14ac:dyDescent="0.25">
      <c r="A2" s="4" t="s">
        <v>14</v>
      </c>
      <c r="B2" s="4" t="s">
        <v>20</v>
      </c>
      <c r="C2" s="4" t="s">
        <v>23</v>
      </c>
      <c r="D2" s="4" t="s">
        <v>18</v>
      </c>
      <c r="E2" s="4" t="s">
        <v>24</v>
      </c>
      <c r="F2" s="4" t="s">
        <v>25</v>
      </c>
    </row>
    <row r="3" spans="1:6" x14ac:dyDescent="0.25">
      <c r="A3" s="5" t="s">
        <v>26</v>
      </c>
      <c r="B3" s="5">
        <v>10</v>
      </c>
      <c r="C3" s="3">
        <v>190</v>
      </c>
      <c r="D3" s="3">
        <f t="shared" ref="D3:D13" si="0">IFERROR(B3*C3,0)</f>
        <v>1900</v>
      </c>
      <c r="E3" s="3">
        <v>160</v>
      </c>
      <c r="F3" s="3">
        <f t="shared" ref="F3:F13" si="1">IFERROR((C3-E3)*B3,0)</f>
        <v>300</v>
      </c>
    </row>
    <row r="4" spans="1:6" x14ac:dyDescent="0.25">
      <c r="A4" s="5" t="s">
        <v>27</v>
      </c>
      <c r="B4" s="5">
        <v>20</v>
      </c>
      <c r="C4" s="3">
        <v>80</v>
      </c>
      <c r="D4" s="3">
        <f t="shared" si="0"/>
        <v>1600</v>
      </c>
      <c r="E4" s="3">
        <v>70</v>
      </c>
      <c r="F4" s="3">
        <f t="shared" si="1"/>
        <v>200</v>
      </c>
    </row>
    <row r="5" spans="1:6" x14ac:dyDescent="0.25">
      <c r="A5" s="5" t="s">
        <v>28</v>
      </c>
      <c r="B5" s="5">
        <v>1</v>
      </c>
      <c r="C5" s="3">
        <v>980</v>
      </c>
      <c r="D5" s="3">
        <f t="shared" si="0"/>
        <v>980</v>
      </c>
      <c r="E5" s="3">
        <v>1000</v>
      </c>
      <c r="F5" s="3">
        <f t="shared" si="1"/>
        <v>-20</v>
      </c>
    </row>
    <row r="6" spans="1:6" x14ac:dyDescent="0.25">
      <c r="A6" s="5"/>
      <c r="B6" s="5"/>
      <c r="C6" s="5"/>
      <c r="D6" s="3">
        <f t="shared" si="0"/>
        <v>0</v>
      </c>
      <c r="E6" s="5"/>
      <c r="F6" s="3">
        <f t="shared" si="1"/>
        <v>0</v>
      </c>
    </row>
    <row r="7" spans="1:6" x14ac:dyDescent="0.25">
      <c r="A7" s="5"/>
      <c r="B7" s="5"/>
      <c r="C7" s="5"/>
      <c r="D7" s="3">
        <f t="shared" si="0"/>
        <v>0</v>
      </c>
      <c r="E7" s="5"/>
      <c r="F7" s="3">
        <f t="shared" si="1"/>
        <v>0</v>
      </c>
    </row>
    <row r="8" spans="1:6" x14ac:dyDescent="0.25">
      <c r="A8" s="5"/>
      <c r="B8" s="5"/>
      <c r="C8" s="5"/>
      <c r="D8" s="3">
        <f t="shared" si="0"/>
        <v>0</v>
      </c>
      <c r="E8" s="5"/>
      <c r="F8" s="3">
        <f t="shared" si="1"/>
        <v>0</v>
      </c>
    </row>
    <row r="9" spans="1:6" x14ac:dyDescent="0.25">
      <c r="A9" s="5"/>
      <c r="B9" s="5"/>
      <c r="C9" s="5"/>
      <c r="D9" s="3">
        <f t="shared" si="0"/>
        <v>0</v>
      </c>
      <c r="E9" s="5"/>
      <c r="F9" s="3">
        <f t="shared" si="1"/>
        <v>0</v>
      </c>
    </row>
    <row r="10" spans="1:6" x14ac:dyDescent="0.25">
      <c r="A10" s="5"/>
      <c r="B10" s="5"/>
      <c r="C10" s="5"/>
      <c r="D10" s="3">
        <f t="shared" si="0"/>
        <v>0</v>
      </c>
      <c r="E10" s="5"/>
      <c r="F10" s="3">
        <f t="shared" si="1"/>
        <v>0</v>
      </c>
    </row>
    <row r="11" spans="1:6" x14ac:dyDescent="0.25">
      <c r="A11" s="5"/>
      <c r="B11" s="5"/>
      <c r="C11" s="5"/>
      <c r="D11" s="3">
        <f t="shared" si="0"/>
        <v>0</v>
      </c>
      <c r="E11" s="5"/>
      <c r="F11" s="3">
        <f t="shared" si="1"/>
        <v>0</v>
      </c>
    </row>
    <row r="12" spans="1:6" x14ac:dyDescent="0.25">
      <c r="A12" s="5"/>
      <c r="B12" s="5"/>
      <c r="C12" s="5"/>
      <c r="D12" s="3">
        <f t="shared" si="0"/>
        <v>0</v>
      </c>
      <c r="E12" s="5"/>
      <c r="F12" s="3">
        <f t="shared" si="1"/>
        <v>0</v>
      </c>
    </row>
    <row r="13" spans="1:6" x14ac:dyDescent="0.25">
      <c r="A13" s="5"/>
      <c r="B13" s="5"/>
      <c r="C13" s="5"/>
      <c r="D13" s="3">
        <f t="shared" si="0"/>
        <v>0</v>
      </c>
      <c r="E13" s="5"/>
      <c r="F13" s="3">
        <f t="shared" si="1"/>
        <v>0</v>
      </c>
    </row>
    <row r="15" spans="1:6" x14ac:dyDescent="0.25">
      <c r="A15" s="4" t="s">
        <v>29</v>
      </c>
      <c r="D15" s="3">
        <f>SUBTOTAL(109,D3:D13)</f>
        <v>4480</v>
      </c>
    </row>
    <row r="16" spans="1:6" x14ac:dyDescent="0.25">
      <c r="A16" s="4" t="s">
        <v>30</v>
      </c>
      <c r="F16" s="3">
        <f>SUBTOTAL(109,F3:F13)</f>
        <v>480</v>
      </c>
    </row>
    <row r="18" spans="1:6" ht="18.75" x14ac:dyDescent="0.3">
      <c r="A18" s="1" t="s">
        <v>31</v>
      </c>
    </row>
    <row r="19" spans="1:6" x14ac:dyDescent="0.25">
      <c r="A19" s="4" t="s">
        <v>14</v>
      </c>
      <c r="B19" s="4" t="s">
        <v>20</v>
      </c>
      <c r="C19" s="4" t="s">
        <v>23</v>
      </c>
      <c r="D19" s="4" t="s">
        <v>18</v>
      </c>
      <c r="E19" s="4" t="s">
        <v>24</v>
      </c>
      <c r="F19" s="4" t="s">
        <v>25</v>
      </c>
    </row>
    <row r="20" spans="1:6" x14ac:dyDescent="0.25">
      <c r="A20" s="5" t="s">
        <v>32</v>
      </c>
      <c r="B20" s="5">
        <v>5</v>
      </c>
      <c r="C20" s="3">
        <v>410</v>
      </c>
      <c r="D20" s="3">
        <f t="shared" ref="D20:D30" si="2">IFERROR(B20*C20,0)</f>
        <v>2050</v>
      </c>
      <c r="E20" s="3">
        <v>320</v>
      </c>
      <c r="F20" s="3">
        <f t="shared" ref="F20:F30" si="3">IFERROR((C20-E20)*B20,0)</f>
        <v>450</v>
      </c>
    </row>
    <row r="21" spans="1:6" x14ac:dyDescent="0.25">
      <c r="A21" s="5" t="s">
        <v>33</v>
      </c>
      <c r="B21" s="5">
        <v>10</v>
      </c>
      <c r="C21" s="3">
        <v>105</v>
      </c>
      <c r="D21" s="3">
        <f t="shared" si="2"/>
        <v>1050</v>
      </c>
      <c r="E21" s="3">
        <v>100</v>
      </c>
      <c r="F21" s="3">
        <f t="shared" si="3"/>
        <v>50</v>
      </c>
    </row>
    <row r="22" spans="1:6" x14ac:dyDescent="0.25">
      <c r="A22" s="5"/>
      <c r="B22" s="5"/>
      <c r="C22" s="5"/>
      <c r="D22" s="3">
        <f t="shared" si="2"/>
        <v>0</v>
      </c>
      <c r="E22" s="5"/>
      <c r="F22" s="3">
        <f t="shared" si="3"/>
        <v>0</v>
      </c>
    </row>
    <row r="23" spans="1:6" x14ac:dyDescent="0.25">
      <c r="A23" s="5"/>
      <c r="B23" s="5"/>
      <c r="C23" s="5"/>
      <c r="D23" s="3">
        <f t="shared" si="2"/>
        <v>0</v>
      </c>
      <c r="E23" s="5"/>
      <c r="F23" s="3">
        <f t="shared" si="3"/>
        <v>0</v>
      </c>
    </row>
    <row r="24" spans="1:6" x14ac:dyDescent="0.25">
      <c r="A24" s="5"/>
      <c r="B24" s="5"/>
      <c r="C24" s="5"/>
      <c r="D24" s="3">
        <f t="shared" si="2"/>
        <v>0</v>
      </c>
      <c r="E24" s="5"/>
      <c r="F24" s="3">
        <f t="shared" si="3"/>
        <v>0</v>
      </c>
    </row>
    <row r="25" spans="1:6" x14ac:dyDescent="0.25">
      <c r="A25" s="5"/>
      <c r="B25" s="5"/>
      <c r="C25" s="5"/>
      <c r="D25" s="3">
        <f t="shared" si="2"/>
        <v>0</v>
      </c>
      <c r="E25" s="5"/>
      <c r="F25" s="3">
        <f t="shared" si="3"/>
        <v>0</v>
      </c>
    </row>
    <row r="26" spans="1:6" x14ac:dyDescent="0.25">
      <c r="A26" s="5"/>
      <c r="B26" s="5"/>
      <c r="C26" s="5"/>
      <c r="D26" s="3">
        <f t="shared" si="2"/>
        <v>0</v>
      </c>
      <c r="E26" s="5"/>
      <c r="F26" s="3">
        <f t="shared" si="3"/>
        <v>0</v>
      </c>
    </row>
    <row r="27" spans="1:6" x14ac:dyDescent="0.25">
      <c r="A27" s="5"/>
      <c r="B27" s="5"/>
      <c r="C27" s="5"/>
      <c r="D27" s="3">
        <f t="shared" si="2"/>
        <v>0</v>
      </c>
      <c r="E27" s="5"/>
      <c r="F27" s="3">
        <f t="shared" si="3"/>
        <v>0</v>
      </c>
    </row>
    <row r="28" spans="1:6" x14ac:dyDescent="0.25">
      <c r="A28" s="5"/>
      <c r="B28" s="5"/>
      <c r="C28" s="5"/>
      <c r="D28" s="3">
        <f t="shared" si="2"/>
        <v>0</v>
      </c>
      <c r="E28" s="5"/>
      <c r="F28" s="3">
        <f t="shared" si="3"/>
        <v>0</v>
      </c>
    </row>
    <row r="29" spans="1:6" x14ac:dyDescent="0.25">
      <c r="A29" s="5"/>
      <c r="B29" s="5"/>
      <c r="C29" s="5"/>
      <c r="D29" s="3">
        <f t="shared" si="2"/>
        <v>0</v>
      </c>
      <c r="E29" s="5"/>
      <c r="F29" s="3">
        <f t="shared" si="3"/>
        <v>0</v>
      </c>
    </row>
    <row r="30" spans="1:6" x14ac:dyDescent="0.25">
      <c r="A30" s="5"/>
      <c r="B30" s="5"/>
      <c r="C30" s="5"/>
      <c r="D30" s="3">
        <f t="shared" si="2"/>
        <v>0</v>
      </c>
      <c r="E30" s="5"/>
      <c r="F30" s="3">
        <f t="shared" si="3"/>
        <v>0</v>
      </c>
    </row>
    <row r="32" spans="1:6" x14ac:dyDescent="0.25">
      <c r="A32" s="4" t="s">
        <v>34</v>
      </c>
      <c r="D32" s="3">
        <f>SUBTOTAL(109,D20:D30)</f>
        <v>3100</v>
      </c>
    </row>
    <row r="33" spans="1:6" x14ac:dyDescent="0.25">
      <c r="A33" s="4" t="s">
        <v>35</v>
      </c>
      <c r="F33" s="3">
        <f>SUBTOTAL(109,F20:F30)</f>
        <v>500</v>
      </c>
    </row>
    <row r="35" spans="1:6" x14ac:dyDescent="0.25">
      <c r="A35" s="4" t="s">
        <v>36</v>
      </c>
      <c r="D35" s="3">
        <f>D15+D32</f>
        <v>7580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9.140625" defaultRowHeight="15" x14ac:dyDescent="0.25"/>
  <cols>
    <col min="1" max="3" width="25.7109375" customWidth="1"/>
    <col min="4" max="4" width="18.7109375" customWidth="1"/>
  </cols>
  <sheetData>
    <row r="1" spans="1:3" x14ac:dyDescent="0.25">
      <c r="A1" t="s">
        <v>37</v>
      </c>
      <c r="B1" s="3">
        <v>2300</v>
      </c>
    </row>
    <row r="2" spans="1:3" x14ac:dyDescent="0.25">
      <c r="A2" t="s">
        <v>38</v>
      </c>
      <c r="B2" s="3">
        <v>28</v>
      </c>
    </row>
    <row r="4" spans="1:3" ht="18.75" x14ac:dyDescent="0.3">
      <c r="A4" s="1" t="s">
        <v>39</v>
      </c>
    </row>
    <row r="5" spans="1:3" x14ac:dyDescent="0.25">
      <c r="A5" s="4" t="s">
        <v>40</v>
      </c>
      <c r="B5" s="4" t="s">
        <v>41</v>
      </c>
      <c r="C5" s="4" t="s">
        <v>18</v>
      </c>
    </row>
    <row r="6" spans="1:3" x14ac:dyDescent="0.25">
      <c r="A6" s="5" t="s">
        <v>1</v>
      </c>
      <c r="B6" s="5">
        <v>2</v>
      </c>
      <c r="C6" s="3">
        <f t="shared" ref="C6:C11" si="0">IFERROR(B6*$B$1,0)</f>
        <v>4600</v>
      </c>
    </row>
    <row r="7" spans="1:3" x14ac:dyDescent="0.25">
      <c r="A7" s="5" t="s">
        <v>42</v>
      </c>
      <c r="B7" s="5">
        <v>5</v>
      </c>
      <c r="C7" s="3">
        <f t="shared" si="0"/>
        <v>11500</v>
      </c>
    </row>
    <row r="8" spans="1:3" x14ac:dyDescent="0.25">
      <c r="A8" s="5"/>
      <c r="B8" s="5"/>
      <c r="C8" s="3">
        <f t="shared" si="0"/>
        <v>0</v>
      </c>
    </row>
    <row r="9" spans="1:3" x14ac:dyDescent="0.25">
      <c r="A9" s="5"/>
      <c r="B9" s="5"/>
      <c r="C9" s="3">
        <f t="shared" si="0"/>
        <v>0</v>
      </c>
    </row>
    <row r="10" spans="1:3" x14ac:dyDescent="0.25">
      <c r="A10" s="5"/>
      <c r="B10" s="5"/>
      <c r="C10" s="3">
        <f t="shared" si="0"/>
        <v>0</v>
      </c>
    </row>
    <row r="11" spans="1:3" x14ac:dyDescent="0.25">
      <c r="A11" s="5"/>
      <c r="B11" s="5"/>
      <c r="C11" s="3">
        <f t="shared" si="0"/>
        <v>0</v>
      </c>
    </row>
    <row r="13" spans="1:3" x14ac:dyDescent="0.25">
      <c r="A13" s="4" t="s">
        <v>43</v>
      </c>
      <c r="C13" s="3">
        <f>SUBTOTAL(109,C6:C11)</f>
        <v>16100</v>
      </c>
    </row>
    <row r="15" spans="1:3" ht="18.75" x14ac:dyDescent="0.3">
      <c r="A15" s="1" t="s">
        <v>44</v>
      </c>
    </row>
    <row r="16" spans="1:3" x14ac:dyDescent="0.25">
      <c r="A16" s="4" t="s">
        <v>40</v>
      </c>
      <c r="B16" s="4" t="s">
        <v>41</v>
      </c>
      <c r="C16" s="4" t="s">
        <v>18</v>
      </c>
    </row>
    <row r="17" spans="1:3" x14ac:dyDescent="0.25">
      <c r="A17" s="5" t="s">
        <v>1</v>
      </c>
      <c r="B17" s="5">
        <v>50</v>
      </c>
      <c r="C17" s="3">
        <f t="shared" ref="C17:C23" si="1">IFERROR(B17*$B$2,0)</f>
        <v>1400</v>
      </c>
    </row>
    <row r="18" spans="1:3" x14ac:dyDescent="0.25">
      <c r="A18" s="5"/>
      <c r="B18" s="5"/>
      <c r="C18" s="3">
        <f t="shared" si="1"/>
        <v>0</v>
      </c>
    </row>
    <row r="19" spans="1:3" x14ac:dyDescent="0.25">
      <c r="A19" s="5"/>
      <c r="B19" s="5"/>
      <c r="C19" s="3">
        <f t="shared" si="1"/>
        <v>0</v>
      </c>
    </row>
    <row r="20" spans="1:3" x14ac:dyDescent="0.25">
      <c r="A20" s="5"/>
      <c r="B20" s="5"/>
      <c r="C20" s="3">
        <f t="shared" si="1"/>
        <v>0</v>
      </c>
    </row>
    <row r="21" spans="1:3" x14ac:dyDescent="0.25">
      <c r="A21" s="5"/>
      <c r="B21" s="5"/>
      <c r="C21" s="3">
        <f t="shared" si="1"/>
        <v>0</v>
      </c>
    </row>
    <row r="22" spans="1:3" x14ac:dyDescent="0.25">
      <c r="A22" s="5"/>
      <c r="B22" s="5"/>
      <c r="C22" s="3">
        <f t="shared" si="1"/>
        <v>0</v>
      </c>
    </row>
    <row r="23" spans="1:3" x14ac:dyDescent="0.25">
      <c r="A23" s="5"/>
      <c r="B23" s="5"/>
      <c r="C23" s="3">
        <f t="shared" si="1"/>
        <v>0</v>
      </c>
    </row>
    <row r="25" spans="1:3" x14ac:dyDescent="0.25">
      <c r="A25" s="4" t="s">
        <v>45</v>
      </c>
      <c r="C25" s="3">
        <f>SUBTOTAL(109,C17:C22)</f>
        <v>1400</v>
      </c>
    </row>
    <row r="27" spans="1:3" x14ac:dyDescent="0.25">
      <c r="A27" s="4" t="s">
        <v>46</v>
      </c>
      <c r="C27" s="3">
        <f>C13+C25</f>
        <v>17500</v>
      </c>
    </row>
  </sheetData>
  <dataValidations count="1">
    <dataValidation type="list" allowBlank="1" showInputMessage="1" showErrorMessage="1" sqref="A6:A11 A17:A23" xr:uid="{00000000-0002-0000-0400-000000000000}">
      <formula1>"Schließfach 1,Schließfach 2,Tresor,goldsilber.org,Andere"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9.140625" defaultRowHeight="15" x14ac:dyDescent="0.25"/>
  <cols>
    <col min="1" max="2" width="24.7109375" customWidth="1"/>
    <col min="3" max="8" width="18.7109375" customWidth="1"/>
  </cols>
  <sheetData>
    <row r="1" spans="1:8" x14ac:dyDescent="0.25">
      <c r="A1" s="4" t="s">
        <v>9</v>
      </c>
      <c r="B1" s="4" t="s">
        <v>47</v>
      </c>
      <c r="C1" s="4" t="s">
        <v>18</v>
      </c>
      <c r="D1" s="4" t="s">
        <v>48</v>
      </c>
      <c r="E1" s="4" t="s">
        <v>49</v>
      </c>
      <c r="F1" s="4" t="s">
        <v>50</v>
      </c>
      <c r="G1" s="4" t="s">
        <v>51</v>
      </c>
      <c r="H1" s="4" t="s">
        <v>52</v>
      </c>
    </row>
    <row r="2" spans="1:8" x14ac:dyDescent="0.25">
      <c r="A2" s="5" t="s">
        <v>53</v>
      </c>
      <c r="B2" s="5" t="s">
        <v>54</v>
      </c>
      <c r="C2" s="3">
        <v>350000</v>
      </c>
      <c r="D2" s="3">
        <v>200000</v>
      </c>
      <c r="E2" s="3">
        <v>0</v>
      </c>
      <c r="F2" s="3">
        <v>50000</v>
      </c>
      <c r="G2" s="3">
        <v>0</v>
      </c>
      <c r="H2" s="3">
        <f t="shared" ref="H2:H9" si="0">IFERROR(C2-((D2-F2)+(E2-G2)),0)</f>
        <v>200000</v>
      </c>
    </row>
    <row r="3" spans="1:8" x14ac:dyDescent="0.25">
      <c r="A3" s="5" t="s">
        <v>55</v>
      </c>
      <c r="B3" s="5" t="s">
        <v>56</v>
      </c>
      <c r="C3" s="3">
        <v>220000</v>
      </c>
      <c r="D3" s="3">
        <v>120000</v>
      </c>
      <c r="E3" s="3">
        <v>30000</v>
      </c>
      <c r="F3" s="3">
        <v>20000</v>
      </c>
      <c r="G3" s="3">
        <v>5000</v>
      </c>
      <c r="H3" s="3">
        <f t="shared" si="0"/>
        <v>95000</v>
      </c>
    </row>
    <row r="4" spans="1:8" x14ac:dyDescent="0.25">
      <c r="A4" s="5"/>
      <c r="B4" s="5"/>
      <c r="C4" s="5"/>
      <c r="D4" s="5"/>
      <c r="E4" s="5"/>
      <c r="F4" s="5"/>
      <c r="G4" s="5"/>
      <c r="H4" s="3">
        <f t="shared" si="0"/>
        <v>0</v>
      </c>
    </row>
    <row r="5" spans="1:8" x14ac:dyDescent="0.25">
      <c r="A5" s="5"/>
      <c r="B5" s="5"/>
      <c r="C5" s="5"/>
      <c r="D5" s="5"/>
      <c r="E5" s="5"/>
      <c r="F5" s="5"/>
      <c r="G5" s="5"/>
      <c r="H5" s="3">
        <f t="shared" si="0"/>
        <v>0</v>
      </c>
    </row>
    <row r="6" spans="1:8" x14ac:dyDescent="0.25">
      <c r="A6" s="5"/>
      <c r="B6" s="5"/>
      <c r="C6" s="5"/>
      <c r="D6" s="5"/>
      <c r="E6" s="5"/>
      <c r="F6" s="5"/>
      <c r="G6" s="5"/>
      <c r="H6" s="3">
        <f t="shared" si="0"/>
        <v>0</v>
      </c>
    </row>
    <row r="7" spans="1:8" x14ac:dyDescent="0.25">
      <c r="A7" s="5"/>
      <c r="B7" s="5"/>
      <c r="C7" s="5"/>
      <c r="D7" s="5"/>
      <c r="E7" s="5"/>
      <c r="F7" s="5"/>
      <c r="G7" s="5"/>
      <c r="H7" s="3">
        <f t="shared" si="0"/>
        <v>0</v>
      </c>
    </row>
    <row r="8" spans="1:8" x14ac:dyDescent="0.25">
      <c r="A8" s="5"/>
      <c r="B8" s="5"/>
      <c r="C8" s="5"/>
      <c r="D8" s="5"/>
      <c r="E8" s="5"/>
      <c r="F8" s="5"/>
      <c r="G8" s="5"/>
      <c r="H8" s="3">
        <f t="shared" si="0"/>
        <v>0</v>
      </c>
    </row>
    <row r="9" spans="1:8" x14ac:dyDescent="0.25">
      <c r="A9" s="5"/>
      <c r="B9" s="5"/>
      <c r="C9" s="5"/>
      <c r="D9" s="5"/>
      <c r="E9" s="5"/>
      <c r="F9" s="5"/>
      <c r="G9" s="5"/>
      <c r="H9" s="3">
        <f t="shared" si="0"/>
        <v>0</v>
      </c>
    </row>
    <row r="11" spans="1:8" x14ac:dyDescent="0.25">
      <c r="A11" s="4" t="s">
        <v>57</v>
      </c>
      <c r="H11" s="3">
        <f>SUBTOTAL(109,H2:H9)</f>
        <v>295000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9.140625" defaultRowHeight="15" x14ac:dyDescent="0.25"/>
  <cols>
    <col min="1" max="6" width="17.7109375" customWidth="1"/>
  </cols>
  <sheetData>
    <row r="1" spans="1:6" ht="18.75" x14ac:dyDescent="0.3">
      <c r="A1" s="1" t="s">
        <v>22</v>
      </c>
    </row>
    <row r="2" spans="1:6" x14ac:dyDescent="0.25">
      <c r="A2" s="4" t="s">
        <v>14</v>
      </c>
      <c r="B2" s="4" t="s">
        <v>20</v>
      </c>
      <c r="C2" s="4" t="s">
        <v>58</v>
      </c>
      <c r="D2" s="4" t="s">
        <v>18</v>
      </c>
      <c r="E2" s="4" t="s">
        <v>24</v>
      </c>
      <c r="F2" s="4" t="s">
        <v>25</v>
      </c>
    </row>
    <row r="3" spans="1:6" x14ac:dyDescent="0.25">
      <c r="A3" s="5" t="s">
        <v>59</v>
      </c>
      <c r="B3" s="5">
        <v>0.5</v>
      </c>
      <c r="C3" s="3">
        <v>60000</v>
      </c>
      <c r="D3" s="3">
        <f t="shared" ref="D3:D11" si="0">IFERROR(B3*C3,0)</f>
        <v>30000</v>
      </c>
      <c r="E3" s="3">
        <v>30000</v>
      </c>
      <c r="F3" s="3">
        <f t="shared" ref="F3:F11" si="1">IFERROR((C3-E3)*B3,0)</f>
        <v>15000</v>
      </c>
    </row>
    <row r="4" spans="1:6" x14ac:dyDescent="0.25">
      <c r="A4" s="5" t="s">
        <v>60</v>
      </c>
      <c r="B4" s="5">
        <v>3</v>
      </c>
      <c r="C4" s="3">
        <v>3200</v>
      </c>
      <c r="D4" s="3">
        <f t="shared" si="0"/>
        <v>9600</v>
      </c>
      <c r="E4" s="3">
        <v>2000</v>
      </c>
      <c r="F4" s="3">
        <f t="shared" si="1"/>
        <v>3600</v>
      </c>
    </row>
    <row r="5" spans="1:6" x14ac:dyDescent="0.25">
      <c r="A5" s="5"/>
      <c r="B5" s="5"/>
      <c r="C5" s="5"/>
      <c r="D5" s="3">
        <f t="shared" si="0"/>
        <v>0</v>
      </c>
      <c r="E5" s="5"/>
      <c r="F5" s="3">
        <f t="shared" si="1"/>
        <v>0</v>
      </c>
    </row>
    <row r="6" spans="1:6" x14ac:dyDescent="0.25">
      <c r="A6" s="5"/>
      <c r="B6" s="5"/>
      <c r="C6" s="5"/>
      <c r="D6" s="3">
        <f t="shared" si="0"/>
        <v>0</v>
      </c>
      <c r="E6" s="5"/>
      <c r="F6" s="3">
        <f t="shared" si="1"/>
        <v>0</v>
      </c>
    </row>
    <row r="7" spans="1:6" x14ac:dyDescent="0.25">
      <c r="A7" s="5"/>
      <c r="B7" s="5"/>
      <c r="C7" s="5"/>
      <c r="D7" s="3">
        <f t="shared" si="0"/>
        <v>0</v>
      </c>
      <c r="E7" s="5"/>
      <c r="F7" s="3">
        <f t="shared" si="1"/>
        <v>0</v>
      </c>
    </row>
    <row r="8" spans="1:6" x14ac:dyDescent="0.25">
      <c r="A8" s="5"/>
      <c r="B8" s="5"/>
      <c r="C8" s="5"/>
      <c r="D8" s="3">
        <f t="shared" si="0"/>
        <v>0</v>
      </c>
      <c r="E8" s="5"/>
      <c r="F8" s="3">
        <f t="shared" si="1"/>
        <v>0</v>
      </c>
    </row>
    <row r="9" spans="1:6" x14ac:dyDescent="0.25">
      <c r="A9" s="5"/>
      <c r="B9" s="5"/>
      <c r="C9" s="5"/>
      <c r="D9" s="3">
        <f t="shared" si="0"/>
        <v>0</v>
      </c>
      <c r="E9" s="5"/>
      <c r="F9" s="3">
        <f t="shared" si="1"/>
        <v>0</v>
      </c>
    </row>
    <row r="10" spans="1:6" x14ac:dyDescent="0.25">
      <c r="A10" s="5"/>
      <c r="B10" s="5"/>
      <c r="C10" s="5"/>
      <c r="D10" s="3">
        <f t="shared" si="0"/>
        <v>0</v>
      </c>
      <c r="E10" s="5"/>
      <c r="F10" s="3">
        <f t="shared" si="1"/>
        <v>0</v>
      </c>
    </row>
    <row r="11" spans="1:6" x14ac:dyDescent="0.25">
      <c r="A11" s="5"/>
      <c r="B11" s="5"/>
      <c r="C11" s="5"/>
      <c r="D11" s="3">
        <f t="shared" si="0"/>
        <v>0</v>
      </c>
      <c r="E11" s="5"/>
      <c r="F11" s="3">
        <f t="shared" si="1"/>
        <v>0</v>
      </c>
    </row>
    <row r="13" spans="1:6" x14ac:dyDescent="0.25">
      <c r="A13" s="4" t="s">
        <v>29</v>
      </c>
      <c r="D13" s="3">
        <f>SUBTOTAL(109,D3:D11)</f>
        <v>39600</v>
      </c>
    </row>
    <row r="15" spans="1:6" ht="18.75" x14ac:dyDescent="0.3">
      <c r="A15" s="1" t="s">
        <v>31</v>
      </c>
    </row>
    <row r="16" spans="1:6" x14ac:dyDescent="0.25">
      <c r="A16" s="4" t="s">
        <v>14</v>
      </c>
      <c r="B16" s="4" t="s">
        <v>20</v>
      </c>
      <c r="C16" s="4" t="s">
        <v>58</v>
      </c>
      <c r="D16" s="4" t="s">
        <v>18</v>
      </c>
      <c r="E16" s="4" t="s">
        <v>24</v>
      </c>
      <c r="F16" s="4" t="s">
        <v>25</v>
      </c>
    </row>
    <row r="17" spans="1:6" x14ac:dyDescent="0.25">
      <c r="A17" s="5" t="s">
        <v>61</v>
      </c>
      <c r="B17" s="5">
        <v>50</v>
      </c>
      <c r="C17" s="3">
        <v>160</v>
      </c>
      <c r="D17" s="3">
        <f t="shared" ref="D17:D23" si="2">IFERROR(B17*C17,0)</f>
        <v>8000</v>
      </c>
      <c r="E17" s="3">
        <v>100</v>
      </c>
      <c r="F17" s="3">
        <f t="shared" ref="F17:F23" si="3">IFERROR((C17-E17)*B17,0)</f>
        <v>3000</v>
      </c>
    </row>
    <row r="18" spans="1:6" x14ac:dyDescent="0.25">
      <c r="A18" s="5"/>
      <c r="B18" s="5"/>
      <c r="C18" s="5"/>
      <c r="D18" s="3">
        <f t="shared" si="2"/>
        <v>0</v>
      </c>
      <c r="E18" s="5"/>
      <c r="F18" s="3">
        <f t="shared" si="3"/>
        <v>0</v>
      </c>
    </row>
    <row r="19" spans="1:6" x14ac:dyDescent="0.25">
      <c r="A19" s="5"/>
      <c r="B19" s="5"/>
      <c r="C19" s="5"/>
      <c r="D19" s="3">
        <f t="shared" si="2"/>
        <v>0</v>
      </c>
      <c r="E19" s="5"/>
      <c r="F19" s="3">
        <f t="shared" si="3"/>
        <v>0</v>
      </c>
    </row>
    <row r="20" spans="1:6" x14ac:dyDescent="0.25">
      <c r="A20" s="5"/>
      <c r="B20" s="5"/>
      <c r="C20" s="5"/>
      <c r="D20" s="3">
        <f t="shared" si="2"/>
        <v>0</v>
      </c>
      <c r="E20" s="5"/>
      <c r="F20" s="3">
        <f t="shared" si="3"/>
        <v>0</v>
      </c>
    </row>
    <row r="21" spans="1:6" x14ac:dyDescent="0.25">
      <c r="A21" s="5"/>
      <c r="B21" s="5"/>
      <c r="C21" s="5"/>
      <c r="D21" s="3">
        <f t="shared" si="2"/>
        <v>0</v>
      </c>
      <c r="E21" s="5"/>
      <c r="F21" s="3">
        <f t="shared" si="3"/>
        <v>0</v>
      </c>
    </row>
    <row r="22" spans="1:6" x14ac:dyDescent="0.25">
      <c r="A22" s="5"/>
      <c r="B22" s="5"/>
      <c r="C22" s="5"/>
      <c r="D22" s="3">
        <f t="shared" si="2"/>
        <v>0</v>
      </c>
      <c r="E22" s="5"/>
      <c r="F22" s="3">
        <f t="shared" si="3"/>
        <v>0</v>
      </c>
    </row>
    <row r="23" spans="1:6" x14ac:dyDescent="0.25">
      <c r="A23" s="5"/>
      <c r="B23" s="5"/>
      <c r="C23" s="5"/>
      <c r="D23" s="3">
        <f t="shared" si="2"/>
        <v>0</v>
      </c>
      <c r="E23" s="5"/>
      <c r="F23" s="3">
        <f t="shared" si="3"/>
        <v>0</v>
      </c>
    </row>
    <row r="25" spans="1:6" x14ac:dyDescent="0.25">
      <c r="A25" s="4" t="s">
        <v>34</v>
      </c>
      <c r="D25" s="3">
        <f>SUBTOTAL(109,D17:D23)</f>
        <v>8000</v>
      </c>
    </row>
    <row r="27" spans="1:6" x14ac:dyDescent="0.25">
      <c r="A27" s="4" t="s">
        <v>36</v>
      </c>
      <c r="D27" s="3">
        <f>D13+D25</f>
        <v>47600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9.140625" defaultRowHeight="15" x14ac:dyDescent="0.25"/>
  <cols>
    <col min="1" max="4" width="20.7109375" customWidth="1"/>
  </cols>
  <sheetData>
    <row r="1" spans="1:4" x14ac:dyDescent="0.25">
      <c r="A1" s="4" t="s">
        <v>14</v>
      </c>
      <c r="B1" s="4" t="s">
        <v>15</v>
      </c>
      <c r="C1" s="4" t="s">
        <v>17</v>
      </c>
      <c r="D1" s="4" t="s">
        <v>18</v>
      </c>
    </row>
    <row r="2" spans="1:4" x14ac:dyDescent="0.25">
      <c r="A2" s="5" t="s">
        <v>62</v>
      </c>
      <c r="B2" s="5">
        <v>1</v>
      </c>
      <c r="C2" s="3">
        <v>15000</v>
      </c>
      <c r="D2" s="3">
        <f t="shared" ref="D2:D11" si="0">IFERROR(B2*C2,0)</f>
        <v>15000</v>
      </c>
    </row>
    <row r="3" spans="1:4" x14ac:dyDescent="0.25">
      <c r="A3" s="5" t="s">
        <v>63</v>
      </c>
      <c r="B3" s="5">
        <v>2</v>
      </c>
      <c r="C3" s="3">
        <v>1200</v>
      </c>
      <c r="D3" s="3">
        <f t="shared" si="0"/>
        <v>2400</v>
      </c>
    </row>
    <row r="4" spans="1:4" x14ac:dyDescent="0.25">
      <c r="A4" s="5"/>
      <c r="B4" s="5"/>
      <c r="C4" s="5"/>
      <c r="D4" s="3">
        <f t="shared" si="0"/>
        <v>0</v>
      </c>
    </row>
    <row r="5" spans="1:4" x14ac:dyDescent="0.25">
      <c r="A5" s="5"/>
      <c r="B5" s="5"/>
      <c r="C5" s="5"/>
      <c r="D5" s="3">
        <f t="shared" si="0"/>
        <v>0</v>
      </c>
    </row>
    <row r="6" spans="1:4" x14ac:dyDescent="0.25">
      <c r="A6" s="5"/>
      <c r="B6" s="5"/>
      <c r="C6" s="5"/>
      <c r="D6" s="3">
        <f t="shared" si="0"/>
        <v>0</v>
      </c>
    </row>
    <row r="7" spans="1:4" x14ac:dyDescent="0.25">
      <c r="A7" s="5"/>
      <c r="B7" s="5"/>
      <c r="C7" s="5"/>
      <c r="D7" s="3">
        <f t="shared" si="0"/>
        <v>0</v>
      </c>
    </row>
    <row r="8" spans="1:4" x14ac:dyDescent="0.25">
      <c r="A8" s="5"/>
      <c r="B8" s="5"/>
      <c r="C8" s="5"/>
      <c r="D8" s="3">
        <f t="shared" si="0"/>
        <v>0</v>
      </c>
    </row>
    <row r="9" spans="1:4" x14ac:dyDescent="0.25">
      <c r="A9" s="5"/>
      <c r="B9" s="5"/>
      <c r="C9" s="5"/>
      <c r="D9" s="3">
        <f t="shared" si="0"/>
        <v>0</v>
      </c>
    </row>
    <row r="10" spans="1:4" x14ac:dyDescent="0.25">
      <c r="A10" s="5"/>
      <c r="B10" s="5"/>
      <c r="C10" s="5"/>
      <c r="D10" s="3">
        <f t="shared" si="0"/>
        <v>0</v>
      </c>
    </row>
    <row r="11" spans="1:4" x14ac:dyDescent="0.25">
      <c r="A11" s="5"/>
      <c r="B11" s="5"/>
      <c r="C11" s="5"/>
      <c r="D11" s="3">
        <f t="shared" si="0"/>
        <v>0</v>
      </c>
    </row>
    <row r="13" spans="1:4" x14ac:dyDescent="0.25">
      <c r="A13" s="4" t="s">
        <v>8</v>
      </c>
      <c r="D13" s="3">
        <f>SUBTOTAL(109,D2:D11)</f>
        <v>17400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9.140625" defaultRowHeight="15" x14ac:dyDescent="0.25"/>
  <cols>
    <col min="1" max="5" width="22.7109375" customWidth="1"/>
  </cols>
  <sheetData>
    <row r="1" spans="1:5" x14ac:dyDescent="0.25">
      <c r="A1" s="4" t="s">
        <v>64</v>
      </c>
      <c r="B1" s="4" t="s">
        <v>65</v>
      </c>
      <c r="C1" s="4" t="s">
        <v>66</v>
      </c>
      <c r="D1" s="4" t="s">
        <v>67</v>
      </c>
      <c r="E1" s="4" t="s">
        <v>68</v>
      </c>
    </row>
    <row r="2" spans="1:5" x14ac:dyDescent="0.25">
      <c r="A2" s="5" t="s">
        <v>69</v>
      </c>
      <c r="B2" s="5" t="s">
        <v>70</v>
      </c>
      <c r="C2" s="3">
        <v>12000</v>
      </c>
      <c r="D2" s="3">
        <v>3000</v>
      </c>
      <c r="E2" s="3">
        <f t="shared" ref="E2:E11" si="0">MAX(0,C2-D2)</f>
        <v>9000</v>
      </c>
    </row>
    <row r="3" spans="1:5" x14ac:dyDescent="0.25">
      <c r="A3" s="5" t="s">
        <v>71</v>
      </c>
      <c r="B3" s="5" t="s">
        <v>72</v>
      </c>
      <c r="C3" s="3">
        <v>5000</v>
      </c>
      <c r="D3" s="3">
        <v>1000</v>
      </c>
      <c r="E3" s="3">
        <f t="shared" si="0"/>
        <v>4000</v>
      </c>
    </row>
    <row r="4" spans="1:5" x14ac:dyDescent="0.25">
      <c r="A4" s="5"/>
      <c r="B4" s="5"/>
      <c r="C4" s="5"/>
      <c r="D4" s="5"/>
      <c r="E4" s="3">
        <f t="shared" si="0"/>
        <v>0</v>
      </c>
    </row>
    <row r="5" spans="1:5" x14ac:dyDescent="0.25">
      <c r="A5" s="5"/>
      <c r="B5" s="5"/>
      <c r="C5" s="5"/>
      <c r="D5" s="5"/>
      <c r="E5" s="3">
        <f t="shared" si="0"/>
        <v>0</v>
      </c>
    </row>
    <row r="6" spans="1:5" x14ac:dyDescent="0.25">
      <c r="A6" s="5"/>
      <c r="B6" s="5"/>
      <c r="C6" s="5"/>
      <c r="D6" s="5"/>
      <c r="E6" s="3">
        <f t="shared" si="0"/>
        <v>0</v>
      </c>
    </row>
    <row r="7" spans="1:5" x14ac:dyDescent="0.25">
      <c r="A7" s="5"/>
      <c r="B7" s="5"/>
      <c r="C7" s="5"/>
      <c r="D7" s="5"/>
      <c r="E7" s="3">
        <f t="shared" si="0"/>
        <v>0</v>
      </c>
    </row>
    <row r="8" spans="1:5" x14ac:dyDescent="0.25">
      <c r="A8" s="5"/>
      <c r="B8" s="5"/>
      <c r="C8" s="5"/>
      <c r="D8" s="5"/>
      <c r="E8" s="3">
        <f t="shared" si="0"/>
        <v>0</v>
      </c>
    </row>
    <row r="9" spans="1:5" x14ac:dyDescent="0.25">
      <c r="A9" s="5"/>
      <c r="B9" s="5"/>
      <c r="C9" s="5"/>
      <c r="D9" s="5"/>
      <c r="E9" s="3">
        <f t="shared" si="0"/>
        <v>0</v>
      </c>
    </row>
    <row r="10" spans="1:5" x14ac:dyDescent="0.25">
      <c r="A10" s="5"/>
      <c r="B10" s="5"/>
      <c r="C10" s="5"/>
      <c r="D10" s="5"/>
      <c r="E10" s="3">
        <f t="shared" si="0"/>
        <v>0</v>
      </c>
    </row>
    <row r="11" spans="1:5" x14ac:dyDescent="0.25">
      <c r="A11" s="5"/>
      <c r="B11" s="5"/>
      <c r="C11" s="5"/>
      <c r="D11" s="5"/>
      <c r="E11" s="3">
        <f t="shared" si="0"/>
        <v>0</v>
      </c>
    </row>
    <row r="13" spans="1:5" x14ac:dyDescent="0.25">
      <c r="A13" s="4" t="s">
        <v>73</v>
      </c>
      <c r="E13" s="3">
        <f>SUBTOTAL(109,E2:E11)</f>
        <v>13000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8</vt:i4>
      </vt:variant>
    </vt:vector>
  </HeadingPairs>
  <TitlesOfParts>
    <vt:vector size="17" baseType="lpstr">
      <vt:lpstr>Übersicht</vt:lpstr>
      <vt:lpstr>Konten</vt:lpstr>
      <vt:lpstr>Tresor</vt:lpstr>
      <vt:lpstr>Aktien &amp; Anleihen</vt:lpstr>
      <vt:lpstr>Gold &amp; Silber</vt:lpstr>
      <vt:lpstr>Immobilien</vt:lpstr>
      <vt:lpstr>Krypto</vt:lpstr>
      <vt:lpstr>Sonstiges</vt:lpstr>
      <vt:lpstr>Kredite</vt:lpstr>
      <vt:lpstr>Aktien_Gesamt</vt:lpstr>
      <vt:lpstr>GoldSilber_Gesamt</vt:lpstr>
      <vt:lpstr>Immobilien_NettoSumme</vt:lpstr>
      <vt:lpstr>Konten_Total</vt:lpstr>
      <vt:lpstr>Kredite_Summe</vt:lpstr>
      <vt:lpstr>Krypto_Gesamt</vt:lpstr>
      <vt:lpstr>Sonstiges_Total</vt:lpstr>
      <vt:lpstr>Tresor_Total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Vermögensaufstellung (Demo)</dc:title>
  <dc:creator/>
  <cp:lastModifiedBy>Sergio Jiménez Canales</cp:lastModifiedBy>
  <dcterms:created xsi:type="dcterms:W3CDTF">2025-08-17T08:09:03Z</dcterms:created>
  <dcterms:modified xsi:type="dcterms:W3CDTF">2026-07-16T15:09:35Z</dcterms:modified>
</cp:coreProperties>
</file>