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Anlagen" sheetId="2" state="visible" r:id="rId4"/>
    <sheet name="Wartungsplan" sheetId="3" state="visible" r:id="rId5"/>
    <sheet name="Jahresplan" sheetId="4" state="visible" r:id="rId6"/>
    <sheet name="Protokoll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<sst xmlns="http://schemas.openxmlformats.org/spreadsheetml/2006/main" count="391" uniqueCount="234">
  <si>
    <t xml:space="preserve">WARTUNGSPLAN 2026</t>
  </si>
  <si>
    <t xml:space="preserve">Instandhaltungsplanung · Fälligkeiten · Wartungskalender · Dokumentation</t>
  </si>
  <si>
    <t xml:space="preserve">AUF EINEN BLICK</t>
  </si>
  <si>
    <t xml:space="preserve">WARTUNGSKOSTEN JE MONAT</t>
  </si>
  <si>
    <t xml:space="preserve">ANLAGEN GESAMT</t>
  </si>
  <si>
    <t xml:space="preserve">WARTUNGSAUFGABEN</t>
  </si>
  <si>
    <t xml:space="preserve">ÜBERFÄLLIG</t>
  </si>
  <si>
    <t xml:space="preserve">BALD FÄLLIG</t>
  </si>
  <si>
    <t xml:space="preserve">Monat</t>
  </si>
  <si>
    <t xml:space="preserve">Kosten</t>
  </si>
  <si>
    <t xml:space="preserve">Januar</t>
  </si>
  <si>
    <t xml:space="preserve">Februar</t>
  </si>
  <si>
    <t xml:space="preserve">März</t>
  </si>
  <si>
    <t xml:space="preserve">PLANMÄSSIG (OK)</t>
  </si>
  <si>
    <t xml:space="preserve">DOKUMENTIERTE WARTUNGEN</t>
  </si>
  <si>
    <t xml:space="preserve">WARTUNGSKOSTEN 2026</t>
  </si>
  <si>
    <t xml:space="preserve">Ø KOSTEN JE WARTUNG</t>
  </si>
  <si>
    <t xml:space="preserve">April</t>
  </si>
  <si>
    <t xml:space="preserve">Mai</t>
  </si>
  <si>
    <t xml:space="preserve">Juni</t>
  </si>
  <si>
    <t xml:space="preserve">Juli</t>
  </si>
  <si>
    <t xml:space="preserve">STATUS NACH PRIORITÄT</t>
  </si>
  <si>
    <t xml:space="preserve">August</t>
  </si>
  <si>
    <t xml:space="preserve">September</t>
  </si>
  <si>
    <t xml:space="preserve">Priorität</t>
  </si>
  <si>
    <t xml:space="preserve">Überfällig</t>
  </si>
  <si>
    <t xml:space="preserve">Bald fällig</t>
  </si>
  <si>
    <t xml:space="preserve">OK</t>
  </si>
  <si>
    <t xml:space="preserve">Oktober</t>
  </si>
  <si>
    <t xml:space="preserve">Hoch</t>
  </si>
  <si>
    <t xml:space="preserve">November</t>
  </si>
  <si>
    <t xml:space="preserve">Mittel</t>
  </si>
  <si>
    <t xml:space="preserve">Dezember</t>
  </si>
  <si>
    <t xml:space="preserve">Niedrig</t>
  </si>
  <si>
    <t xml:space="preserve">EINSTELLUNGEN</t>
  </si>
  <si>
    <t xml:space="preserve">SO FUNKTIONIERT'S</t>
  </si>
  <si>
    <t xml:space="preserve">Planjahr</t>
  </si>
  <si>
    <t xml:space="preserve">1.  Anlagen im Blatt „Anlagen“ erfassen (weiße Felder ausfüllen).</t>
  </si>
  <si>
    <t xml:space="preserve">Vorwarnzeit (Tage)</t>
  </si>
  <si>
    <t xml:space="preserve">2.  Wartungsaufgaben im Blatt „Wartungsplan“ anlegen: Anlage wählen, Intervall festlegen, Datum der letzten Wartung eintragen.</t>
  </si>
  <si>
    <t xml:space="preserve">Aufgaben mit Fälligkeit innerhalb der Vorwarnzeit werden als „Bald fällig“ markiert.</t>
  </si>
  <si>
    <t xml:space="preserve">3.  Nächster Termin, Resttage und Status berechnen sich automatisch – der „Jahresplan“ füllt sich von selbst.</t>
  </si>
  <si>
    <t xml:space="preserve">4.  Durchgeführte Arbeiten im Blatt „Protokoll“ dokumentieren; die Kosten fließen automatisch in diese Übersicht ein.</t>
  </si>
  <si>
    <t xml:space="preserve">Intervall</t>
  </si>
  <si>
    <t xml:space="preserve">Tage</t>
  </si>
  <si>
    <t xml:space="preserve">Monatsraster</t>
  </si>
  <si>
    <t xml:space="preserve">5.  Nach jeder Wartung nur das Datum „Letzte Wartung“ im Wartungsplan aktualisieren – fertig.</t>
  </si>
  <si>
    <t xml:space="preserve">Täglich</t>
  </si>
  <si>
    <t xml:space="preserve">Wöchentlich</t>
  </si>
  <si>
    <t xml:space="preserve">LEGENDE</t>
  </si>
  <si>
    <t xml:space="preserve">Monatlich</t>
  </si>
  <si>
    <t xml:space="preserve">Quartalsweise</t>
  </si>
  <si>
    <t xml:space="preserve">Weiße Felder</t>
  </si>
  <si>
    <t xml:space="preserve">Eingabe durch den Nutzer</t>
  </si>
  <si>
    <t xml:space="preserve">Halbjährlich</t>
  </si>
  <si>
    <t xml:space="preserve">Hinterlegte Felder</t>
  </si>
  <si>
    <t xml:space="preserve">automatische Berechnung – nicht überschreiben</t>
  </si>
  <si>
    <t xml:space="preserve">Jährlich</t>
  </si>
  <si>
    <t xml:space="preserve">Grün / Gelb / Rot</t>
  </si>
  <si>
    <t xml:space="preserve">planmäßig · bald fällig · überfällig</t>
  </si>
  <si>
    <t xml:space="preserve">Alle 2 Jahre</t>
  </si>
  <si>
    <t xml:space="preserve">Monatsraster 0 = Aufgabe erscheint im Jahresplan in jedem Monat. Werte bei Bedarf anpassen.</t>
  </si>
  <si>
    <t xml:space="preserve">ANLAGENÜBERSICHT</t>
  </si>
  <si>
    <t xml:space="preserve">Alle wartungspflichtigen Maschinen, Anlagen und Geräte zentral erfassen</t>
  </si>
  <si>
    <t xml:space="preserve">Weiße Felder ausfüllen · hinterlegte Spalten berechnen sich automatisch aus dem Wartungsplan.</t>
  </si>
  <si>
    <t xml:space="preserve">Anlagen-ID</t>
  </si>
  <si>
    <t xml:space="preserve">Bezeichnung</t>
  </si>
  <si>
    <t xml:space="preserve">Kategorie</t>
  </si>
  <si>
    <t xml:space="preserve">Hersteller / Modell</t>
  </si>
  <si>
    <t xml:space="preserve">Standort</t>
  </si>
  <si>
    <t xml:space="preserve">Anschaffung</t>
  </si>
  <si>
    <t xml:space="preserve">Seriennummer</t>
  </si>
  <si>
    <t xml:space="preserve">Kritikalität</t>
  </si>
  <si>
    <t xml:space="preserve">Status</t>
  </si>
  <si>
    <t xml:space="preserve">Wartungs-aufgaben</t>
  </si>
  <si>
    <t xml:space="preserve">Nächste Wartung</t>
  </si>
  <si>
    <t xml:space="preserve">Team (Auswahlliste)</t>
  </si>
  <si>
    <t xml:space="preserve">Kategorien (Auswahlliste)</t>
  </si>
  <si>
    <t xml:space="preserve">A-001</t>
  </si>
  <si>
    <t xml:space="preserve">Druckluftkompressor</t>
  </si>
  <si>
    <t xml:space="preserve">Produktion</t>
  </si>
  <si>
    <t xml:space="preserve">AeroTech K-250</t>
  </si>
  <si>
    <t xml:space="preserve">Halle 1</t>
  </si>
  <si>
    <t xml:space="preserve">KP-88213</t>
  </si>
  <si>
    <t xml:space="preserve">In Betrieb</t>
  </si>
  <si>
    <t xml:space="preserve">M. Brandt</t>
  </si>
  <si>
    <t xml:space="preserve">A-002</t>
  </si>
  <si>
    <t xml:space="preserve">Lüftungsanlage</t>
  </si>
  <si>
    <t xml:space="preserve">Gebäudetechnik</t>
  </si>
  <si>
    <t xml:space="preserve">KlimaVent LV-40</t>
  </si>
  <si>
    <t xml:space="preserve">Technikraum Dach</t>
  </si>
  <si>
    <t xml:space="preserve">LV-55102</t>
  </si>
  <si>
    <t xml:space="preserve">S. Keller</t>
  </si>
  <si>
    <t xml:space="preserve">A-003</t>
  </si>
  <si>
    <t xml:space="preserve">Heizkessel</t>
  </si>
  <si>
    <t xml:space="preserve">ThermoLine H-90</t>
  </si>
  <si>
    <t xml:space="preserve">Keller</t>
  </si>
  <si>
    <t xml:space="preserve">HK-30419</t>
  </si>
  <si>
    <t xml:space="preserve">T. Vogel</t>
  </si>
  <si>
    <t xml:space="preserve">Fuhrpark</t>
  </si>
  <si>
    <t xml:space="preserve">A-004</t>
  </si>
  <si>
    <t xml:space="preserve">Aufzugsanlage</t>
  </si>
  <si>
    <t xml:space="preserve">LiftPro P-8</t>
  </si>
  <si>
    <t xml:space="preserve">Gebäude A</t>
  </si>
  <si>
    <t xml:space="preserve">AZ-77345</t>
  </si>
  <si>
    <t xml:space="preserve">J. Sommer</t>
  </si>
  <si>
    <t xml:space="preserve">IT &amp; Büro</t>
  </si>
  <si>
    <t xml:space="preserve">A-005</t>
  </si>
  <si>
    <t xml:space="preserve">Transporter (Kastenwagen)</t>
  </si>
  <si>
    <t xml:space="preserve">Kastenwagen L2H2</t>
  </si>
  <si>
    <t xml:space="preserve">Stellplatz 3</t>
  </si>
  <si>
    <t xml:space="preserve">FZ-10982</t>
  </si>
  <si>
    <t xml:space="preserve">Fachfirma (extern)</t>
  </si>
  <si>
    <t xml:space="preserve">Werkzeuge &amp; Geräte</t>
  </si>
  <si>
    <t xml:space="preserve">A-006</t>
  </si>
  <si>
    <t xml:space="preserve">Gabelstapler</t>
  </si>
  <si>
    <t xml:space="preserve">LiftMax GS-16</t>
  </si>
  <si>
    <t xml:space="preserve">Lager</t>
  </si>
  <si>
    <t xml:space="preserve">GS-44210</t>
  </si>
  <si>
    <t xml:space="preserve">Sonstiges</t>
  </si>
  <si>
    <t xml:space="preserve">A-007</t>
  </si>
  <si>
    <t xml:space="preserve">USV-Anlage Serverraum</t>
  </si>
  <si>
    <t xml:space="preserve">PowerSafe U-3000</t>
  </si>
  <si>
    <t xml:space="preserve">Serverraum</t>
  </si>
  <si>
    <t xml:space="preserve">US-90337</t>
  </si>
  <si>
    <t xml:space="preserve">A-008</t>
  </si>
  <si>
    <t xml:space="preserve">Klimagerät Büro</t>
  </si>
  <si>
    <t xml:space="preserve">KlimaVent S-12</t>
  </si>
  <si>
    <t xml:space="preserve">2. OG</t>
  </si>
  <si>
    <t xml:space="preserve">KA-61208</t>
  </si>
  <si>
    <t xml:space="preserve">A-009</t>
  </si>
  <si>
    <t xml:space="preserve">Fertigungsmaschine FM-1</t>
  </si>
  <si>
    <t xml:space="preserve">MechaWorks M-500</t>
  </si>
  <si>
    <t xml:space="preserve">Halle 2</t>
  </si>
  <si>
    <t xml:space="preserve">FM-20551</t>
  </si>
  <si>
    <t xml:space="preserve">A-010</t>
  </si>
  <si>
    <t xml:space="preserve">Rolltor Halle 1</t>
  </si>
  <si>
    <t xml:space="preserve">DoorMatic R-6</t>
  </si>
  <si>
    <t xml:space="preserve">RT-83224</t>
  </si>
  <si>
    <t xml:space="preserve">WARTUNGSPLAN</t>
  </si>
  <si>
    <t xml:space="preserve">Wartungsaufgaben, Intervalle und Fälligkeiten – Status berechnet sich automatisch</t>
  </si>
  <si>
    <t xml:space="preserve">Weiße Felder ausfüllen · hinterlegte Spalten berechnen sich automatisch · Vorwarnzeit im Blatt „Übersicht“ einstellbar.</t>
  </si>
  <si>
    <t xml:space="preserve">Nr.</t>
  </si>
  <si>
    <t xml:space="preserve">Anlage</t>
  </si>
  <si>
    <t xml:space="preserve">Wartungsaufgabe</t>
  </si>
  <si>
    <t xml:space="preserve">Letzte Wartung</t>
  </si>
  <si>
    <t xml:space="preserve">Rest-tage</t>
  </si>
  <si>
    <t xml:space="preserve">Verantwortlich</t>
  </si>
  <si>
    <t xml:space="preserve">Bemerkung</t>
  </si>
  <si>
    <t xml:space="preserve">W-001</t>
  </si>
  <si>
    <t xml:space="preserve">Kondensat ablassen, Sichtprüfung</t>
  </si>
  <si>
    <t xml:space="preserve">W-002</t>
  </si>
  <si>
    <t xml:space="preserve">Ölstand prüfen, Ansaugfilter reinigen</t>
  </si>
  <si>
    <t xml:space="preserve">W-003</t>
  </si>
  <si>
    <t xml:space="preserve">Jahreswartung durch Fachfirma</t>
  </si>
  <si>
    <t xml:space="preserve">Wartungsvertrag Nr. 2026-114</t>
  </si>
  <si>
    <t xml:space="preserve">W-004</t>
  </si>
  <si>
    <t xml:space="preserve">Filtermatten wechseln</t>
  </si>
  <si>
    <t xml:space="preserve">W-005</t>
  </si>
  <si>
    <t xml:space="preserve">Funktions- und Lagerprüfung</t>
  </si>
  <si>
    <t xml:space="preserve">W-006</t>
  </si>
  <si>
    <t xml:space="preserve">Brennerwartung und Abgasmessung</t>
  </si>
  <si>
    <t xml:space="preserve">Termin frühzeitig abstimmen</t>
  </si>
  <si>
    <t xml:space="preserve">W-007</t>
  </si>
  <si>
    <t xml:space="preserve">Wasserdruck prüfen, ggf. nachfüllen</t>
  </si>
  <si>
    <t xml:space="preserve">W-008</t>
  </si>
  <si>
    <t xml:space="preserve">Sicherheitsprüfung Aufzug</t>
  </si>
  <si>
    <t xml:space="preserve">Prüfprotokoll ablegen</t>
  </si>
  <si>
    <t xml:space="preserve">W-009</t>
  </si>
  <si>
    <t xml:space="preserve">Ölwechsel und Inspektion</t>
  </si>
  <si>
    <t xml:space="preserve">Werkstatttermin vereinbaren</t>
  </si>
  <si>
    <t xml:space="preserve">W-010</t>
  </si>
  <si>
    <t xml:space="preserve">Reifendruck und Beleuchtung prüfen</t>
  </si>
  <si>
    <t xml:space="preserve">W-011</t>
  </si>
  <si>
    <t xml:space="preserve">Batterie und Hydraulik prüfen</t>
  </si>
  <si>
    <t xml:space="preserve">W-012</t>
  </si>
  <si>
    <t xml:space="preserve">UVV-Prüfung</t>
  </si>
  <si>
    <t xml:space="preserve">Prüfplakette erneuern</t>
  </si>
  <si>
    <t xml:space="preserve">W-013</t>
  </si>
  <si>
    <t xml:space="preserve">USV-Selbsttest ausführen und protokollieren</t>
  </si>
  <si>
    <t xml:space="preserve">W-014</t>
  </si>
  <si>
    <t xml:space="preserve">Batterieprüfung durch Fachfirma</t>
  </si>
  <si>
    <t xml:space="preserve">W-015</t>
  </si>
  <si>
    <t xml:space="preserve">Filterreinigung und Kondensatablauf</t>
  </si>
  <si>
    <t xml:space="preserve">W-016</t>
  </si>
  <si>
    <t xml:space="preserve">Schmierplan abarbeiten</t>
  </si>
  <si>
    <t xml:space="preserve">W-017</t>
  </si>
  <si>
    <t xml:space="preserve">Spindel und Führungen prüfen</t>
  </si>
  <si>
    <t xml:space="preserve">W-018</t>
  </si>
  <si>
    <t xml:space="preserve">Torlauf, Lichtschranke, Notentriegelung</t>
  </si>
  <si>
    <t xml:space="preserve">JAHRESPLAN 2026</t>
  </si>
  <si>
    <t xml:space="preserve">Wartungskalender – automatisch aus dem Wartungsplan erzeugt, keine Eingabe nötig</t>
  </si>
  <si>
    <t xml:space="preserve">● = Wartung fällig im jeweiligen Monat (auf Basis von Intervall und nächstem Termin).</t>
  </si>
  <si>
    <t xml:space="preserve">Jan</t>
  </si>
  <si>
    <t xml:space="preserve">Feb</t>
  </si>
  <si>
    <t xml:space="preserve">Mär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</si>
  <si>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</si>
  <si>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</si>
  <si>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</si>
  <si>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</si>
  <si>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</si>
  <si>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</si>
  <si>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</si>
  <si>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</si>
  <si>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WARTUNGSPROTOKOLL</t>
  </si>
  <si>
    <t xml:space="preserve">Durchgeführte Wartungen lückenlos dokumentieren – Nachweis und Kostenübersicht</t>
  </si>
  <si>
    <t xml:space="preserve">Weiße Felder ausfüllen · hinterlegte Spalten berechnen sich automatisch.</t>
  </si>
  <si>
    <t xml:space="preserve">Datum</t>
  </si>
  <si>
    <t xml:space="preserve">Durchgeführte Arbeiten</t>
  </si>
  <si>
    <t xml:space="preserve">Durchgeführt von</t>
  </si>
  <si>
    <t xml:space="preserve">Dauer (Std.)</t>
  </si>
  <si>
    <t xml:space="preserve">Material-kosten</t>
  </si>
  <si>
    <t xml:space="preserve">Fremd-leistung</t>
  </si>
  <si>
    <t xml:space="preserve">Gesamt-kosten</t>
  </si>
  <si>
    <t xml:space="preserve">Ergebnis</t>
  </si>
  <si>
    <t xml:space="preserve">Wasserdruck geprüft und nachgefüllt</t>
  </si>
  <si>
    <t xml:space="preserve">Ohne Befund</t>
  </si>
  <si>
    <t xml:space="preserve">Filtermatten gewechselt</t>
  </si>
  <si>
    <t xml:space="preserve">UVV-Prüfung durchgeführt</t>
  </si>
  <si>
    <t xml:space="preserve">Plakette erneuert</t>
  </si>
  <si>
    <t xml:space="preserve">Mangel behoben</t>
  </si>
  <si>
    <t xml:space="preserve">Keilriemen nachgespannt</t>
  </si>
  <si>
    <t xml:space="preserve">Protokoll abgelegt</t>
  </si>
  <si>
    <t xml:space="preserve">Ölwechsel und Filterreinigung</t>
  </si>
  <si>
    <t xml:space="preserve">Filterreinigung, Kondensatablauf gespült</t>
  </si>
  <si>
    <t xml:space="preserve">Führungsbahnen nachgeschmiert</t>
  </si>
  <si>
    <t xml:space="preserve">Mangel offen</t>
  </si>
  <si>
    <t xml:space="preserve">Abdeckung beschädigt – Folgeauftrag</t>
  </si>
  <si>
    <t xml:space="preserve">Spindel und Führungen geprüft</t>
  </si>
  <si>
    <t xml:space="preserve">Lager ersetzt</t>
  </si>
  <si>
    <t xml:space="preserve">Wasserdruck geprüft</t>
  </si>
  <si>
    <t xml:space="preserve">Batterie und Hydraulik geprüft</t>
  </si>
  <si>
    <t xml:space="preserve">Reifendruck und Beleuchtung geprüft</t>
  </si>
  <si>
    <t xml:space="preserve">Kondensat abgelassen, Sichtprüfung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</si>
</sst>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#,##0.00&quot; €&quot;"/>
    <numFmt numFmtId="167" formatCode="General"/>
    <numFmt numFmtId="168" formatCode="#,##0&quot; €&quot;"/>
    <numFmt numFmtId="169" formatCode="dd\.mm\.yyyy"/>
    <numFmt numFmtId="170" formatCode="0.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sz val="10"/>
      <color rgb="FFBFD6D9"/>
      <name val="Calibri"/>
      <family val="0"/>
      <charset val="1"/>
    </font>
    <font>
      <b val="true"/>
      <sz val="11"/>
      <color rgb="FF0E4A52"/>
      <name val="Calibri"/>
      <family val="0"/>
      <charset val="1"/>
    </font>
    <font>
      <b val="true"/>
      <sz val="8"/>
      <color rgb="FF5F7274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6"/>
      <color rgb="FF232A2B"/>
      <name val="Calibri"/>
      <family val="0"/>
      <charset val="1"/>
    </font>
    <font>
      <b val="true"/>
      <sz val="16"/>
      <color rgb="FF9B1C1C"/>
      <name val="Calibri"/>
      <family val="0"/>
      <charset val="1"/>
    </font>
    <font>
      <b val="true"/>
      <sz val="16"/>
      <color rgb="FF8A5A00"/>
      <name val="Calibri"/>
      <family val="0"/>
      <charset val="1"/>
    </font>
    <font>
      <sz val="10"/>
      <color rgb="FF232A2B"/>
      <name val="Calibri"/>
      <family val="0"/>
      <charset val="1"/>
    </font>
    <font>
      <b val="true"/>
      <sz val="16"/>
      <color rgb="FF1E6B3A"/>
      <name val="Calibri"/>
      <family val="0"/>
      <charset val="1"/>
    </font>
    <font>
      <b val="true"/>
      <sz val="16"/>
      <color rgb="FF0E4A52"/>
      <name val="Calibri"/>
      <family val="0"/>
      <charset val="1"/>
    </font>
    <font>
      <b val="true"/>
      <sz val="10"/>
      <color rgb="FF232A2B"/>
      <name val="Calibri"/>
      <family val="0"/>
      <charset val="1"/>
    </font>
    <font>
      <sz val="9"/>
      <color rgb="FF232A2B"/>
      <name val="Calibri"/>
      <family val="0"/>
      <charset val="1"/>
    </font>
    <font>
      <i val="true"/>
      <sz val="8"/>
      <color rgb="FF5F7274"/>
      <name val="Calibri"/>
      <family val="0"/>
      <charset val="1"/>
    </font>
    <font>
      <b val="true"/>
      <sz val="9"/>
      <color rgb="FF232A2B"/>
      <name val="Calibri"/>
      <family val="0"/>
      <charset val="1"/>
    </font>
    <font>
      <sz val="9"/>
      <color rgb="FF5F7274"/>
      <name val="Calibri"/>
      <family val="0"/>
      <charset val="1"/>
    </font>
    <font>
      <b val="true"/>
      <sz val="9"/>
      <color rgb="FF1E6B3A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i val="true"/>
      <sz val="9"/>
      <color rgb="FF5F7274"/>
      <name val="Calibri"/>
      <family val="0"/>
      <charset val="1"/>
    </font>
    <font>
      <b val="true"/>
      <sz val="9"/>
      <color rgb="FF0E4A52"/>
      <name val="Calibri"/>
      <family val="0"/>
      <charset val="1"/>
    </font>
    <font>
      <b val="true"/>
      <sz val="10"/>
      <color rgb="FF1B6B75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E4A52"/>
        <bgColor rgb="FF1E6B3A"/>
      </patternFill>
    </fill>
    <fill>
      <patternFill patternType="solid">
        <fgColor rgb="FFDD9A32"/>
        <bgColor rgb="FFFF8080"/>
      </patternFill>
    </fill>
    <fill>
      <patternFill patternType="solid">
        <fgColor rgb="FFF4F8F8"/>
        <bgColor rgb="FFF9F9F9"/>
      </patternFill>
    </fill>
    <fill>
      <patternFill patternType="solid">
        <fgColor rgb="FF1B6B75"/>
        <bgColor rgb="FF1E6B3A"/>
      </patternFill>
    </fill>
    <fill>
      <patternFill patternType="solid">
        <fgColor rgb="FFEDF4F4"/>
        <bgColor rgb="FFF4F8F8"/>
      </patternFill>
    </fill>
    <fill>
      <patternFill patternType="solid">
        <fgColor rgb="FFFDF6E7"/>
        <bgColor rgb="FFF9F9F9"/>
      </patternFill>
    </fill>
    <fill>
      <patternFill patternType="solid">
        <fgColor rgb="FFFFFFFF"/>
        <bgColor rgb="FFF9F9F9"/>
      </patternFill>
    </fill>
    <fill>
      <patternFill patternType="solid">
        <fgColor rgb="FFE1F1E5"/>
        <bgColor rgb="FFEDF4F4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DD9A32"/>
      </bottom>
      <diagonal/>
    </border>
    <border diagonalUp="false" diagonalDown="false">
      <left style="thick">
        <color rgb="FF0E4A52"/>
      </left>
      <right style="thin">
        <color rgb="FFC9D8D9"/>
      </right>
      <top style="thin">
        <color rgb="FFC9D8D9"/>
      </top>
      <bottom/>
      <diagonal/>
    </border>
    <border diagonalUp="false" diagonalDown="false">
      <left style="thin">
        <color rgb="FFC9D8D9"/>
      </left>
      <right style="thin">
        <color rgb="FFC9D8D9"/>
      </right>
      <top style="thin">
        <color rgb="FFC9D8D9"/>
      </top>
      <bottom style="thin">
        <color rgb="FFC9D8D9"/>
      </bottom>
      <diagonal/>
    </border>
    <border diagonalUp="false" diagonalDown="false">
      <left style="thick">
        <color rgb="FF0E4A52"/>
      </left>
      <right style="thin">
        <color rgb="FFC9D8D9"/>
      </right>
      <top/>
      <bottom style="thin">
        <color rgb="FFC9D8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4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5" fontId="10" fillId="4" borderId="4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5" fontId="11" fillId="4" borderId="4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12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4" borderId="4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6" fontId="14" fillId="4" borderId="4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1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name val="Calibri"/>
        <charset val="1"/>
        <family val="0"/>
        <b val="1"/>
        <color rgb="FF9B1C1C"/>
        <sz val="10"/>
      </font>
      <fill>
        <patternFill>
          <bgColor rgb="FFFBE3E3"/>
        </patternFill>
      </fill>
    </dxf>
    <dxf>
      <font>
        <name val="Calibri"/>
        <charset val="1"/>
        <family val="0"/>
        <color rgb="FF8A5A00"/>
        <sz val="10"/>
      </font>
      <fill>
        <patternFill>
          <bgColor rgb="FFFCF0D8"/>
        </patternFill>
      </fill>
    </dxf>
    <dxf>
      <font>
        <name val="Calibri"/>
        <charset val="1"/>
        <family val="0"/>
        <color rgb="FF1E6B3A"/>
        <sz val="10"/>
      </font>
      <fill>
        <patternFill>
          <bgColor rgb="FFE1F1E5"/>
        </patternFill>
      </fill>
    </dxf>
    <dxf>
      <font>
        <name val="Calibri"/>
        <charset val="1"/>
        <family val="0"/>
        <color rgb="FF9B1C1C"/>
        <sz val="10"/>
      </font>
      <fill>
        <patternFill>
          <bgColor rgb="FFFBE3E3"/>
        </patternFill>
      </fill>
    </dxf>
    <dxf>
      <font>
        <name val="Calibri"/>
        <charset val="1"/>
        <family val="0"/>
        <b val="1"/>
        <color rgb="FF8A5A00"/>
        <sz val="10"/>
      </font>
      <fill>
        <patternFill>
          <bgColor rgb="FFFCF0D8"/>
        </patternFill>
      </fill>
    </dxf>
    <dxf>
      <font>
        <name val="Calibri"/>
        <charset val="1"/>
        <family val="0"/>
        <b val="1"/>
        <color rgb="FF9B1C1C"/>
        <sz val="10"/>
      </font>
    </dxf>
    <dxf>
      <font>
        <name val="Calibri"/>
        <charset val="1"/>
        <family val="0"/>
        <b val="1"/>
        <color rgb="FFFFFFFF"/>
        <sz val="10"/>
      </font>
      <fill>
        <patternFill>
          <bgColor rgb="FF1B6B7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6B3A"/>
      <rgbColor rgb="FF000080"/>
      <rgbColor rgb="FF8A5A00"/>
      <rgbColor rgb="FF800080"/>
      <rgbColor rgb="FF1B6B75"/>
      <rgbColor rgb="FFBFD6D9"/>
      <rgbColor rgb="FF878787"/>
      <rgbColor rgb="FF9999FF"/>
      <rgbColor rgb="FF993366"/>
      <rgbColor rgb="FFFDF6E7"/>
      <rgbColor rgb="FFEDF4F4"/>
      <rgbColor rgb="FF660066"/>
      <rgbColor rgb="FFFF8080"/>
      <rgbColor rgb="FF0066CC"/>
      <rgbColor rgb="FFC9D8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8F8"/>
      <rgbColor rgb="FFE1F1E5"/>
      <rgbColor rgb="FFFCF0D8"/>
      <rgbColor rgb="FFD9D9D9"/>
      <rgbColor rgb="FFF9F9F9"/>
      <rgbColor rgb="FFCC99FF"/>
      <rgbColor rgb="FFFBE3E3"/>
      <rgbColor rgb="FF3366FF"/>
      <rgbColor rgb="FF33CCCC"/>
      <rgbColor rgb="FF99CC00"/>
      <rgbColor rgb="FFFFCC00"/>
      <rgbColor rgb="FFDD9A32"/>
      <rgbColor rgb="FFFF6600"/>
      <rgbColor rgb="FF5F7274"/>
      <rgbColor rgb="FF969696"/>
      <rgbColor rgb="FF0E4A52"/>
      <rgbColor rgb="FF339966"/>
      <rgbColor rgb="FF003300"/>
      <rgbColor rgb="FF333300"/>
      <rgbColor rgb="FF9B1C1C"/>
      <rgbColor rgb="FF993366"/>
      <rgbColor rgb="FF333399"/>
      <rgbColor rgb="FF232A2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Wartungskosten 2026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Übersicht!I8</c:f>
              <c:strCache>
                <c:ptCount val="1"/>
                <c:pt idx="0">
                  <c:v>Kosten</c:v>
                </c:pt>
              </c:strCache>
            </c:strRef>
          </c:tx>
          <c:spPr>
            <a:solidFill>
              <a:srgbClr val="1b6b7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Übersicht!$H$9:$H$20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Übersicht!$I$9:$I$20</c:f>
              <c:numCache>
                <c:formatCode>#,##0.00" €"</c:formatCode>
                <c:ptCount val="12"/>
                <c:pt idx="0">
                  <c:v>45.9</c:v>
                </c:pt>
                <c:pt idx="1">
                  <c:v>189</c:v>
                </c:pt>
                <c:pt idx="2">
                  <c:v>488.5</c:v>
                </c:pt>
                <c:pt idx="3">
                  <c:v>47.4</c:v>
                </c:pt>
                <c:pt idx="4">
                  <c:v>545.9</c:v>
                </c:pt>
                <c:pt idx="5">
                  <c:v>22.8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56902341"/>
        <c:axId val="9085694"/>
      </c:barChart>
      <c:catAx>
        <c:axId val="5690234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085694"/>
        <c:crosses val="autoZero"/>
        <c:auto val="1"/>
        <c:lblAlgn val="ctr"/>
        <c:lblOffset val="100"/>
        <c:noMultiLvlLbl val="0"/>
      </c:catAx>
      <c:valAx>
        <c:axId val="9085694"/>
        <c:scaling>
          <c:orientation val="minMax"/>
        </c:scaling>
        <c:delete val="0"/>
        <c:axPos val="l"/>
        <c:numFmt formatCode="#,##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690234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7</xdr:row>
      <xdr:rowOff>0</xdr:rowOff>
    </xdr:from>
    <xdr:to>
      <xdr:col>14</xdr:col>
      <xdr:colOff>582840</xdr:colOff>
      <xdr:row>19</xdr:row>
      <xdr:rowOff>115200</xdr:rowOff>
    </xdr:to>
    <xdr:graphicFrame>
      <xdr:nvGraphicFramePr>
        <xdr:cNvPr id="0" name="Chart 1"/>
        <xdr:cNvGraphicFramePr/>
      </xdr:nvGraphicFramePr>
      <xdr:xfrm>
        <a:off x="8176320" y="1238400"/>
        <a:ext cx="485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D9A32"/>
    <pageSetUpPr fitToPage="false"/>
  </sheetPr>
  <dimension ref="A1:M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5" min="3" style="0" width="21"/>
    <col collapsed="false" customWidth="true" hidden="false" outlineLevel="0" max="7" min="6" style="0" width="2"/>
    <col collapsed="false" customWidth="true" hidden="false" outlineLevel="0" max="8" min="8" style="0" width="12"/>
    <col collapsed="false" customWidth="true" hidden="false" outlineLevel="0" max="13" min="9" style="0" width="13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25.5" hidden="false" customHeight="true" outlineLevel="0" collapsed="false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5.75" hidden="false" customHeight="true" outlineLevel="0" collapsed="false">
      <c r="A3" s="1"/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3.7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6" customFormat="false" ht="15" hidden="false" customHeight="false" outlineLevel="0" collapsed="false">
      <c r="B6" s="5" t="s">
        <v>2</v>
      </c>
      <c r="H6" s="5" t="s">
        <v>3</v>
      </c>
    </row>
    <row r="8" customFormat="false" ht="13.5" hidden="false" customHeight="true" outlineLevel="0" collapsed="false">
      <c r="B8" s="6" t="s">
        <v>4</v>
      </c>
      <c r="C8" s="6" t="s">
        <v>5</v>
      </c>
      <c r="D8" s="6" t="s">
        <v>6</v>
      </c>
      <c r="E8" s="6" t="s">
        <v>7</v>
      </c>
      <c r="H8" s="7" t="s">
        <v>8</v>
      </c>
      <c r="I8" s="7" t="s">
        <v>9</v>
      </c>
    </row>
    <row r="9" customFormat="false" ht="24" hidden="false" customHeight="true" outlineLevel="0" collapsed="false">
      <c r="B9" s="8" t="n">
        <f aca="false">COUNTIF(Anlagen!$A$7:$A$26,"?*")</f>
        <v>10</v>
      </c>
      <c r="C9" s="8" t="n">
        <f aca="false">COUNTIF(Wartungsplan!$A$7:$A$36,"?*")</f>
        <v>18</v>
      </c>
      <c r="D9" s="9" t="n">
        <f aca="false">COUNTIF(Wartungsplan!$I$7:$I$36,"Überfällig")</f>
        <v>2</v>
      </c>
      <c r="E9" s="10" t="n">
        <f aca="false">COUNTIF(Wartungsplan!$I$7:$I$36,"Bald fällig")</f>
        <v>7</v>
      </c>
      <c r="H9" s="11" t="s">
        <v>10</v>
      </c>
      <c r="I9" s="12" t="n">
        <f aca="false">SUMIFS(Protokoll!$I$7:$I$32,Protokoll!$A$7:$A$32,"&gt;="&amp;DATE($C$25,ROW()-8,1),Protokoll!$A$7:$A$32,"&lt;"&amp;DATE($C$25,ROW()-7,1))</f>
        <v>45.9</v>
      </c>
    </row>
    <row r="10" customFormat="false" ht="15" hidden="false" customHeight="false" outlineLevel="0" collapsed="false">
      <c r="H10" s="11" t="s">
        <v>11</v>
      </c>
      <c r="I10" s="12" t="n">
        <f aca="false">SUMIFS(Protokoll!$I$7:$I$32,Protokoll!$A$7:$A$32,"&gt;="&amp;DATE($C$25,ROW()-8,1),Protokoll!$A$7:$A$32,"&lt;"&amp;DATE($C$25,ROW()-7,1))</f>
        <v>189</v>
      </c>
    </row>
    <row r="11" customFormat="false" ht="15" hidden="false" customHeight="false" outlineLevel="0" collapsed="false">
      <c r="H11" s="11" t="s">
        <v>12</v>
      </c>
      <c r="I11" s="12" t="n">
        <f aca="false">SUMIFS(Protokoll!$I$7:$I$32,Protokoll!$A$7:$A$32,"&gt;="&amp;DATE($C$25,ROW()-8,1),Protokoll!$A$7:$A$32,"&lt;"&amp;DATE($C$25,ROW()-7,1))</f>
        <v>488.5</v>
      </c>
    </row>
    <row r="12" customFormat="false" ht="13.5" hidden="false" customHeight="true" outlineLevel="0" collapsed="false">
      <c r="B12" s="6" t="s">
        <v>13</v>
      </c>
      <c r="C12" s="6" t="s">
        <v>14</v>
      </c>
      <c r="D12" s="6" t="s">
        <v>15</v>
      </c>
      <c r="E12" s="6" t="s">
        <v>16</v>
      </c>
      <c r="H12" s="11" t="s">
        <v>17</v>
      </c>
      <c r="I12" s="12" t="n">
        <f aca="false">SUMIFS(Protokoll!$I$7:$I$32,Protokoll!$A$7:$A$32,"&gt;="&amp;DATE($C$25,ROW()-8,1),Protokoll!$A$7:$A$32,"&lt;"&amp;DATE($C$25,ROW()-7,1))</f>
        <v>47.4</v>
      </c>
    </row>
    <row r="13" customFormat="false" ht="24" hidden="false" customHeight="true" outlineLevel="0" collapsed="false">
      <c r="B13" s="13" t="n">
        <f aca="false">COUNTIF(Wartungsplan!$I$7:$I$36,"OK")</f>
        <v>9</v>
      </c>
      <c r="C13" s="8" t="n">
        <f aca="false">COUNT(Protokoll!$A$7:$A$32)</f>
        <v>14</v>
      </c>
      <c r="D13" s="14" t="n">
        <f aca="false">SUMIFS(Protokoll!$I$7:$I$32,Protokoll!$A$7:$A$32,"&gt;="&amp;DATE($C$25,1,1),Protokoll!$A$7:$A$32,"&lt;"&amp;DATE($C$25+1,1,1))</f>
        <v>1339.5</v>
      </c>
      <c r="E13" s="14" t="n">
        <f aca="false">IFERROR(D13/C13,0)</f>
        <v>95.6785714285714</v>
      </c>
      <c r="H13" s="11" t="s">
        <v>18</v>
      </c>
      <c r="I13" s="12" t="n">
        <f aca="false">SUMIFS(Protokoll!$I$7:$I$32,Protokoll!$A$7:$A$32,"&gt;="&amp;DATE($C$25,ROW()-8,1),Protokoll!$A$7:$A$32,"&lt;"&amp;DATE($C$25,ROW()-7,1))</f>
        <v>545.9</v>
      </c>
    </row>
    <row r="14" customFormat="false" ht="15" hidden="false" customHeight="false" outlineLevel="0" collapsed="false">
      <c r="H14" s="11" t="s">
        <v>19</v>
      </c>
      <c r="I14" s="12" t="n">
        <f aca="false">SUMIFS(Protokoll!$I$7:$I$32,Protokoll!$A$7:$A$32,"&gt;="&amp;DATE($C$25,ROW()-8,1),Protokoll!$A$7:$A$32,"&lt;"&amp;DATE($C$25,ROW()-7,1))</f>
        <v>22.8</v>
      </c>
    </row>
    <row r="15" customFormat="false" ht="15" hidden="false" customHeight="false" outlineLevel="0" collapsed="false">
      <c r="H15" s="11" t="s">
        <v>20</v>
      </c>
      <c r="I15" s="12" t="n">
        <f aca="false">SUMIFS(Protokoll!$I$7:$I$32,Protokoll!$A$7:$A$32,"&gt;="&amp;DATE($C$25,ROW()-8,1),Protokoll!$A$7:$A$32,"&lt;"&amp;DATE($C$25,ROW()-7,1))</f>
        <v>0</v>
      </c>
    </row>
    <row r="16" customFormat="false" ht="15" hidden="false" customHeight="false" outlineLevel="0" collapsed="false">
      <c r="B16" s="5" t="s">
        <v>21</v>
      </c>
      <c r="H16" s="11" t="s">
        <v>22</v>
      </c>
      <c r="I16" s="12" t="n">
        <f aca="false">SUMIFS(Protokoll!$I$7:$I$32,Protokoll!$A$7:$A$32,"&gt;="&amp;DATE($C$25,ROW()-8,1),Protokoll!$A$7:$A$32,"&lt;"&amp;DATE($C$25,ROW()-7,1))</f>
        <v>0</v>
      </c>
    </row>
    <row r="17" customFormat="false" ht="15" hidden="false" customHeight="false" outlineLevel="0" collapsed="false">
      <c r="H17" s="11" t="s">
        <v>23</v>
      </c>
      <c r="I17" s="12" t="n">
        <f aca="false">SUMIFS(Protokoll!$I$7:$I$32,Protokoll!$A$7:$A$32,"&gt;="&amp;DATE($C$25,ROW()-8,1),Protokoll!$A$7:$A$32,"&lt;"&amp;DATE($C$25,ROW()-7,1))</f>
        <v>0</v>
      </c>
    </row>
    <row r="18" customFormat="false" ht="15" hidden="false" customHeight="false" outlineLevel="0" collapsed="false">
      <c r="B18" s="7" t="s">
        <v>24</v>
      </c>
      <c r="C18" s="7" t="s">
        <v>25</v>
      </c>
      <c r="D18" s="7" t="s">
        <v>26</v>
      </c>
      <c r="E18" s="7" t="s">
        <v>27</v>
      </c>
      <c r="H18" s="11" t="s">
        <v>28</v>
      </c>
      <c r="I18" s="12" t="n">
        <f aca="false">SUMIFS(Protokoll!$I$7:$I$32,Protokoll!$A$7:$A$32,"&gt;="&amp;DATE($C$25,ROW()-8,1),Protokoll!$A$7:$A$32,"&lt;"&amp;DATE($C$25,ROW()-7,1))</f>
        <v>0</v>
      </c>
    </row>
    <row r="19" customFormat="false" ht="15" hidden="false" customHeight="false" outlineLevel="0" collapsed="false">
      <c r="B19" s="15" t="s">
        <v>29</v>
      </c>
      <c r="C19" s="16" t="n">
        <f aca="false">COUNTIFS(Wartungsplan!$I$7:$I$36,C$18,Wartungsplan!$J$7:$J$36,$B19)</f>
        <v>0</v>
      </c>
      <c r="D19" s="16" t="n">
        <f aca="false">COUNTIFS(Wartungsplan!$I$7:$I$36,D$18,Wartungsplan!$J$7:$J$36,$B19)</f>
        <v>1</v>
      </c>
      <c r="E19" s="16" t="n">
        <f aca="false">COUNTIFS(Wartungsplan!$I$7:$I$36,E$18,Wartungsplan!$J$7:$J$36,$B19)</f>
        <v>6</v>
      </c>
      <c r="H19" s="11" t="s">
        <v>30</v>
      </c>
      <c r="I19" s="12" t="n">
        <f aca="false">SUMIFS(Protokoll!$I$7:$I$32,Protokoll!$A$7:$A$32,"&gt;="&amp;DATE($C$25,ROW()-8,1),Protokoll!$A$7:$A$32,"&lt;"&amp;DATE($C$25,ROW()-7,1))</f>
        <v>0</v>
      </c>
    </row>
    <row r="20" customFormat="false" ht="15" hidden="false" customHeight="false" outlineLevel="0" collapsed="false">
      <c r="B20" s="15" t="s">
        <v>31</v>
      </c>
      <c r="C20" s="16" t="n">
        <f aca="false">COUNTIFS(Wartungsplan!$I$7:$I$36,C$18,Wartungsplan!$J$7:$J$36,$B20)</f>
        <v>1</v>
      </c>
      <c r="D20" s="16" t="n">
        <f aca="false">COUNTIFS(Wartungsplan!$I$7:$I$36,D$18,Wartungsplan!$J$7:$J$36,$B20)</f>
        <v>5</v>
      </c>
      <c r="E20" s="16" t="n">
        <f aca="false">COUNTIFS(Wartungsplan!$I$7:$I$36,E$18,Wartungsplan!$J$7:$J$36,$B20)</f>
        <v>2</v>
      </c>
      <c r="H20" s="11" t="s">
        <v>32</v>
      </c>
      <c r="I20" s="12" t="n">
        <f aca="false">SUMIFS(Protokoll!$I$7:$I$32,Protokoll!$A$7:$A$32,"&gt;="&amp;DATE($C$25,ROW()-8,1),Protokoll!$A$7:$A$32,"&lt;"&amp;DATE($C$25,ROW()-7,1))</f>
        <v>0</v>
      </c>
    </row>
    <row r="21" customFormat="false" ht="15" hidden="false" customHeight="false" outlineLevel="0" collapsed="false">
      <c r="B21" s="15" t="s">
        <v>33</v>
      </c>
      <c r="C21" s="16" t="n">
        <f aca="false">COUNTIFS(Wartungsplan!$I$7:$I$36,C$18,Wartungsplan!$J$7:$J$36,$B21)</f>
        <v>1</v>
      </c>
      <c r="D21" s="16" t="n">
        <f aca="false">COUNTIFS(Wartungsplan!$I$7:$I$36,D$18,Wartungsplan!$J$7:$J$36,$B21)</f>
        <v>1</v>
      </c>
      <c r="E21" s="16" t="n">
        <f aca="false">COUNTIFS(Wartungsplan!$I$7:$I$36,E$18,Wartungsplan!$J$7:$J$36,$B21)</f>
        <v>1</v>
      </c>
    </row>
    <row r="23" customFormat="false" ht="15" hidden="false" customHeight="false" outlineLevel="0" collapsed="false">
      <c r="B23" s="5" t="s">
        <v>34</v>
      </c>
      <c r="H23" s="5" t="s">
        <v>35</v>
      </c>
    </row>
    <row r="25" customFormat="false" ht="24" hidden="false" customHeight="true" outlineLevel="0" collapsed="false">
      <c r="B25" s="17" t="s">
        <v>36</v>
      </c>
      <c r="C25" s="18" t="n">
        <v>2026</v>
      </c>
      <c r="H25" s="19" t="s">
        <v>37</v>
      </c>
      <c r="I25" s="19"/>
      <c r="J25" s="19"/>
      <c r="K25" s="19"/>
      <c r="L25" s="19"/>
      <c r="M25" s="19"/>
    </row>
    <row r="26" customFormat="false" ht="24" hidden="false" customHeight="true" outlineLevel="0" collapsed="false">
      <c r="B26" s="17" t="s">
        <v>38</v>
      </c>
      <c r="C26" s="18" t="n">
        <v>30</v>
      </c>
      <c r="H26" s="19" t="s">
        <v>39</v>
      </c>
      <c r="I26" s="19"/>
      <c r="J26" s="19"/>
      <c r="K26" s="19"/>
      <c r="L26" s="19"/>
      <c r="M26" s="19"/>
    </row>
    <row r="27" customFormat="false" ht="24" hidden="false" customHeight="true" outlineLevel="0" collapsed="false">
      <c r="B27" s="20" t="s">
        <v>40</v>
      </c>
      <c r="C27" s="20"/>
      <c r="D27" s="20"/>
      <c r="E27" s="20"/>
      <c r="H27" s="19" t="s">
        <v>41</v>
      </c>
      <c r="I27" s="19"/>
      <c r="J27" s="19"/>
      <c r="K27" s="19"/>
      <c r="L27" s="19"/>
      <c r="M27" s="19"/>
    </row>
    <row r="28" customFormat="false" ht="24" hidden="false" customHeight="true" outlineLevel="0" collapsed="false">
      <c r="H28" s="19" t="s">
        <v>42</v>
      </c>
      <c r="I28" s="19"/>
      <c r="J28" s="19"/>
      <c r="K28" s="19"/>
      <c r="L28" s="19"/>
      <c r="M28" s="19"/>
    </row>
    <row r="29" customFormat="false" ht="24" hidden="false" customHeight="true" outlineLevel="0" collapsed="false">
      <c r="B29" s="7" t="s">
        <v>43</v>
      </c>
      <c r="C29" s="7" t="s">
        <v>44</v>
      </c>
      <c r="D29" s="7" t="s">
        <v>45</v>
      </c>
      <c r="H29" s="19" t="s">
        <v>46</v>
      </c>
      <c r="I29" s="19"/>
      <c r="J29" s="19"/>
      <c r="K29" s="19"/>
      <c r="L29" s="19"/>
      <c r="M29" s="19"/>
    </row>
    <row r="30" customFormat="false" ht="15" hidden="false" customHeight="false" outlineLevel="0" collapsed="false">
      <c r="B30" s="11" t="s">
        <v>47</v>
      </c>
      <c r="C30" s="21" t="n">
        <v>1</v>
      </c>
      <c r="D30" s="21" t="n">
        <v>0</v>
      </c>
    </row>
    <row r="31" customFormat="false" ht="15" hidden="false" customHeight="false" outlineLevel="0" collapsed="false">
      <c r="B31" s="11" t="s">
        <v>48</v>
      </c>
      <c r="C31" s="21" t="n">
        <v>7</v>
      </c>
      <c r="D31" s="21" t="n">
        <v>0</v>
      </c>
      <c r="H31" s="5" t="s">
        <v>49</v>
      </c>
    </row>
    <row r="32" customFormat="false" ht="15" hidden="false" customHeight="false" outlineLevel="0" collapsed="false">
      <c r="B32" s="11" t="s">
        <v>50</v>
      </c>
      <c r="C32" s="21" t="n">
        <v>30</v>
      </c>
      <c r="D32" s="21" t="n">
        <v>1</v>
      </c>
    </row>
    <row r="33" customFormat="false" ht="15" hidden="false" customHeight="false" outlineLevel="0" collapsed="false">
      <c r="B33" s="11" t="s">
        <v>51</v>
      </c>
      <c r="C33" s="21" t="n">
        <v>91</v>
      </c>
      <c r="D33" s="21" t="n">
        <v>3</v>
      </c>
      <c r="H33" s="22" t="s">
        <v>52</v>
      </c>
      <c r="I33" s="22"/>
      <c r="J33" s="23" t="s">
        <v>53</v>
      </c>
      <c r="K33" s="23"/>
      <c r="L33" s="23"/>
      <c r="M33" s="23"/>
    </row>
    <row r="34" customFormat="false" ht="15" hidden="false" customHeight="false" outlineLevel="0" collapsed="false">
      <c r="B34" s="11" t="s">
        <v>54</v>
      </c>
      <c r="C34" s="21" t="n">
        <v>182</v>
      </c>
      <c r="D34" s="21" t="n">
        <v>6</v>
      </c>
      <c r="H34" s="24" t="s">
        <v>55</v>
      </c>
      <c r="I34" s="24"/>
      <c r="J34" s="23" t="s">
        <v>56</v>
      </c>
      <c r="K34" s="23"/>
      <c r="L34" s="23"/>
      <c r="M34" s="23"/>
    </row>
    <row r="35" customFormat="false" ht="15" hidden="false" customHeight="false" outlineLevel="0" collapsed="false">
      <c r="B35" s="11" t="s">
        <v>57</v>
      </c>
      <c r="C35" s="21" t="n">
        <v>365</v>
      </c>
      <c r="D35" s="21" t="n">
        <v>12</v>
      </c>
      <c r="H35" s="25" t="s">
        <v>58</v>
      </c>
      <c r="I35" s="25"/>
      <c r="J35" s="23" t="s">
        <v>59</v>
      </c>
      <c r="K35" s="23"/>
      <c r="L35" s="23"/>
      <c r="M35" s="23"/>
    </row>
    <row r="36" customFormat="false" ht="15" hidden="false" customHeight="false" outlineLevel="0" collapsed="false">
      <c r="B36" s="11" t="s">
        <v>60</v>
      </c>
      <c r="C36" s="21" t="n">
        <v>730</v>
      </c>
      <c r="D36" s="21" t="n">
        <v>24</v>
      </c>
    </row>
    <row r="37" customFormat="false" ht="15" hidden="false" customHeight="false" outlineLevel="0" collapsed="false">
      <c r="B37" s="20" t="s">
        <v>61</v>
      </c>
      <c r="C37" s="20"/>
      <c r="D37" s="20"/>
      <c r="E37" s="20"/>
    </row>
  </sheetData>
  <mergeCells count="13">
    <mergeCell ref="H25:M25"/>
    <mergeCell ref="H26:M26"/>
    <mergeCell ref="B27:E27"/>
    <mergeCell ref="H27:M27"/>
    <mergeCell ref="H28:M28"/>
    <mergeCell ref="H29:M29"/>
    <mergeCell ref="H33:I33"/>
    <mergeCell ref="J33:M33"/>
    <mergeCell ref="H34:I34"/>
    <mergeCell ref="J34:M34"/>
    <mergeCell ref="H35:I35"/>
    <mergeCell ref="J35:M35"/>
    <mergeCell ref="B37:E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E4A52"/>
    <pageSetUpPr fitToPage="false"/>
  </sheetPr>
  <dimension ref="A1:P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6"/>
    <col collapsed="false" customWidth="true" hidden="false" outlineLevel="0" max="3" min="3" style="0" width="16"/>
    <col collapsed="false" customWidth="true" hidden="false" outlineLevel="0" max="4" min="4" style="0" width="20"/>
    <col collapsed="false" customWidth="true" hidden="false" outlineLevel="0" max="5" min="5" style="0" width="18"/>
    <col collapsed="false" customWidth="true" hidden="false" outlineLevel="0" max="7" min="6" style="0" width="13"/>
    <col collapsed="false" customWidth="true" hidden="false" outlineLevel="0" max="8" min="8" style="0" width="12"/>
    <col collapsed="false" customWidth="true" hidden="false" outlineLevel="0" max="9" min="9" style="0" width="13"/>
    <col collapsed="false" customWidth="true" hidden="false" outlineLevel="0" max="10" min="10" style="0" width="12"/>
    <col collapsed="false" customWidth="true" hidden="false" outlineLevel="0" max="11" min="11" style="0" width="13"/>
    <col collapsed="false" customWidth="true" hidden="false" outlineLevel="0" max="12" min="12" style="0" width="2"/>
    <col collapsed="false" customWidth="true" hidden="false" outlineLevel="0" max="13" min="13" style="0" width="22"/>
    <col collapsed="false" customWidth="true" hidden="false" outlineLevel="0" max="14" min="14" style="0" width="2"/>
    <col collapsed="false" customWidth="true" hidden="false" outlineLevel="0" max="15" min="15" style="0" width="22"/>
    <col collapsed="false" customWidth="true" hidden="false" outlineLevel="0" max="16" min="16" style="0" width="2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25.5" hidden="false" customHeight="true" outlineLevel="0" collapsed="false">
      <c r="A2" s="1"/>
      <c r="B2" s="2" t="s">
        <v>62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15.75" hidden="false" customHeight="true" outlineLevel="0" collapsed="false">
      <c r="A3" s="1"/>
      <c r="B3" s="3" t="s">
        <v>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customFormat="false" ht="3.7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customFormat="false" ht="15" hidden="false" customHeight="false" outlineLevel="0" collapsed="false">
      <c r="B5" s="26" t="s">
        <v>64</v>
      </c>
    </row>
    <row r="6" customFormat="false" ht="23.85" hidden="false" customHeight="false" outlineLevel="0" collapsed="false">
      <c r="A6" s="7" t="s">
        <v>65</v>
      </c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M6" s="27" t="s">
        <v>76</v>
      </c>
      <c r="O6" s="27" t="s">
        <v>77</v>
      </c>
    </row>
    <row r="7" customFormat="false" ht="15" hidden="false" customHeight="false" outlineLevel="0" collapsed="false">
      <c r="A7" s="21" t="s">
        <v>78</v>
      </c>
      <c r="B7" s="11" t="s">
        <v>79</v>
      </c>
      <c r="C7" s="21" t="s">
        <v>80</v>
      </c>
      <c r="D7" s="11" t="s">
        <v>81</v>
      </c>
      <c r="E7" s="11" t="s">
        <v>82</v>
      </c>
      <c r="F7" s="28" t="n">
        <v>44267</v>
      </c>
      <c r="G7" s="11" t="s">
        <v>83</v>
      </c>
      <c r="H7" s="21" t="s">
        <v>29</v>
      </c>
      <c r="I7" s="21" t="s">
        <v>84</v>
      </c>
      <c r="J7" s="16" t="n">
        <f aca="false">IF($A7="","",COUNTIF(Wartungsplan!$B$7:$B$36,$A7))</f>
        <v>3</v>
      </c>
      <c r="K7" s="29" t="n">
        <f aca="false">IF($A7="","",IF(J7=0,"—",_xlfn.MINIFS(Wartungsplan!$G$7:$G$36,Wartungsplan!$B$7:$B$36,$A7)))</f>
        <v>46223</v>
      </c>
      <c r="M7" s="30" t="s">
        <v>85</v>
      </c>
      <c r="O7" s="30" t="s">
        <v>80</v>
      </c>
    </row>
    <row r="8" customFormat="false" ht="15" hidden="false" customHeight="false" outlineLevel="0" collapsed="false">
      <c r="A8" s="21" t="s">
        <v>86</v>
      </c>
      <c r="B8" s="11" t="s">
        <v>87</v>
      </c>
      <c r="C8" s="21" t="s">
        <v>88</v>
      </c>
      <c r="D8" s="11" t="s">
        <v>89</v>
      </c>
      <c r="E8" s="11" t="s">
        <v>90</v>
      </c>
      <c r="F8" s="28" t="n">
        <v>43713</v>
      </c>
      <c r="G8" s="11" t="s">
        <v>91</v>
      </c>
      <c r="H8" s="21" t="s">
        <v>31</v>
      </c>
      <c r="I8" s="21" t="s">
        <v>84</v>
      </c>
      <c r="J8" s="16" t="n">
        <f aca="false">IF($A8="","",COUNTIF(Wartungsplan!$B$7:$B$36,$A8))</f>
        <v>2</v>
      </c>
      <c r="K8" s="29" t="n">
        <f aca="false">IF($A8="","",IF(J8=0,"—",_xlfn.MINIFS(Wartungsplan!$G$7:$G$36,Wartungsplan!$B$7:$B$36,$A8)))</f>
        <v>46235</v>
      </c>
      <c r="M8" s="30" t="s">
        <v>92</v>
      </c>
      <c r="O8" s="30" t="s">
        <v>88</v>
      </c>
    </row>
    <row r="9" customFormat="false" ht="15" hidden="false" customHeight="false" outlineLevel="0" collapsed="false">
      <c r="A9" s="21" t="s">
        <v>93</v>
      </c>
      <c r="B9" s="11" t="s">
        <v>94</v>
      </c>
      <c r="C9" s="21" t="s">
        <v>88</v>
      </c>
      <c r="D9" s="11" t="s">
        <v>95</v>
      </c>
      <c r="E9" s="11" t="s">
        <v>96</v>
      </c>
      <c r="F9" s="28" t="n">
        <v>43394</v>
      </c>
      <c r="G9" s="11" t="s">
        <v>97</v>
      </c>
      <c r="H9" s="21" t="s">
        <v>29</v>
      </c>
      <c r="I9" s="21" t="s">
        <v>84</v>
      </c>
      <c r="J9" s="16" t="n">
        <f aca="false">IF($A9="","",COUNTIF(Wartungsplan!$B$7:$B$36,$A9))</f>
        <v>2</v>
      </c>
      <c r="K9" s="29" t="n">
        <f aca="false">IF($A9="","",IF(J9=0,"—",_xlfn.MINIFS(Wartungsplan!$G$7:$G$36,Wartungsplan!$B$7:$B$36,$A9)))</f>
        <v>46208</v>
      </c>
      <c r="M9" s="30" t="s">
        <v>98</v>
      </c>
      <c r="O9" s="30" t="s">
        <v>99</v>
      </c>
    </row>
    <row r="10" customFormat="false" ht="15" hidden="false" customHeight="false" outlineLevel="0" collapsed="false">
      <c r="A10" s="21" t="s">
        <v>100</v>
      </c>
      <c r="B10" s="11" t="s">
        <v>101</v>
      </c>
      <c r="C10" s="21" t="s">
        <v>88</v>
      </c>
      <c r="D10" s="11" t="s">
        <v>102</v>
      </c>
      <c r="E10" s="11" t="s">
        <v>103</v>
      </c>
      <c r="F10" s="28" t="n">
        <v>42780</v>
      </c>
      <c r="G10" s="11" t="s">
        <v>104</v>
      </c>
      <c r="H10" s="21" t="s">
        <v>29</v>
      </c>
      <c r="I10" s="21" t="s">
        <v>84</v>
      </c>
      <c r="J10" s="16" t="n">
        <f aca="false">IF($A10="","",COUNTIF(Wartungsplan!$B$7:$B$36,$A10))</f>
        <v>1</v>
      </c>
      <c r="K10" s="29" t="n">
        <f aca="false">IF($A10="","",IF(J10=0,"—",_xlfn.MINIFS(Wartungsplan!$G$7:$G$36,Wartungsplan!$B$7:$B$36,$A10)))</f>
        <v>46273</v>
      </c>
      <c r="M10" s="30" t="s">
        <v>105</v>
      </c>
      <c r="O10" s="30" t="s">
        <v>106</v>
      </c>
    </row>
    <row r="11" customFormat="false" ht="15" hidden="false" customHeight="false" outlineLevel="0" collapsed="false">
      <c r="A11" s="21" t="s">
        <v>107</v>
      </c>
      <c r="B11" s="11" t="s">
        <v>108</v>
      </c>
      <c r="C11" s="21" t="s">
        <v>99</v>
      </c>
      <c r="D11" s="11" t="s">
        <v>109</v>
      </c>
      <c r="E11" s="11" t="s">
        <v>110</v>
      </c>
      <c r="F11" s="28" t="n">
        <v>44720</v>
      </c>
      <c r="G11" s="11" t="s">
        <v>111</v>
      </c>
      <c r="H11" s="21" t="s">
        <v>31</v>
      </c>
      <c r="I11" s="21" t="s">
        <v>84</v>
      </c>
      <c r="J11" s="16" t="n">
        <f aca="false">IF($A11="","",COUNTIF(Wartungsplan!$B$7:$B$36,$A11))</f>
        <v>2</v>
      </c>
      <c r="K11" s="29" t="n">
        <f aca="false">IF($A11="","",IF(J11=0,"—",_xlfn.MINIFS(Wartungsplan!$G$7:$G$36,Wartungsplan!$B$7:$B$36,$A11)))</f>
        <v>46234</v>
      </c>
      <c r="M11" s="30" t="s">
        <v>112</v>
      </c>
      <c r="O11" s="30" t="s">
        <v>113</v>
      </c>
    </row>
    <row r="12" customFormat="false" ht="15" hidden="false" customHeight="false" outlineLevel="0" collapsed="false">
      <c r="A12" s="21" t="s">
        <v>114</v>
      </c>
      <c r="B12" s="11" t="s">
        <v>115</v>
      </c>
      <c r="C12" s="21" t="s">
        <v>99</v>
      </c>
      <c r="D12" s="11" t="s">
        <v>116</v>
      </c>
      <c r="E12" s="11" t="s">
        <v>117</v>
      </c>
      <c r="F12" s="28" t="n">
        <v>43847</v>
      </c>
      <c r="G12" s="11" t="s">
        <v>118</v>
      </c>
      <c r="H12" s="21" t="s">
        <v>29</v>
      </c>
      <c r="I12" s="21" t="s">
        <v>84</v>
      </c>
      <c r="J12" s="16" t="n">
        <f aca="false">IF($A12="","",COUNTIF(Wartungsplan!$B$7:$B$36,$A12))</f>
        <v>2</v>
      </c>
      <c r="K12" s="29" t="n">
        <f aca="false">IF($A12="","",IF(J12=0,"—",_xlfn.MINIFS(Wartungsplan!$G$7:$G$36,Wartungsplan!$B$7:$B$36,$A12)))</f>
        <v>46231</v>
      </c>
      <c r="O12" s="30" t="s">
        <v>119</v>
      </c>
    </row>
    <row r="13" customFormat="false" ht="15" hidden="false" customHeight="false" outlineLevel="0" collapsed="false">
      <c r="A13" s="21" t="s">
        <v>120</v>
      </c>
      <c r="B13" s="11" t="s">
        <v>121</v>
      </c>
      <c r="C13" s="21" t="s">
        <v>106</v>
      </c>
      <c r="D13" s="11" t="s">
        <v>122</v>
      </c>
      <c r="E13" s="11" t="s">
        <v>123</v>
      </c>
      <c r="F13" s="28" t="n">
        <v>45260</v>
      </c>
      <c r="G13" s="11" t="s">
        <v>124</v>
      </c>
      <c r="H13" s="21" t="s">
        <v>29</v>
      </c>
      <c r="I13" s="21" t="s">
        <v>84</v>
      </c>
      <c r="J13" s="16" t="n">
        <f aca="false">IF($A13="","",COUNTIF(Wartungsplan!$B$7:$B$36,$A13))</f>
        <v>2</v>
      </c>
      <c r="K13" s="29" t="n">
        <f aca="false">IF($A13="","",IF(J13=0,"—",_xlfn.MINIFS(Wartungsplan!$G$7:$G$36,Wartungsplan!$B$7:$B$36,$A13)))</f>
        <v>46233</v>
      </c>
    </row>
    <row r="14" customFormat="false" ht="15" hidden="false" customHeight="false" outlineLevel="0" collapsed="false">
      <c r="A14" s="21" t="s">
        <v>125</v>
      </c>
      <c r="B14" s="11" t="s">
        <v>126</v>
      </c>
      <c r="C14" s="21" t="s">
        <v>88</v>
      </c>
      <c r="D14" s="11" t="s">
        <v>127</v>
      </c>
      <c r="E14" s="11" t="s">
        <v>128</v>
      </c>
      <c r="F14" s="28" t="n">
        <v>44311</v>
      </c>
      <c r="G14" s="11" t="s">
        <v>129</v>
      </c>
      <c r="H14" s="21" t="s">
        <v>33</v>
      </c>
      <c r="I14" s="21" t="s">
        <v>84</v>
      </c>
      <c r="J14" s="16" t="n">
        <f aca="false">IF($A14="","",COUNTIF(Wartungsplan!$B$7:$B$36,$A14))</f>
        <v>1</v>
      </c>
      <c r="K14" s="29" t="n">
        <f aca="false">IF($A14="","",IF(J14=0,"—",_xlfn.MINIFS(Wartungsplan!$G$7:$G$36,Wartungsplan!$B$7:$B$36,$A14)))</f>
        <v>46213</v>
      </c>
    </row>
    <row r="15" customFormat="false" ht="15" hidden="false" customHeight="false" outlineLevel="0" collapsed="false">
      <c r="A15" s="21" t="s">
        <v>130</v>
      </c>
      <c r="B15" s="11" t="s">
        <v>131</v>
      </c>
      <c r="C15" s="21" t="s">
        <v>80</v>
      </c>
      <c r="D15" s="11" t="s">
        <v>132</v>
      </c>
      <c r="E15" s="11" t="s">
        <v>133</v>
      </c>
      <c r="F15" s="28" t="n">
        <v>42554</v>
      </c>
      <c r="G15" s="11" t="s">
        <v>134</v>
      </c>
      <c r="H15" s="21" t="s">
        <v>29</v>
      </c>
      <c r="I15" s="21" t="s">
        <v>84</v>
      </c>
      <c r="J15" s="16" t="n">
        <f aca="false">IF($A15="","",COUNTIF(Wartungsplan!$B$7:$B$36,$A15))</f>
        <v>2</v>
      </c>
      <c r="K15" s="29" t="n">
        <f aca="false">IF($A15="","",IF(J15=0,"—",_xlfn.MINIFS(Wartungsplan!$G$7:$G$36,Wartungsplan!$B$7:$B$36,$A15)))</f>
        <v>46224</v>
      </c>
    </row>
    <row r="16" customFormat="false" ht="15" hidden="false" customHeight="false" outlineLevel="0" collapsed="false">
      <c r="A16" s="21" t="s">
        <v>135</v>
      </c>
      <c r="B16" s="11" t="s">
        <v>136</v>
      </c>
      <c r="C16" s="21" t="s">
        <v>88</v>
      </c>
      <c r="D16" s="11" t="s">
        <v>137</v>
      </c>
      <c r="E16" s="11" t="s">
        <v>82</v>
      </c>
      <c r="F16" s="28" t="n">
        <v>43604</v>
      </c>
      <c r="G16" s="11" t="s">
        <v>138</v>
      </c>
      <c r="H16" s="21" t="s">
        <v>33</v>
      </c>
      <c r="I16" s="21" t="s">
        <v>84</v>
      </c>
      <c r="J16" s="16" t="n">
        <f aca="false">IF($A16="","",COUNTIF(Wartungsplan!$B$7:$B$36,$A16))</f>
        <v>1</v>
      </c>
      <c r="K16" s="29" t="n">
        <f aca="false">IF($A16="","",IF(J16=0,"—",_xlfn.MINIFS(Wartungsplan!$G$7:$G$36,Wartungsplan!$B$7:$B$36,$A16)))</f>
        <v>46309</v>
      </c>
    </row>
    <row r="17" customFormat="false" ht="15" hidden="false" customHeight="false" outlineLevel="0" collapsed="false">
      <c r="A17" s="21"/>
      <c r="B17" s="11"/>
      <c r="C17" s="21"/>
      <c r="D17" s="11"/>
      <c r="E17" s="11"/>
      <c r="F17" s="28"/>
      <c r="G17" s="11"/>
      <c r="H17" s="21"/>
      <c r="I17" s="21"/>
      <c r="J17" s="16" t="str">
        <f aca="false">IF($A17="","",COUNTIF(Wartungsplan!$B$7:$B$36,$A17))</f>
        <v/>
      </c>
      <c r="K17" s="29" t="str">
        <f aca="false">IF($A17="","",IF(J17=0,"—",_xlfn.MINIFS(Wartungsplan!$G$7:$G$36,Wartungsplan!$B$7:$B$36,$A17)))</f>
        <v/>
      </c>
    </row>
    <row r="18" customFormat="false" ht="15" hidden="false" customHeight="false" outlineLevel="0" collapsed="false">
      <c r="A18" s="21"/>
      <c r="B18" s="11"/>
      <c r="C18" s="21"/>
      <c r="D18" s="11"/>
      <c r="E18" s="11"/>
      <c r="F18" s="28"/>
      <c r="G18" s="11"/>
      <c r="H18" s="21"/>
      <c r="I18" s="21"/>
      <c r="J18" s="16" t="str">
        <f aca="false">IF($A18="","",COUNTIF(Wartungsplan!$B$7:$B$36,$A18))</f>
        <v/>
      </c>
      <c r="K18" s="29" t="str">
        <f aca="false">IF($A18="","",IF(J18=0,"—",_xlfn.MINIFS(Wartungsplan!$G$7:$G$36,Wartungsplan!$B$7:$B$36,$A18)))</f>
        <v/>
      </c>
    </row>
    <row r="19" customFormat="false" ht="15" hidden="false" customHeight="false" outlineLevel="0" collapsed="false">
      <c r="A19" s="21"/>
      <c r="B19" s="11"/>
      <c r="C19" s="21"/>
      <c r="D19" s="11"/>
      <c r="E19" s="11"/>
      <c r="F19" s="28"/>
      <c r="G19" s="11"/>
      <c r="H19" s="21"/>
      <c r="I19" s="21"/>
      <c r="J19" s="16" t="str">
        <f aca="false">IF($A19="","",COUNTIF(Wartungsplan!$B$7:$B$36,$A19))</f>
        <v/>
      </c>
      <c r="K19" s="29" t="str">
        <f aca="false">IF($A19="","",IF(J19=0,"—",_xlfn.MINIFS(Wartungsplan!$G$7:$G$36,Wartungsplan!$B$7:$B$36,$A19)))</f>
        <v/>
      </c>
    </row>
    <row r="20" customFormat="false" ht="15" hidden="false" customHeight="false" outlineLevel="0" collapsed="false">
      <c r="A20" s="21"/>
      <c r="B20" s="11"/>
      <c r="C20" s="21"/>
      <c r="D20" s="11"/>
      <c r="E20" s="11"/>
      <c r="F20" s="28"/>
      <c r="G20" s="11"/>
      <c r="H20" s="21"/>
      <c r="I20" s="21"/>
      <c r="J20" s="16" t="str">
        <f aca="false">IF($A20="","",COUNTIF(Wartungsplan!$B$7:$B$36,$A20))</f>
        <v/>
      </c>
      <c r="K20" s="29" t="str">
        <f aca="false">IF($A20="","",IF(J20=0,"—",_xlfn.MINIFS(Wartungsplan!$G$7:$G$36,Wartungsplan!$B$7:$B$36,$A20)))</f>
        <v/>
      </c>
    </row>
    <row r="21" customFormat="false" ht="15" hidden="false" customHeight="false" outlineLevel="0" collapsed="false">
      <c r="A21" s="21"/>
      <c r="B21" s="11"/>
      <c r="C21" s="21"/>
      <c r="D21" s="11"/>
      <c r="E21" s="11"/>
      <c r="F21" s="28"/>
      <c r="G21" s="11"/>
      <c r="H21" s="21"/>
      <c r="I21" s="21"/>
      <c r="J21" s="16" t="str">
        <f aca="false">IF($A21="","",COUNTIF(Wartungsplan!$B$7:$B$36,$A21))</f>
        <v/>
      </c>
      <c r="K21" s="29" t="str">
        <f aca="false">IF($A21="","",IF(J21=0,"—",_xlfn.MINIFS(Wartungsplan!$G$7:$G$36,Wartungsplan!$B$7:$B$36,$A21)))</f>
        <v/>
      </c>
    </row>
    <row r="22" customFormat="false" ht="15" hidden="false" customHeight="false" outlineLevel="0" collapsed="false">
      <c r="A22" s="21"/>
      <c r="B22" s="11"/>
      <c r="C22" s="21"/>
      <c r="D22" s="11"/>
      <c r="E22" s="11"/>
      <c r="F22" s="28"/>
      <c r="G22" s="11"/>
      <c r="H22" s="21"/>
      <c r="I22" s="21"/>
      <c r="J22" s="16" t="str">
        <f aca="false">IF($A22="","",COUNTIF(Wartungsplan!$B$7:$B$36,$A22))</f>
        <v/>
      </c>
      <c r="K22" s="29" t="str">
        <f aca="false">IF($A22="","",IF(J22=0,"—",_xlfn.MINIFS(Wartungsplan!$G$7:$G$36,Wartungsplan!$B$7:$B$36,$A22)))</f>
        <v/>
      </c>
    </row>
    <row r="23" customFormat="false" ht="15" hidden="false" customHeight="false" outlineLevel="0" collapsed="false">
      <c r="A23" s="21"/>
      <c r="B23" s="11"/>
      <c r="C23" s="21"/>
      <c r="D23" s="11"/>
      <c r="E23" s="11"/>
      <c r="F23" s="28"/>
      <c r="G23" s="11"/>
      <c r="H23" s="21"/>
      <c r="I23" s="21"/>
      <c r="J23" s="16" t="str">
        <f aca="false">IF($A23="","",COUNTIF(Wartungsplan!$B$7:$B$36,$A23))</f>
        <v/>
      </c>
      <c r="K23" s="29" t="str">
        <f aca="false">IF($A23="","",IF(J23=0,"—",_xlfn.MINIFS(Wartungsplan!$G$7:$G$36,Wartungsplan!$B$7:$B$36,$A23)))</f>
        <v/>
      </c>
    </row>
    <row r="24" customFormat="false" ht="15" hidden="false" customHeight="false" outlineLevel="0" collapsed="false">
      <c r="A24" s="21"/>
      <c r="B24" s="11"/>
      <c r="C24" s="21"/>
      <c r="D24" s="11"/>
      <c r="E24" s="11"/>
      <c r="F24" s="28"/>
      <c r="G24" s="11"/>
      <c r="H24" s="21"/>
      <c r="I24" s="21"/>
      <c r="J24" s="16" t="str">
        <f aca="false">IF($A24="","",COUNTIF(Wartungsplan!$B$7:$B$36,$A24))</f>
        <v/>
      </c>
      <c r="K24" s="29" t="str">
        <f aca="false">IF($A24="","",IF(J24=0,"—",_xlfn.MINIFS(Wartungsplan!$G$7:$G$36,Wartungsplan!$B$7:$B$36,$A24)))</f>
        <v/>
      </c>
    </row>
    <row r="25" customFormat="false" ht="15" hidden="false" customHeight="false" outlineLevel="0" collapsed="false">
      <c r="A25" s="21"/>
      <c r="B25" s="11"/>
      <c r="C25" s="21"/>
      <c r="D25" s="11"/>
      <c r="E25" s="11"/>
      <c r="F25" s="28"/>
      <c r="G25" s="11"/>
      <c r="H25" s="21"/>
      <c r="I25" s="21"/>
      <c r="J25" s="16" t="str">
        <f aca="false">IF($A25="","",COUNTIF(Wartungsplan!$B$7:$B$36,$A25))</f>
        <v/>
      </c>
      <c r="K25" s="29" t="str">
        <f aca="false">IF($A25="","",IF(J25=0,"—",_xlfn.MINIFS(Wartungsplan!$G$7:$G$36,Wartungsplan!$B$7:$B$36,$A25)))</f>
        <v/>
      </c>
    </row>
    <row r="26" customFormat="false" ht="15" hidden="false" customHeight="false" outlineLevel="0" collapsed="false">
      <c r="A26" s="21"/>
      <c r="B26" s="11"/>
      <c r="C26" s="21"/>
      <c r="D26" s="11"/>
      <c r="E26" s="11"/>
      <c r="F26" s="28"/>
      <c r="G26" s="11"/>
      <c r="H26" s="21"/>
      <c r="I26" s="21"/>
      <c r="J26" s="16" t="str">
        <f aca="false">IF($A26="","",COUNTIF(Wartungsplan!$B$7:$B$36,$A26))</f>
        <v/>
      </c>
      <c r="K26" s="29" t="str">
        <f aca="false">IF($A26="","",IF(J26=0,"—",_xlfn.MINIFS(Wartungsplan!$G$7:$G$36,Wartungsplan!$B$7:$B$36,$A26)))</f>
        <v/>
      </c>
    </row>
  </sheetData>
  <conditionalFormatting sqref="H7:H26">
    <cfRule type="expression" priority="2" aboveAverage="0" equalAverage="0" bottom="0" percent="0" rank="0" text="" dxfId="0">
      <formula>$H7="Hoch"</formula>
    </cfRule>
    <cfRule type="expression" priority="3" aboveAverage="0" equalAverage="0" bottom="0" percent="0" rank="0" text="" dxfId="1">
      <formula>$H7="Mittel"</formula>
    </cfRule>
    <cfRule type="expression" priority="4" aboveAverage="0" equalAverage="0" bottom="0" percent="0" rank="0" text="" dxfId="2">
      <formula>$H7="Niedrig"</formula>
    </cfRule>
  </conditionalFormatting>
  <conditionalFormatting sqref="I7:I26">
    <cfRule type="expression" priority="5" aboveAverage="0" equalAverage="0" bottom="0" percent="0" rank="0" text="" dxfId="3">
      <formula>$I7="Außer Betrieb"</formula>
    </cfRule>
    <cfRule type="expression" priority="6" aboveAverage="0" equalAverage="0" bottom="0" percent="0" rank="0" text="" dxfId="1">
      <formula>$I7="In Wartung"</formula>
    </cfRule>
  </conditionalFormatting>
  <dataValidations count="3">
    <dataValidation allowBlank="true" errorStyle="stop" operator="between" showDropDown="false" showErrorMessage="false" showInputMessage="false" sqref="C7:C26" type="list">
      <formula1>Anlagen!$O$7:$O$12</formula1>
      <formula2>0</formula2>
    </dataValidation>
    <dataValidation allowBlank="true" errorStyle="stop" operator="between" showDropDown="false" showErrorMessage="false" showInputMessage="false" sqref="H7:H26" type="list">
      <formula1>"Hoch,Mittel,Niedrig"</formula1>
      <formula2>0</formula2>
    </dataValidation>
    <dataValidation allowBlank="true" errorStyle="stop" operator="between" showDropDown="false" showErrorMessage="false" showInputMessage="false" sqref="I7:I26" type="list">
      <formula1>"In Betrieb,In Wartung,Außer Betrieb"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E4A52"/>
    <pageSetUpPr fitToPage="false"/>
  </sheetPr>
  <dimension ref="A1:L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1"/>
    <col collapsed="false" customWidth="true" hidden="false" outlineLevel="0" max="3" min="3" style="0" width="24"/>
    <col collapsed="false" customWidth="true" hidden="false" outlineLevel="0" max="4" min="4" style="0" width="34"/>
    <col collapsed="false" customWidth="true" hidden="false" outlineLevel="0" max="5" min="5" style="0" width="14"/>
    <col collapsed="false" customWidth="true" hidden="false" outlineLevel="0" max="7" min="6" style="0" width="13"/>
    <col collapsed="false" customWidth="true" hidden="false" outlineLevel="0" max="8" min="8" style="0" width="9"/>
    <col collapsed="false" customWidth="true" hidden="false" outlineLevel="0" max="9" min="9" style="0" width="11"/>
    <col collapsed="false" customWidth="true" hidden="false" outlineLevel="0" max="10" min="10" style="0" width="10"/>
    <col collapsed="false" customWidth="true" hidden="false" outlineLevel="0" max="11" min="11" style="0" width="16"/>
    <col collapsed="false" customWidth="true" hidden="false" outlineLevel="0" max="12" min="12" style="0" width="28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25.5" hidden="false" customHeight="true" outlineLevel="0" collapsed="false">
      <c r="A2" s="1"/>
      <c r="B2" s="2" t="s">
        <v>139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5.75" hidden="false" customHeight="true" outlineLevel="0" collapsed="false">
      <c r="A3" s="1"/>
      <c r="B3" s="3" t="s">
        <v>140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customFormat="false" ht="3.7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B5" s="26" t="s">
        <v>141</v>
      </c>
    </row>
    <row r="6" customFormat="false" ht="23.85" hidden="false" customHeight="false" outlineLevel="0" collapsed="false">
      <c r="A6" s="7" t="s">
        <v>142</v>
      </c>
      <c r="B6" s="7" t="s">
        <v>65</v>
      </c>
      <c r="C6" s="7" t="s">
        <v>143</v>
      </c>
      <c r="D6" s="7" t="s">
        <v>144</v>
      </c>
      <c r="E6" s="7" t="s">
        <v>43</v>
      </c>
      <c r="F6" s="7" t="s">
        <v>145</v>
      </c>
      <c r="G6" s="7" t="s">
        <v>75</v>
      </c>
      <c r="H6" s="7" t="s">
        <v>146</v>
      </c>
      <c r="I6" s="7" t="s">
        <v>73</v>
      </c>
      <c r="J6" s="7" t="s">
        <v>24</v>
      </c>
      <c r="K6" s="7" t="s">
        <v>147</v>
      </c>
      <c r="L6" s="7" t="s">
        <v>148</v>
      </c>
    </row>
    <row r="7" customFormat="false" ht="15" hidden="false" customHeight="false" outlineLevel="0" collapsed="false">
      <c r="A7" s="21" t="s">
        <v>149</v>
      </c>
      <c r="B7" s="21" t="s">
        <v>78</v>
      </c>
      <c r="C7" s="31" t="str">
        <f aca="false">IF($B7="","",INDEX(Anlagen!$B$7:$B$26,MATCH($B7,Anlagen!$A$7:$A$26,0)))</f>
        <v>Druckluftkompressor</v>
      </c>
      <c r="D7" s="32" t="s">
        <v>150</v>
      </c>
      <c r="E7" s="21" t="s">
        <v>48</v>
      </c>
      <c r="F7" s="28" t="n">
        <v>46216</v>
      </c>
      <c r="G7" s="29" t="n">
        <f aca="false">IF(OR($B7="",$E7="",$F7=""),"",$F7+INDEX(Übersicht!$C$30:$C$36,MATCH($E7,Übersicht!$B$30:$B$36,0)))</f>
        <v>46223</v>
      </c>
      <c r="H7" s="33" t="n">
        <f aca="true">IF($G7="","",$G7-TODAY())</f>
        <v>0</v>
      </c>
      <c r="I7" s="34" t="str">
        <f aca="true">IF($G7="","",IF($G7&lt;TODAY(),"Überfällig",IF($G7&lt;=TODAY()+Übersicht!$C$26,"Bald fällig","OK")))</f>
        <v>Bald fällig</v>
      </c>
      <c r="J7" s="21" t="s">
        <v>31</v>
      </c>
      <c r="K7" s="11" t="s">
        <v>92</v>
      </c>
      <c r="L7" s="32"/>
    </row>
    <row r="8" customFormat="false" ht="15" hidden="false" customHeight="false" outlineLevel="0" collapsed="false">
      <c r="A8" s="21" t="s">
        <v>151</v>
      </c>
      <c r="B8" s="21" t="s">
        <v>78</v>
      </c>
      <c r="C8" s="31" t="str">
        <f aca="false">IF($B8="","",INDEX(Anlagen!$B$7:$B$26,MATCH($B8,Anlagen!$A$7:$A$26,0)))</f>
        <v>Druckluftkompressor</v>
      </c>
      <c r="D8" s="32" t="s">
        <v>152</v>
      </c>
      <c r="E8" s="21" t="s">
        <v>50</v>
      </c>
      <c r="F8" s="28" t="n">
        <v>46197</v>
      </c>
      <c r="G8" s="29" t="n">
        <f aca="false">IF(OR($B8="",$E8="",$F8=""),"",$F8+INDEX(Übersicht!$C$30:$C$36,MATCH($E8,Übersicht!$B$30:$B$36,0)))</f>
        <v>46227</v>
      </c>
      <c r="H8" s="33" t="n">
        <f aca="true">IF($G8="","",$G8-TODAY())</f>
        <v>4</v>
      </c>
      <c r="I8" s="34" t="str">
        <f aca="true">IF($G8="","",IF($G8&lt;TODAY(),"Überfällig",IF($G8&lt;=TODAY()+Übersicht!$C$26,"Bald fällig","OK")))</f>
        <v>Bald fällig</v>
      </c>
      <c r="J8" s="21" t="s">
        <v>31</v>
      </c>
      <c r="K8" s="11" t="s">
        <v>92</v>
      </c>
      <c r="L8" s="32"/>
    </row>
    <row r="9" customFormat="false" ht="15" hidden="false" customHeight="false" outlineLevel="0" collapsed="false">
      <c r="A9" s="21" t="s">
        <v>153</v>
      </c>
      <c r="B9" s="21" t="s">
        <v>78</v>
      </c>
      <c r="C9" s="31" t="str">
        <f aca="false">IF($B9="","",INDEX(Anlagen!$B$7:$B$26,MATCH($B9,Anlagen!$A$7:$A$26,0)))</f>
        <v>Druckluftkompressor</v>
      </c>
      <c r="D9" s="32" t="s">
        <v>154</v>
      </c>
      <c r="E9" s="21" t="s">
        <v>57</v>
      </c>
      <c r="F9" s="28" t="n">
        <v>45945</v>
      </c>
      <c r="G9" s="29" t="n">
        <f aca="false">IF(OR($B9="",$E9="",$F9=""),"",$F9+INDEX(Übersicht!$C$30:$C$36,MATCH($E9,Übersicht!$B$30:$B$36,0)))</f>
        <v>46310</v>
      </c>
      <c r="H9" s="33" t="n">
        <f aca="true">IF($G9="","",$G9-TODAY())</f>
        <v>87</v>
      </c>
      <c r="I9" s="34" t="str">
        <f aca="true">IF($G9="","",IF($G9&lt;TODAY(),"Überfällig",IF($G9&lt;=TODAY()+Übersicht!$C$26,"Bald fällig","OK")))</f>
        <v>OK</v>
      </c>
      <c r="J9" s="21" t="s">
        <v>29</v>
      </c>
      <c r="K9" s="11" t="s">
        <v>112</v>
      </c>
      <c r="L9" s="32" t="s">
        <v>155</v>
      </c>
    </row>
    <row r="10" customFormat="false" ht="15" hidden="false" customHeight="false" outlineLevel="0" collapsed="false">
      <c r="A10" s="21" t="s">
        <v>156</v>
      </c>
      <c r="B10" s="21" t="s">
        <v>86</v>
      </c>
      <c r="C10" s="31" t="str">
        <f aca="false">IF($B10="","",INDEX(Anlagen!$B$7:$B$26,MATCH($B10,Anlagen!$A$7:$A$26,0)))</f>
        <v>Lüftungsanlage</v>
      </c>
      <c r="D10" s="32" t="s">
        <v>157</v>
      </c>
      <c r="E10" s="21" t="s">
        <v>51</v>
      </c>
      <c r="F10" s="28" t="n">
        <v>46144</v>
      </c>
      <c r="G10" s="29" t="n">
        <f aca="false">IF(OR($B10="",$E10="",$F10=""),"",$F10+INDEX(Übersicht!$C$30:$C$36,MATCH($E10,Übersicht!$B$30:$B$36,0)))</f>
        <v>46235</v>
      </c>
      <c r="H10" s="33" t="n">
        <f aca="true">IF($G10="","",$G10-TODAY())</f>
        <v>12</v>
      </c>
      <c r="I10" s="34" t="str">
        <f aca="true">IF($G10="","",IF($G10&lt;TODAY(),"Überfällig",IF($G10&lt;=TODAY()+Übersicht!$C$26,"Bald fällig","OK")))</f>
        <v>Bald fällig</v>
      </c>
      <c r="J10" s="21" t="s">
        <v>31</v>
      </c>
      <c r="K10" s="11" t="s">
        <v>85</v>
      </c>
      <c r="L10" s="32"/>
    </row>
    <row r="11" customFormat="false" ht="15" hidden="false" customHeight="false" outlineLevel="0" collapsed="false">
      <c r="A11" s="21" t="s">
        <v>158</v>
      </c>
      <c r="B11" s="21" t="s">
        <v>86</v>
      </c>
      <c r="C11" s="31" t="str">
        <f aca="false">IF($B11="","",INDEX(Anlagen!$B$7:$B$26,MATCH($B11,Anlagen!$A$7:$A$26,0)))</f>
        <v>Lüftungsanlage</v>
      </c>
      <c r="D11" s="32" t="s">
        <v>159</v>
      </c>
      <c r="E11" s="21" t="s">
        <v>54</v>
      </c>
      <c r="F11" s="28" t="n">
        <v>46073</v>
      </c>
      <c r="G11" s="29" t="n">
        <f aca="false">IF(OR($B11="",$E11="",$F11=""),"",$F11+INDEX(Übersicht!$C$30:$C$36,MATCH($E11,Übersicht!$B$30:$B$36,0)))</f>
        <v>46255</v>
      </c>
      <c r="H11" s="33" t="n">
        <f aca="true">IF($G11="","",$G11-TODAY())</f>
        <v>32</v>
      </c>
      <c r="I11" s="34" t="str">
        <f aca="true">IF($G11="","",IF($G11&lt;TODAY(),"Überfällig",IF($G11&lt;=TODAY()+Übersicht!$C$26,"Bald fällig","OK")))</f>
        <v>OK</v>
      </c>
      <c r="J11" s="21" t="s">
        <v>31</v>
      </c>
      <c r="K11" s="11" t="s">
        <v>92</v>
      </c>
      <c r="L11" s="32"/>
    </row>
    <row r="12" customFormat="false" ht="15" hidden="false" customHeight="false" outlineLevel="0" collapsed="false">
      <c r="A12" s="21" t="s">
        <v>160</v>
      </c>
      <c r="B12" s="21" t="s">
        <v>93</v>
      </c>
      <c r="C12" s="31" t="str">
        <f aca="false">IF($B12="","",INDEX(Anlagen!$B$7:$B$26,MATCH($B12,Anlagen!$A$7:$A$26,0)))</f>
        <v>Heizkessel</v>
      </c>
      <c r="D12" s="32" t="s">
        <v>161</v>
      </c>
      <c r="E12" s="21" t="s">
        <v>57</v>
      </c>
      <c r="F12" s="28" t="n">
        <v>45905</v>
      </c>
      <c r="G12" s="29" t="n">
        <f aca="false">IF(OR($B12="",$E12="",$F12=""),"",$F12+INDEX(Übersicht!$C$30:$C$36,MATCH($E12,Übersicht!$B$30:$B$36,0)))</f>
        <v>46270</v>
      </c>
      <c r="H12" s="33" t="n">
        <f aca="true">IF($G12="","",$G12-TODAY())</f>
        <v>47</v>
      </c>
      <c r="I12" s="34" t="str">
        <f aca="true">IF($G12="","",IF($G12&lt;TODAY(),"Überfällig",IF($G12&lt;=TODAY()+Übersicht!$C$26,"Bald fällig","OK")))</f>
        <v>OK</v>
      </c>
      <c r="J12" s="21" t="s">
        <v>29</v>
      </c>
      <c r="K12" s="11" t="s">
        <v>112</v>
      </c>
      <c r="L12" s="32" t="s">
        <v>162</v>
      </c>
    </row>
    <row r="13" customFormat="false" ht="15" hidden="false" customHeight="false" outlineLevel="0" collapsed="false">
      <c r="A13" s="21" t="s">
        <v>163</v>
      </c>
      <c r="B13" s="21" t="s">
        <v>93</v>
      </c>
      <c r="C13" s="31" t="str">
        <f aca="false">IF($B13="","",INDEX(Anlagen!$B$7:$B$26,MATCH($B13,Anlagen!$A$7:$A$26,0)))</f>
        <v>Heizkessel</v>
      </c>
      <c r="D13" s="32" t="s">
        <v>164</v>
      </c>
      <c r="E13" s="21" t="s">
        <v>50</v>
      </c>
      <c r="F13" s="28" t="n">
        <v>46178</v>
      </c>
      <c r="G13" s="29" t="n">
        <f aca="false">IF(OR($B13="",$E13="",$F13=""),"",$F13+INDEX(Übersicht!$C$30:$C$36,MATCH($E13,Übersicht!$B$30:$B$36,0)))</f>
        <v>46208</v>
      </c>
      <c r="H13" s="33" t="n">
        <f aca="true">IF($G13="","",$G13-TODAY())</f>
        <v>-15</v>
      </c>
      <c r="I13" s="34" t="str">
        <f aca="true">IF($G13="","",IF($G13&lt;TODAY(),"Überfällig",IF($G13&lt;=TODAY()+Übersicht!$C$26,"Bald fällig","OK")))</f>
        <v>Überfällig</v>
      </c>
      <c r="J13" s="21" t="s">
        <v>31</v>
      </c>
      <c r="K13" s="11" t="s">
        <v>85</v>
      </c>
      <c r="L13" s="32"/>
    </row>
    <row r="14" customFormat="false" ht="15" hidden="false" customHeight="false" outlineLevel="0" collapsed="false">
      <c r="A14" s="21" t="s">
        <v>165</v>
      </c>
      <c r="B14" s="21" t="s">
        <v>100</v>
      </c>
      <c r="C14" s="31" t="str">
        <f aca="false">IF($B14="","",INDEX(Anlagen!$B$7:$B$26,MATCH($B14,Anlagen!$A$7:$A$26,0)))</f>
        <v>Aufzugsanlage</v>
      </c>
      <c r="D14" s="32" t="s">
        <v>166</v>
      </c>
      <c r="E14" s="21" t="s">
        <v>54</v>
      </c>
      <c r="F14" s="28" t="n">
        <v>46091</v>
      </c>
      <c r="G14" s="29" t="n">
        <f aca="false">IF(OR($B14="",$E14="",$F14=""),"",$F14+INDEX(Übersicht!$C$30:$C$36,MATCH($E14,Übersicht!$B$30:$B$36,0)))</f>
        <v>46273</v>
      </c>
      <c r="H14" s="33" t="n">
        <f aca="true">IF($G14="","",$G14-TODAY())</f>
        <v>50</v>
      </c>
      <c r="I14" s="34" t="str">
        <f aca="true">IF($G14="","",IF($G14&lt;TODAY(),"Überfällig",IF($G14&lt;=TODAY()+Übersicht!$C$26,"Bald fällig","OK")))</f>
        <v>OK</v>
      </c>
      <c r="J14" s="21" t="s">
        <v>29</v>
      </c>
      <c r="K14" s="11" t="s">
        <v>112</v>
      </c>
      <c r="L14" s="32" t="s">
        <v>167</v>
      </c>
    </row>
    <row r="15" customFormat="false" ht="15" hidden="false" customHeight="false" outlineLevel="0" collapsed="false">
      <c r="A15" s="21" t="s">
        <v>168</v>
      </c>
      <c r="B15" s="21" t="s">
        <v>107</v>
      </c>
      <c r="C15" s="31" t="str">
        <f aca="false">IF($B15="","",INDEX(Anlagen!$B$7:$B$26,MATCH($B15,Anlagen!$A$7:$A$26,0)))</f>
        <v>Transporter (Kastenwagen)</v>
      </c>
      <c r="D15" s="32" t="s">
        <v>169</v>
      </c>
      <c r="E15" s="21" t="s">
        <v>57</v>
      </c>
      <c r="F15" s="28" t="n">
        <v>45979</v>
      </c>
      <c r="G15" s="29" t="n">
        <f aca="false">IF(OR($B15="",$E15="",$F15=""),"",$F15+INDEX(Übersicht!$C$30:$C$36,MATCH($E15,Übersicht!$B$30:$B$36,0)))</f>
        <v>46344</v>
      </c>
      <c r="H15" s="33" t="n">
        <f aca="true">IF($G15="","",$G15-TODAY())</f>
        <v>121</v>
      </c>
      <c r="I15" s="34" t="str">
        <f aca="true">IF($G15="","",IF($G15&lt;TODAY(),"Überfällig",IF($G15&lt;=TODAY()+Übersicht!$C$26,"Bald fällig","OK")))</f>
        <v>OK</v>
      </c>
      <c r="J15" s="21" t="s">
        <v>31</v>
      </c>
      <c r="K15" s="11" t="s">
        <v>105</v>
      </c>
      <c r="L15" s="32" t="s">
        <v>170</v>
      </c>
    </row>
    <row r="16" customFormat="false" ht="15" hidden="false" customHeight="false" outlineLevel="0" collapsed="false">
      <c r="A16" s="21" t="s">
        <v>171</v>
      </c>
      <c r="B16" s="21" t="s">
        <v>107</v>
      </c>
      <c r="C16" s="31" t="str">
        <f aca="false">IF($B16="","",INDEX(Anlagen!$B$7:$B$26,MATCH($B16,Anlagen!$A$7:$A$26,0)))</f>
        <v>Transporter (Kastenwagen)</v>
      </c>
      <c r="D16" s="32" t="s">
        <v>172</v>
      </c>
      <c r="E16" s="21" t="s">
        <v>50</v>
      </c>
      <c r="F16" s="28" t="n">
        <v>46204</v>
      </c>
      <c r="G16" s="29" t="n">
        <f aca="false">IF(OR($B16="",$E16="",$F16=""),"",$F16+INDEX(Übersicht!$C$30:$C$36,MATCH($E16,Übersicht!$B$30:$B$36,0)))</f>
        <v>46234</v>
      </c>
      <c r="H16" s="33" t="n">
        <f aca="true">IF($G16="","",$G16-TODAY())</f>
        <v>11</v>
      </c>
      <c r="I16" s="34" t="str">
        <f aca="true">IF($G16="","",IF($G16&lt;TODAY(),"Überfällig",IF($G16&lt;=TODAY()+Übersicht!$C$26,"Bald fällig","OK")))</f>
        <v>Bald fällig</v>
      </c>
      <c r="J16" s="21" t="s">
        <v>33</v>
      </c>
      <c r="K16" s="11" t="s">
        <v>105</v>
      </c>
      <c r="L16" s="32"/>
    </row>
    <row r="17" customFormat="false" ht="15" hidden="false" customHeight="false" outlineLevel="0" collapsed="false">
      <c r="A17" s="21" t="s">
        <v>173</v>
      </c>
      <c r="B17" s="21" t="s">
        <v>114</v>
      </c>
      <c r="C17" s="31" t="str">
        <f aca="false">IF($B17="","",INDEX(Anlagen!$B$7:$B$26,MATCH($B17,Anlagen!$A$7:$A$26,0)))</f>
        <v>Gabelstapler</v>
      </c>
      <c r="D17" s="32" t="s">
        <v>174</v>
      </c>
      <c r="E17" s="21" t="s">
        <v>50</v>
      </c>
      <c r="F17" s="28" t="n">
        <v>46201</v>
      </c>
      <c r="G17" s="29" t="n">
        <f aca="false">IF(OR($B17="",$E17="",$F17=""),"",$F17+INDEX(Übersicht!$C$30:$C$36,MATCH($E17,Übersicht!$B$30:$B$36,0)))</f>
        <v>46231</v>
      </c>
      <c r="H17" s="33" t="n">
        <f aca="true">IF($G17="","",$G17-TODAY())</f>
        <v>8</v>
      </c>
      <c r="I17" s="34" t="str">
        <f aca="true">IF($G17="","",IF($G17&lt;TODAY(),"Überfällig",IF($G17&lt;=TODAY()+Übersicht!$C$26,"Bald fällig","OK")))</f>
        <v>Bald fällig</v>
      </c>
      <c r="J17" s="21" t="s">
        <v>31</v>
      </c>
      <c r="K17" s="11" t="s">
        <v>105</v>
      </c>
      <c r="L17" s="32"/>
    </row>
    <row r="18" customFormat="false" ht="15" hidden="false" customHeight="false" outlineLevel="0" collapsed="false">
      <c r="A18" s="21" t="s">
        <v>175</v>
      </c>
      <c r="B18" s="21" t="s">
        <v>114</v>
      </c>
      <c r="C18" s="31" t="str">
        <f aca="false">IF($B18="","",INDEX(Anlagen!$B$7:$B$26,MATCH($B18,Anlagen!$A$7:$A$26,0)))</f>
        <v>Gabelstapler</v>
      </c>
      <c r="D18" s="32" t="s">
        <v>176</v>
      </c>
      <c r="E18" s="21" t="s">
        <v>57</v>
      </c>
      <c r="F18" s="28" t="n">
        <v>46065</v>
      </c>
      <c r="G18" s="29" t="n">
        <f aca="false">IF(OR($B18="",$E18="",$F18=""),"",$F18+INDEX(Übersicht!$C$30:$C$36,MATCH($E18,Übersicht!$B$30:$B$36,0)))</f>
        <v>46430</v>
      </c>
      <c r="H18" s="33" t="n">
        <f aca="true">IF($G18="","",$G18-TODAY())</f>
        <v>207</v>
      </c>
      <c r="I18" s="34" t="str">
        <f aca="true">IF($G18="","",IF($G18&lt;TODAY(),"Überfällig",IF($G18&lt;=TODAY()+Übersicht!$C$26,"Bald fällig","OK")))</f>
        <v>OK</v>
      </c>
      <c r="J18" s="21" t="s">
        <v>29</v>
      </c>
      <c r="K18" s="11" t="s">
        <v>112</v>
      </c>
      <c r="L18" s="32" t="s">
        <v>177</v>
      </c>
    </row>
    <row r="19" customFormat="false" ht="15" hidden="false" customHeight="false" outlineLevel="0" collapsed="false">
      <c r="A19" s="21" t="s">
        <v>178</v>
      </c>
      <c r="B19" s="21" t="s">
        <v>120</v>
      </c>
      <c r="C19" s="31" t="str">
        <f aca="false">IF($B19="","",INDEX(Anlagen!$B$7:$B$26,MATCH($B19,Anlagen!$A$7:$A$26,0)))</f>
        <v>USV-Anlage Serverraum</v>
      </c>
      <c r="D19" s="32" t="s">
        <v>179</v>
      </c>
      <c r="E19" s="21" t="s">
        <v>50</v>
      </c>
      <c r="F19" s="28" t="n">
        <v>46203</v>
      </c>
      <c r="G19" s="29" t="n">
        <f aca="false">IF(OR($B19="",$E19="",$F19=""),"",$F19+INDEX(Übersicht!$C$30:$C$36,MATCH($E19,Übersicht!$B$30:$B$36,0)))</f>
        <v>46233</v>
      </c>
      <c r="H19" s="33" t="n">
        <f aca="true">IF($G19="","",$G19-TODAY())</f>
        <v>10</v>
      </c>
      <c r="I19" s="34" t="str">
        <f aca="true">IF($G19="","",IF($G19&lt;TODAY(),"Überfällig",IF($G19&lt;=TODAY()+Übersicht!$C$26,"Bald fällig","OK")))</f>
        <v>Bald fällig</v>
      </c>
      <c r="J19" s="21" t="s">
        <v>29</v>
      </c>
      <c r="K19" s="11" t="s">
        <v>98</v>
      </c>
      <c r="L19" s="32"/>
    </row>
    <row r="20" customFormat="false" ht="15" hidden="false" customHeight="false" outlineLevel="0" collapsed="false">
      <c r="A20" s="21" t="s">
        <v>180</v>
      </c>
      <c r="B20" s="21" t="s">
        <v>120</v>
      </c>
      <c r="C20" s="31" t="str">
        <f aca="false">IF($B20="","",INDEX(Anlagen!$B$7:$B$26,MATCH($B20,Anlagen!$A$7:$A$26,0)))</f>
        <v>USV-Anlage Serverraum</v>
      </c>
      <c r="D20" s="32" t="s">
        <v>181</v>
      </c>
      <c r="E20" s="21" t="s">
        <v>60</v>
      </c>
      <c r="F20" s="28" t="n">
        <v>45641</v>
      </c>
      <c r="G20" s="29" t="n">
        <f aca="false">IF(OR($B20="",$E20="",$F20=""),"",$F20+INDEX(Übersicht!$C$30:$C$36,MATCH($E20,Übersicht!$B$30:$B$36,0)))</f>
        <v>46371</v>
      </c>
      <c r="H20" s="33" t="n">
        <f aca="true">IF($G20="","",$G20-TODAY())</f>
        <v>148</v>
      </c>
      <c r="I20" s="34" t="str">
        <f aca="true">IF($G20="","",IF($G20&lt;TODAY(),"Überfällig",IF($G20&lt;=TODAY()+Übersicht!$C$26,"Bald fällig","OK")))</f>
        <v>OK</v>
      </c>
      <c r="J20" s="21" t="s">
        <v>29</v>
      </c>
      <c r="K20" s="11" t="s">
        <v>112</v>
      </c>
      <c r="L20" s="32"/>
    </row>
    <row r="21" customFormat="false" ht="15" hidden="false" customHeight="false" outlineLevel="0" collapsed="false">
      <c r="A21" s="21" t="s">
        <v>182</v>
      </c>
      <c r="B21" s="21" t="s">
        <v>125</v>
      </c>
      <c r="C21" s="31" t="str">
        <f aca="false">IF($B21="","",INDEX(Anlagen!$B$7:$B$26,MATCH($B21,Anlagen!$A$7:$A$26,0)))</f>
        <v>Klimagerät Büro</v>
      </c>
      <c r="D21" s="32" t="s">
        <v>183</v>
      </c>
      <c r="E21" s="21" t="s">
        <v>51</v>
      </c>
      <c r="F21" s="28" t="n">
        <v>46122</v>
      </c>
      <c r="G21" s="29" t="n">
        <f aca="false">IF(OR($B21="",$E21="",$F21=""),"",$F21+INDEX(Übersicht!$C$30:$C$36,MATCH($E21,Übersicht!$B$30:$B$36,0)))</f>
        <v>46213</v>
      </c>
      <c r="H21" s="33" t="n">
        <f aca="true">IF($G21="","",$G21-TODAY())</f>
        <v>-10</v>
      </c>
      <c r="I21" s="34" t="str">
        <f aca="true">IF($G21="","",IF($G21&lt;TODAY(),"Überfällig",IF($G21&lt;=TODAY()+Übersicht!$C$26,"Bald fällig","OK")))</f>
        <v>Überfällig</v>
      </c>
      <c r="J21" s="21" t="s">
        <v>33</v>
      </c>
      <c r="K21" s="11" t="s">
        <v>85</v>
      </c>
      <c r="L21" s="32"/>
    </row>
    <row r="22" customFormat="false" ht="15" hidden="false" customHeight="false" outlineLevel="0" collapsed="false">
      <c r="A22" s="21" t="s">
        <v>184</v>
      </c>
      <c r="B22" s="21" t="s">
        <v>130</v>
      </c>
      <c r="C22" s="31" t="str">
        <f aca="false">IF($B22="","",INDEX(Anlagen!$B$7:$B$26,MATCH($B22,Anlagen!$A$7:$A$26,0)))</f>
        <v>Fertigungsmaschine FM-1</v>
      </c>
      <c r="D22" s="32" t="s">
        <v>185</v>
      </c>
      <c r="E22" s="21" t="s">
        <v>48</v>
      </c>
      <c r="F22" s="28" t="n">
        <v>46217</v>
      </c>
      <c r="G22" s="29" t="n">
        <f aca="false">IF(OR($B22="",$E22="",$F22=""),"",$F22+INDEX(Übersicht!$C$30:$C$36,MATCH($E22,Übersicht!$B$30:$B$36,0)))</f>
        <v>46224</v>
      </c>
      <c r="H22" s="33" t="n">
        <f aca="true">IF($G22="","",$G22-TODAY())</f>
        <v>1</v>
      </c>
      <c r="I22" s="34" t="str">
        <f aca="true">IF($G22="","",IF($G22&lt;TODAY(),"Überfällig",IF($G22&lt;=TODAY()+Übersicht!$C$26,"Bald fällig","OK")))</f>
        <v>Bald fällig</v>
      </c>
      <c r="J22" s="21" t="s">
        <v>31</v>
      </c>
      <c r="K22" s="11" t="s">
        <v>98</v>
      </c>
      <c r="L22" s="32"/>
    </row>
    <row r="23" customFormat="false" ht="15" hidden="false" customHeight="false" outlineLevel="0" collapsed="false">
      <c r="A23" s="21" t="s">
        <v>186</v>
      </c>
      <c r="B23" s="21" t="s">
        <v>130</v>
      </c>
      <c r="C23" s="31" t="str">
        <f aca="false">IF($B23="","",INDEX(Anlagen!$B$7:$B$26,MATCH($B23,Anlagen!$A$7:$A$26,0)))</f>
        <v>Fertigungsmaschine FM-1</v>
      </c>
      <c r="D23" s="32" t="s">
        <v>187</v>
      </c>
      <c r="E23" s="21" t="s">
        <v>51</v>
      </c>
      <c r="F23" s="28" t="n">
        <v>46164</v>
      </c>
      <c r="G23" s="29" t="n">
        <f aca="false">IF(OR($B23="",$E23="",$F23=""),"",$F23+INDEX(Übersicht!$C$30:$C$36,MATCH($E23,Übersicht!$B$30:$B$36,0)))</f>
        <v>46255</v>
      </c>
      <c r="H23" s="33" t="n">
        <f aca="true">IF($G23="","",$G23-TODAY())</f>
        <v>32</v>
      </c>
      <c r="I23" s="34" t="str">
        <f aca="true">IF($G23="","",IF($G23&lt;TODAY(),"Überfällig",IF($G23&lt;=TODAY()+Übersicht!$C$26,"Bald fällig","OK")))</f>
        <v>OK</v>
      </c>
      <c r="J23" s="21" t="s">
        <v>29</v>
      </c>
      <c r="K23" s="11" t="s">
        <v>98</v>
      </c>
      <c r="L23" s="32"/>
    </row>
    <row r="24" customFormat="false" ht="15" hidden="false" customHeight="false" outlineLevel="0" collapsed="false">
      <c r="A24" s="21" t="s">
        <v>188</v>
      </c>
      <c r="B24" s="21" t="s">
        <v>135</v>
      </c>
      <c r="C24" s="31" t="str">
        <f aca="false">IF($B24="","",INDEX(Anlagen!$B$7:$B$26,MATCH($B24,Anlagen!$A$7:$A$26,0)))</f>
        <v>Rolltor Halle 1</v>
      </c>
      <c r="D24" s="32" t="s">
        <v>189</v>
      </c>
      <c r="E24" s="21" t="s">
        <v>54</v>
      </c>
      <c r="F24" s="28" t="n">
        <v>46127</v>
      </c>
      <c r="G24" s="29" t="n">
        <f aca="false">IF(OR($B24="",$E24="",$F24=""),"",$F24+INDEX(Übersicht!$C$30:$C$36,MATCH($E24,Übersicht!$B$30:$B$36,0)))</f>
        <v>46309</v>
      </c>
      <c r="H24" s="33" t="n">
        <f aca="true">IF($G24="","",$G24-TODAY())</f>
        <v>86</v>
      </c>
      <c r="I24" s="34" t="str">
        <f aca="true">IF($G24="","",IF($G24&lt;TODAY(),"Überfällig",IF($G24&lt;=TODAY()+Übersicht!$C$26,"Bald fällig","OK")))</f>
        <v>OK</v>
      </c>
      <c r="J24" s="21" t="s">
        <v>33</v>
      </c>
      <c r="K24" s="11" t="s">
        <v>85</v>
      </c>
      <c r="L24" s="32"/>
    </row>
    <row r="25" customFormat="false" ht="15" hidden="false" customHeight="false" outlineLevel="0" collapsed="false">
      <c r="A25" s="21"/>
      <c r="B25" s="21"/>
      <c r="C25" s="31" t="str">
        <f aca="false">IF($B25="","",INDEX(Anlagen!$B$7:$B$26,MATCH($B25,Anlagen!$A$7:$A$26,0)))</f>
        <v/>
      </c>
      <c r="D25" s="32"/>
      <c r="E25" s="21"/>
      <c r="F25" s="28"/>
      <c r="G25" s="29" t="str">
        <f aca="false">IF(OR($B25="",$E25="",$F25=""),"",$F25+INDEX(Übersicht!$C$30:$C$36,MATCH($E25,Übersicht!$B$30:$B$36,0)))</f>
        <v/>
      </c>
      <c r="H25" s="33" t="str">
        <f aca="true">IF($G25="","",$G25-TODAY())</f>
        <v/>
      </c>
      <c r="I25" s="34" t="str">
        <f aca="true">IF($G25="","",IF($G25&lt;TODAY(),"Überfällig",IF($G25&lt;=TODAY()+Übersicht!$C$26,"Bald fällig","OK")))</f>
        <v/>
      </c>
      <c r="J25" s="21"/>
      <c r="K25" s="11"/>
      <c r="L25" s="32"/>
    </row>
    <row r="26" customFormat="false" ht="15" hidden="false" customHeight="false" outlineLevel="0" collapsed="false">
      <c r="A26" s="21"/>
      <c r="B26" s="21"/>
      <c r="C26" s="31" t="str">
        <f aca="false">IF($B26="","",INDEX(Anlagen!$B$7:$B$26,MATCH($B26,Anlagen!$A$7:$A$26,0)))</f>
        <v/>
      </c>
      <c r="D26" s="32"/>
      <c r="E26" s="21"/>
      <c r="F26" s="28"/>
      <c r="G26" s="29" t="str">
        <f aca="false">IF(OR($B26="",$E26="",$F26=""),"",$F26+INDEX(Übersicht!$C$30:$C$36,MATCH($E26,Übersicht!$B$30:$B$36,0)))</f>
        <v/>
      </c>
      <c r="H26" s="33" t="str">
        <f aca="true">IF($G26="","",$G26-TODAY())</f>
        <v/>
      </c>
      <c r="I26" s="34" t="str">
        <f aca="true">IF($G26="","",IF($G26&lt;TODAY(),"Überfällig",IF($G26&lt;=TODAY()+Übersicht!$C$26,"Bald fällig","OK")))</f>
        <v/>
      </c>
      <c r="J26" s="21"/>
      <c r="K26" s="11"/>
      <c r="L26" s="32"/>
    </row>
    <row r="27" customFormat="false" ht="15" hidden="false" customHeight="false" outlineLevel="0" collapsed="false">
      <c r="A27" s="21"/>
      <c r="B27" s="21"/>
      <c r="C27" s="31" t="str">
        <f aca="false">IF($B27="","",INDEX(Anlagen!$B$7:$B$26,MATCH($B27,Anlagen!$A$7:$A$26,0)))</f>
        <v/>
      </c>
      <c r="D27" s="32"/>
      <c r="E27" s="21"/>
      <c r="F27" s="28"/>
      <c r="G27" s="29" t="str">
        <f aca="false">IF(OR($B27="",$E27="",$F27=""),"",$F27+INDEX(Übersicht!$C$30:$C$36,MATCH($E27,Übersicht!$B$30:$B$36,0)))</f>
        <v/>
      </c>
      <c r="H27" s="33" t="str">
        <f aca="true">IF($G27="","",$G27-TODAY())</f>
        <v/>
      </c>
      <c r="I27" s="34" t="str">
        <f aca="true">IF($G27="","",IF($G27&lt;TODAY(),"Überfällig",IF($G27&lt;=TODAY()+Übersicht!$C$26,"Bald fällig","OK")))</f>
        <v/>
      </c>
      <c r="J27" s="21"/>
      <c r="K27" s="11"/>
      <c r="L27" s="32"/>
    </row>
    <row r="28" customFormat="false" ht="15" hidden="false" customHeight="false" outlineLevel="0" collapsed="false">
      <c r="A28" s="21"/>
      <c r="B28" s="21"/>
      <c r="C28" s="31" t="str">
        <f aca="false">IF($B28="","",INDEX(Anlagen!$B$7:$B$26,MATCH($B28,Anlagen!$A$7:$A$26,0)))</f>
        <v/>
      </c>
      <c r="D28" s="32"/>
      <c r="E28" s="21"/>
      <c r="F28" s="28"/>
      <c r="G28" s="29" t="str">
        <f aca="false">IF(OR($B28="",$E28="",$F28=""),"",$F28+INDEX(Übersicht!$C$30:$C$36,MATCH($E28,Übersicht!$B$30:$B$36,0)))</f>
        <v/>
      </c>
      <c r="H28" s="33" t="str">
        <f aca="true">IF($G28="","",$G28-TODAY())</f>
        <v/>
      </c>
      <c r="I28" s="34" t="str">
        <f aca="true">IF($G28="","",IF($G28&lt;TODAY(),"Überfällig",IF($G28&lt;=TODAY()+Übersicht!$C$26,"Bald fällig","OK")))</f>
        <v/>
      </c>
      <c r="J28" s="21"/>
      <c r="K28" s="11"/>
      <c r="L28" s="32"/>
    </row>
    <row r="29" customFormat="false" ht="15" hidden="false" customHeight="false" outlineLevel="0" collapsed="false">
      <c r="A29" s="21"/>
      <c r="B29" s="21"/>
      <c r="C29" s="31" t="str">
        <f aca="false">IF($B29="","",INDEX(Anlagen!$B$7:$B$26,MATCH($B29,Anlagen!$A$7:$A$26,0)))</f>
        <v/>
      </c>
      <c r="D29" s="32"/>
      <c r="E29" s="21"/>
      <c r="F29" s="28"/>
      <c r="G29" s="29" t="str">
        <f aca="false">IF(OR($B29="",$E29="",$F29=""),"",$F29+INDEX(Übersicht!$C$30:$C$36,MATCH($E29,Übersicht!$B$30:$B$36,0)))</f>
        <v/>
      </c>
      <c r="H29" s="33" t="str">
        <f aca="true">IF($G29="","",$G29-TODAY())</f>
        <v/>
      </c>
      <c r="I29" s="34" t="str">
        <f aca="true">IF($G29="","",IF($G29&lt;TODAY(),"Überfällig",IF($G29&lt;=TODAY()+Übersicht!$C$26,"Bald fällig","OK")))</f>
        <v/>
      </c>
      <c r="J29" s="21"/>
      <c r="K29" s="11"/>
      <c r="L29" s="32"/>
    </row>
    <row r="30" customFormat="false" ht="15" hidden="false" customHeight="false" outlineLevel="0" collapsed="false">
      <c r="A30" s="21"/>
      <c r="B30" s="21"/>
      <c r="C30" s="31" t="str">
        <f aca="false">IF($B30="","",INDEX(Anlagen!$B$7:$B$26,MATCH($B30,Anlagen!$A$7:$A$26,0)))</f>
        <v/>
      </c>
      <c r="D30" s="32"/>
      <c r="E30" s="21"/>
      <c r="F30" s="28"/>
      <c r="G30" s="29" t="str">
        <f aca="false">IF(OR($B30="",$E30="",$F30=""),"",$F30+INDEX(Übersicht!$C$30:$C$36,MATCH($E30,Übersicht!$B$30:$B$36,0)))</f>
        <v/>
      </c>
      <c r="H30" s="33" t="str">
        <f aca="true">IF($G30="","",$G30-TODAY())</f>
        <v/>
      </c>
      <c r="I30" s="34" t="str">
        <f aca="true">IF($G30="","",IF($G30&lt;TODAY(),"Überfällig",IF($G30&lt;=TODAY()+Übersicht!$C$26,"Bald fällig","OK")))</f>
        <v/>
      </c>
      <c r="J30" s="21"/>
      <c r="K30" s="11"/>
      <c r="L30" s="32"/>
    </row>
    <row r="31" customFormat="false" ht="15" hidden="false" customHeight="false" outlineLevel="0" collapsed="false">
      <c r="A31" s="21"/>
      <c r="B31" s="21"/>
      <c r="C31" s="31" t="str">
        <f aca="false">IF($B31="","",INDEX(Anlagen!$B$7:$B$26,MATCH($B31,Anlagen!$A$7:$A$26,0)))</f>
        <v/>
      </c>
      <c r="D31" s="32"/>
      <c r="E31" s="21"/>
      <c r="F31" s="28"/>
      <c r="G31" s="29" t="str">
        <f aca="false">IF(OR($B31="",$E31="",$F31=""),"",$F31+INDEX(Übersicht!$C$30:$C$36,MATCH($E31,Übersicht!$B$30:$B$36,0)))</f>
        <v/>
      </c>
      <c r="H31" s="33" t="str">
        <f aca="true">IF($G31="","",$G31-TODAY())</f>
        <v/>
      </c>
      <c r="I31" s="34" t="str">
        <f aca="true">IF($G31="","",IF($G31&lt;TODAY(),"Überfällig",IF($G31&lt;=TODAY()+Übersicht!$C$26,"Bald fällig","OK")))</f>
        <v/>
      </c>
      <c r="J31" s="21"/>
      <c r="K31" s="11"/>
      <c r="L31" s="32"/>
    </row>
    <row r="32" customFormat="false" ht="15" hidden="false" customHeight="false" outlineLevel="0" collapsed="false">
      <c r="A32" s="21"/>
      <c r="B32" s="21"/>
      <c r="C32" s="31" t="str">
        <f aca="false">IF($B32="","",INDEX(Anlagen!$B$7:$B$26,MATCH($B32,Anlagen!$A$7:$A$26,0)))</f>
        <v/>
      </c>
      <c r="D32" s="32"/>
      <c r="E32" s="21"/>
      <c r="F32" s="28"/>
      <c r="G32" s="29" t="str">
        <f aca="false">IF(OR($B32="",$E32="",$F32=""),"",$F32+INDEX(Übersicht!$C$30:$C$36,MATCH($E32,Übersicht!$B$30:$B$36,0)))</f>
        <v/>
      </c>
      <c r="H32" s="33" t="str">
        <f aca="true">IF($G32="","",$G32-TODAY())</f>
        <v/>
      </c>
      <c r="I32" s="34" t="str">
        <f aca="true">IF($G32="","",IF($G32&lt;TODAY(),"Überfällig",IF($G32&lt;=TODAY()+Übersicht!$C$26,"Bald fällig","OK")))</f>
        <v/>
      </c>
      <c r="J32" s="21"/>
      <c r="K32" s="11"/>
      <c r="L32" s="32"/>
    </row>
    <row r="33" customFormat="false" ht="15" hidden="false" customHeight="false" outlineLevel="0" collapsed="false">
      <c r="A33" s="21"/>
      <c r="B33" s="21"/>
      <c r="C33" s="31" t="str">
        <f aca="false">IF($B33="","",INDEX(Anlagen!$B$7:$B$26,MATCH($B33,Anlagen!$A$7:$A$26,0)))</f>
        <v/>
      </c>
      <c r="D33" s="32"/>
      <c r="E33" s="21"/>
      <c r="F33" s="28"/>
      <c r="G33" s="29" t="str">
        <f aca="false">IF(OR($B33="",$E33="",$F33=""),"",$F33+INDEX(Übersicht!$C$30:$C$36,MATCH($E33,Übersicht!$B$30:$B$36,0)))</f>
        <v/>
      </c>
      <c r="H33" s="33" t="str">
        <f aca="true">IF($G33="","",$G33-TODAY())</f>
        <v/>
      </c>
      <c r="I33" s="34" t="str">
        <f aca="true">IF($G33="","",IF($G33&lt;TODAY(),"Überfällig",IF($G33&lt;=TODAY()+Übersicht!$C$26,"Bald fällig","OK")))</f>
        <v/>
      </c>
      <c r="J33" s="21"/>
      <c r="K33" s="11"/>
      <c r="L33" s="32"/>
    </row>
    <row r="34" customFormat="false" ht="15" hidden="false" customHeight="false" outlineLevel="0" collapsed="false">
      <c r="A34" s="21"/>
      <c r="B34" s="21"/>
      <c r="C34" s="31" t="str">
        <f aca="false">IF($B34="","",INDEX(Anlagen!$B$7:$B$26,MATCH($B34,Anlagen!$A$7:$A$26,0)))</f>
        <v/>
      </c>
      <c r="D34" s="32"/>
      <c r="E34" s="21"/>
      <c r="F34" s="28"/>
      <c r="G34" s="29" t="str">
        <f aca="false">IF(OR($B34="",$E34="",$F34=""),"",$F34+INDEX(Übersicht!$C$30:$C$36,MATCH($E34,Übersicht!$B$30:$B$36,0)))</f>
        <v/>
      </c>
      <c r="H34" s="33" t="str">
        <f aca="true">IF($G34="","",$G34-TODAY())</f>
        <v/>
      </c>
      <c r="I34" s="34" t="str">
        <f aca="true">IF($G34="","",IF($G34&lt;TODAY(),"Überfällig",IF($G34&lt;=TODAY()+Übersicht!$C$26,"Bald fällig","OK")))</f>
        <v/>
      </c>
      <c r="J34" s="21"/>
      <c r="K34" s="11"/>
      <c r="L34" s="32"/>
    </row>
    <row r="35" customFormat="false" ht="15" hidden="false" customHeight="false" outlineLevel="0" collapsed="false">
      <c r="A35" s="21"/>
      <c r="B35" s="21"/>
      <c r="C35" s="31" t="str">
        <f aca="false">IF($B35="","",INDEX(Anlagen!$B$7:$B$26,MATCH($B35,Anlagen!$A$7:$A$26,0)))</f>
        <v/>
      </c>
      <c r="D35" s="32"/>
      <c r="E35" s="21"/>
      <c r="F35" s="28"/>
      <c r="G35" s="29" t="str">
        <f aca="false">IF(OR($B35="",$E35="",$F35=""),"",$F35+INDEX(Übersicht!$C$30:$C$36,MATCH($E35,Übersicht!$B$30:$B$36,0)))</f>
        <v/>
      </c>
      <c r="H35" s="33" t="str">
        <f aca="true">IF($G35="","",$G35-TODAY())</f>
        <v/>
      </c>
      <c r="I35" s="34" t="str">
        <f aca="true">IF($G35="","",IF($G35&lt;TODAY(),"Überfällig",IF($G35&lt;=TODAY()+Übersicht!$C$26,"Bald fällig","OK")))</f>
        <v/>
      </c>
      <c r="J35" s="21"/>
      <c r="K35" s="11"/>
      <c r="L35" s="32"/>
    </row>
    <row r="36" customFormat="false" ht="15" hidden="false" customHeight="false" outlineLevel="0" collapsed="false">
      <c r="A36" s="21"/>
      <c r="B36" s="21"/>
      <c r="C36" s="31" t="str">
        <f aca="false">IF($B36="","",INDEX(Anlagen!$B$7:$B$26,MATCH($B36,Anlagen!$A$7:$A$26,0)))</f>
        <v/>
      </c>
      <c r="D36" s="32"/>
      <c r="E36" s="21"/>
      <c r="F36" s="28"/>
      <c r="G36" s="29" t="str">
        <f aca="false">IF(OR($B36="",$E36="",$F36=""),"",$F36+INDEX(Übersicht!$C$30:$C$36,MATCH($E36,Übersicht!$B$30:$B$36,0)))</f>
        <v/>
      </c>
      <c r="H36" s="33" t="str">
        <f aca="true">IF($G36="","",$G36-TODAY())</f>
        <v/>
      </c>
      <c r="I36" s="34" t="str">
        <f aca="true">IF($G36="","",IF($G36&lt;TODAY(),"Überfällig",IF($G36&lt;=TODAY()+Übersicht!$C$26,"Bald fällig","OK")))</f>
        <v/>
      </c>
      <c r="J36" s="21"/>
      <c r="K36" s="11"/>
      <c r="L36" s="32"/>
    </row>
  </sheetData>
  <conditionalFormatting sqref="I7:I36">
    <cfRule type="expression" priority="2" aboveAverage="0" equalAverage="0" bottom="0" percent="0" rank="0" text="" dxfId="0">
      <formula>$I7="Überfällig"</formula>
    </cfRule>
    <cfRule type="expression" priority="3" aboveAverage="0" equalAverage="0" bottom="0" percent="0" rank="0" text="" dxfId="4">
      <formula>$I7="Bald fällig"</formula>
    </cfRule>
    <cfRule type="expression" priority="4" aboveAverage="0" equalAverage="0" bottom="0" percent="0" rank="0" text="" dxfId="2">
      <formula>$I7="OK"</formula>
    </cfRule>
  </conditionalFormatting>
  <conditionalFormatting sqref="H7:H36">
    <cfRule type="expression" priority="5" aboveAverage="0" equalAverage="0" bottom="0" percent="0" rank="0" text="" dxfId="5">
      <formula>AND($H7&lt;&gt;"",$H7&lt;0)</formula>
    </cfRule>
  </conditionalFormatting>
  <conditionalFormatting sqref="J7:J36">
    <cfRule type="expression" priority="6" aboveAverage="0" equalAverage="0" bottom="0" percent="0" rank="0" text="" dxfId="5">
      <formula>$J7="Hoch"</formula>
    </cfRule>
  </conditionalFormatting>
  <dataValidations count="4">
    <dataValidation allowBlank="true" errorStyle="stop" operator="between" showDropDown="false" showErrorMessage="false" showInputMessage="false" sqref="B7:B36" type="list">
      <formula1>Anlagen!$A$7:$A$26</formula1>
      <formula2>0</formula2>
    </dataValidation>
    <dataValidation allowBlank="true" errorStyle="stop" operator="between" showDropDown="false" showErrorMessage="false" showInputMessage="false" sqref="E7:E36" type="list">
      <formula1>Übersicht!$B$30:$B$36</formula1>
      <formula2>0</formula2>
    </dataValidation>
    <dataValidation allowBlank="true" errorStyle="stop" operator="between" showDropDown="false" showErrorMessage="false" showInputMessage="false" sqref="J7:J36" type="list">
      <formula1>"Hoch,Mittel,Niedrig"</formula1>
      <formula2>0</formula2>
    </dataValidation>
    <dataValidation allowBlank="true" errorStyle="stop" operator="between" showDropDown="false" showErrorMessage="false" showInputMessage="false" sqref="K7:K36" type="list">
      <formula1>Anlagen!$M$7:$M$11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E4A52"/>
    <pageSetUpPr fitToPage="false"/>
  </sheetPr>
  <dimension ref="A1:R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4"/>
    <col collapsed="false" customWidth="true" hidden="false" outlineLevel="0" max="3" min="3" style="0" width="32"/>
    <col collapsed="false" customWidth="true" hidden="false" outlineLevel="0" max="4" min="4" style="0" width="14"/>
    <col collapsed="false" customWidth="true" hidden="false" outlineLevel="0" max="16" min="5" style="0" width="5.51"/>
    <col collapsed="false" customWidth="true" hidden="true" outlineLevel="0" max="18" min="17" style="0" width="5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25.5" hidden="false" customHeight="true" outlineLevel="0" collapsed="false">
      <c r="A2" s="1"/>
      <c r="B2" s="2" t="s">
        <v>190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customFormat="false" ht="15.75" hidden="false" customHeight="true" outlineLevel="0" collapsed="false">
      <c r="A3" s="1"/>
      <c r="B3" s="3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customFormat="false" ht="3.7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customFormat="false" ht="15" hidden="false" customHeight="false" outlineLevel="0" collapsed="false">
      <c r="B5" s="26" t="s">
        <v>192</v>
      </c>
    </row>
    <row r="6" customFormat="false" ht="15" hidden="false" customHeight="false" outlineLevel="0" collapsed="false">
      <c r="A6" s="7" t="s">
        <v>142</v>
      </c>
      <c r="B6" s="7" t="s">
        <v>143</v>
      </c>
      <c r="C6" s="7" t="s">
        <v>144</v>
      </c>
      <c r="D6" s="7" t="s">
        <v>43</v>
      </c>
      <c r="E6" s="7" t="s">
        <v>193</v>
      </c>
      <c r="F6" s="7" t="s">
        <v>194</v>
      </c>
      <c r="G6" s="7" t="s">
        <v>195</v>
      </c>
      <c r="H6" s="7" t="s">
        <v>196</v>
      </c>
      <c r="I6" s="7" t="s">
        <v>18</v>
      </c>
      <c r="J6" s="7" t="s">
        <v>197</v>
      </c>
      <c r="K6" s="7" t="s">
        <v>198</v>
      </c>
      <c r="L6" s="7" t="s">
        <v>199</v>
      </c>
      <c r="M6" s="7" t="s">
        <v>200</v>
      </c>
      <c r="N6" s="7" t="s">
        <v>201</v>
      </c>
      <c r="O6" s="7" t="s">
        <v>202</v>
      </c>
      <c r="P6" s="7" t="s">
        <v>203</v>
      </c>
      <c r="Q6" s="7"/>
      <c r="R6" s="7"/>
    </row>
    <row r="7" customFormat="false" ht="15" hidden="false" customHeight="false" outlineLevel="0" collapsed="false">
      <c r="A7" s="16" t="str">
        <f aca="false">IF(Wartungsplan!$A7="","",Wartungsplan!$A7)</f>
        <v>W-001</v>
      </c>
      <c r="B7" s="31" t="str">
        <f aca="false">IF(Wartungsplan!$A7="","",Wartungsplan!$C7)</f>
        <v>Druckluftkompressor</v>
      </c>
      <c r="C7" s="35" t="str">
        <f aca="false">IF(Wartungsplan!$A7="","",Wartungsplan!$D7)</f>
        <v>Kondensat ablassen, Sichtprüfung</v>
      </c>
      <c r="D7" s="16" t="str">
        <f aca="false">IF(Wartungsplan!$A7="","",Wartungsplan!$E7)</f>
        <v>Wöchentlich</v>
      </c>
      <c r="E7" s="36" t="str">
        <f aca="false">IF(OR($A7="",$Q7="",$Q7=0),"",IF($R7=0,"●",IF(AND(COLUMN()-4&gt;=$Q7,MOD(COLUMN()-4-$Q7,$R7)=0),"●","")))</f>
        <v>●</v>
      </c>
      <c r="F7" s="36" t="str">
        <f aca="false">IF(OR($A7="",$Q7="",$Q7=0),"",IF($R7=0,"●",IF(AND(COLUMN()-4&gt;=$Q7,MOD(COLUMN()-4-$Q7,$R7)=0),"●","")))</f>
        <v>●</v>
      </c>
      <c r="G7" s="36" t="str">
        <f aca="false">IF(OR($A7="",$Q7="",$Q7=0),"",IF($R7=0,"●",IF(AND(COLUMN()-4&gt;=$Q7,MOD(COLUMN()-4-$Q7,$R7)=0),"●","")))</f>
        <v>●</v>
      </c>
      <c r="H7" s="36" t="str">
        <f aca="false">IF(OR($A7="",$Q7="",$Q7=0),"",IF($R7=0,"●",IF(AND(COLUMN()-4&gt;=$Q7,MOD(COLUMN()-4-$Q7,$R7)=0),"●","")))</f>
        <v>●</v>
      </c>
      <c r="I7" s="36" t="str">
        <f aca="false">IF(OR($A7="",$Q7="",$Q7=0),"",IF($R7=0,"●",IF(AND(COLUMN()-4&gt;=$Q7,MOD(COLUMN()-4-$Q7,$R7)=0),"●","")))</f>
        <v>●</v>
      </c>
      <c r="J7" s="36" t="str">
        <f aca="false">IF(OR($A7="",$Q7="",$Q7=0),"",IF($R7=0,"●",IF(AND(COLUMN()-4&gt;=$Q7,MOD(COLUMN()-4-$Q7,$R7)=0),"●","")))</f>
        <v>●</v>
      </c>
      <c r="K7" s="36" t="str">
        <f aca="false">IF(OR($A7="",$Q7="",$Q7=0),"",IF($R7=0,"●",IF(AND(COLUMN()-4&gt;=$Q7,MOD(COLUMN()-4-$Q7,$R7)=0),"●","")))</f>
        <v>●</v>
      </c>
      <c r="L7" s="36" t="str">
        <f aca="false">IF(OR($A7="",$Q7="",$Q7=0),"",IF($R7=0,"●",IF(AND(COLUMN()-4&gt;=$Q7,MOD(COLUMN()-4-$Q7,$R7)=0),"●","")))</f>
        <v>●</v>
      </c>
      <c r="M7" s="36" t="str">
        <f aca="false">IF(OR($A7="",$Q7="",$Q7=0),"",IF($R7=0,"●",IF(AND(COLUMN()-4&gt;=$Q7,MOD(COLUMN()-4-$Q7,$R7)=0),"●","")))</f>
        <v>●</v>
      </c>
      <c r="N7" s="36" t="str">
        <f aca="false">IF(OR($A7="",$Q7="",$Q7=0),"",IF($R7=0,"●",IF(AND(COLUMN()-4&gt;=$Q7,MOD(COLUMN()-4-$Q7,$R7)=0),"●","")))</f>
        <v>●</v>
      </c>
      <c r="O7" s="36" t="str">
        <f aca="false">IF(OR($A7="",$Q7="",$Q7=0),"",IF($R7=0,"●",IF(AND(COLUMN()-4&gt;=$Q7,MOD(COLUMN()-4-$Q7,$R7)=0),"●","")))</f>
        <v>●</v>
      </c>
      <c r="P7" s="36" t="str">
        <f aca="false">IF(OR($A7="",$Q7="",$Q7=0),"",IF($R7=0,"●",IF(AND(COLUMN()-4&gt;=$Q7,MOD(COLUMN()-4-$Q7,$R7)=0),"●","")))</f>
        <v>●</v>
      </c>
      <c r="Q7" s="0" t="n">
        <f aca="false">IF(Wartungsplan!$G7="","",IF(YEAR(Wartungsplan!$G7)&lt;Übersicht!$C$25,1,IF(YEAR(Wartungsplan!$G7)&gt;Übersicht!$C$25,0,MONTH(Wartungsplan!$G7))))</f>
        <v>7</v>
      </c>
      <c r="R7" s="0" t="n">
        <f aca="false">IF(Wartungsplan!$E7="","",INDEX(Übersicht!$D$30:$D$36,MATCH(Wartungsplan!$E7,Übersicht!$B$30:$B$36,0)))</f>
        <v>0</v>
      </c>
    </row>
    <row r="8" customFormat="false" ht="15" hidden="false" customHeight="false" outlineLevel="0" collapsed="false">
      <c r="A8" s="16" t="str">
        <f aca="false">IF(Wartungsplan!$A8="","",Wartungsplan!$A8)</f>
        <v>W-002</v>
      </c>
      <c r="B8" s="31" t="str">
        <f aca="false">IF(Wartungsplan!$A8="","",Wartungsplan!$C8)</f>
        <v>Druckluftkompressor</v>
      </c>
      <c r="C8" s="35" t="str">
        <f aca="false">IF(Wartungsplan!$A8="","",Wartungsplan!$D8)</f>
        <v>Ölstand prüfen, Ansaugfilter reinigen</v>
      </c>
      <c r="D8" s="16" t="str">
        <f aca="false">IF(Wartungsplan!$A8="","",Wartungsplan!$E8)</f>
        <v>Monatlich</v>
      </c>
      <c r="E8" s="36" t="str">
        <f aca="false">IF(OR($A8="",$Q8="",$Q8=0),"",IF($R8=0,"●",IF(AND(COLUMN()-4&gt;=$Q8,MOD(COLUMN()-4-$Q8,$R8)=0),"●","")))</f>
        <v/>
      </c>
      <c r="F8" s="36" t="str">
        <f aca="false">IF(OR($A8="",$Q8="",$Q8=0),"",IF($R8=0,"●",IF(AND(COLUMN()-4&gt;=$Q8,MOD(COLUMN()-4-$Q8,$R8)=0),"●","")))</f>
        <v/>
      </c>
      <c r="G8" s="36" t="str">
        <f aca="false">IF(OR($A8="",$Q8="",$Q8=0),"",IF($R8=0,"●",IF(AND(COLUMN()-4&gt;=$Q8,MOD(COLUMN()-4-$Q8,$R8)=0),"●","")))</f>
        <v/>
      </c>
      <c r="H8" s="36" t="str">
        <f aca="false">IF(OR($A8="",$Q8="",$Q8=0),"",IF($R8=0,"●",IF(AND(COLUMN()-4&gt;=$Q8,MOD(COLUMN()-4-$Q8,$R8)=0),"●","")))</f>
        <v/>
      </c>
      <c r="I8" s="36" t="str">
        <f aca="false">IF(OR($A8="",$Q8="",$Q8=0),"",IF($R8=0,"●",IF(AND(COLUMN()-4&gt;=$Q8,MOD(COLUMN()-4-$Q8,$R8)=0),"●","")))</f>
        <v/>
      </c>
      <c r="J8" s="36" t="str">
        <f aca="false">IF(OR($A8="",$Q8="",$Q8=0),"",IF($R8=0,"●",IF(AND(COLUMN()-4&gt;=$Q8,MOD(COLUMN()-4-$Q8,$R8)=0),"●","")))</f>
        <v/>
      </c>
      <c r="K8" s="36" t="str">
        <f aca="false">IF(OR($A8="",$Q8="",$Q8=0),"",IF($R8=0,"●",IF(AND(COLUMN()-4&gt;=$Q8,MOD(COLUMN()-4-$Q8,$R8)=0),"●","")))</f>
        <v>●</v>
      </c>
      <c r="L8" s="36" t="str">
        <f aca="false">IF(OR($A8="",$Q8="",$Q8=0),"",IF($R8=0,"●",IF(AND(COLUMN()-4&gt;=$Q8,MOD(COLUMN()-4-$Q8,$R8)=0),"●","")))</f>
        <v>●</v>
      </c>
      <c r="M8" s="36" t="str">
        <f aca="false">IF(OR($A8="",$Q8="",$Q8=0),"",IF($R8=0,"●",IF(AND(COLUMN()-4&gt;=$Q8,MOD(COLUMN()-4-$Q8,$R8)=0),"●","")))</f>
        <v>●</v>
      </c>
      <c r="N8" s="36" t="str">
        <f aca="false">IF(OR($A8="",$Q8="",$Q8=0),"",IF($R8=0,"●",IF(AND(COLUMN()-4&gt;=$Q8,MOD(COLUMN()-4-$Q8,$R8)=0),"●","")))</f>
        <v>●</v>
      </c>
      <c r="O8" s="36" t="str">
        <f aca="false">IF(OR($A8="",$Q8="",$Q8=0),"",IF($R8=0,"●",IF(AND(COLUMN()-4&gt;=$Q8,MOD(COLUMN()-4-$Q8,$R8)=0),"●","")))</f>
        <v>●</v>
      </c>
      <c r="P8" s="36" t="str">
        <f aca="false">IF(OR($A8="",$Q8="",$Q8=0),"",IF($R8=0,"●",IF(AND(COLUMN()-4&gt;=$Q8,MOD(COLUMN()-4-$Q8,$R8)=0),"●","")))</f>
        <v>●</v>
      </c>
      <c r="Q8" s="0" t="n">
        <f aca="false">IF(Wartungsplan!$G8="","",IF(YEAR(Wartungsplan!$G8)&lt;Übersicht!$C$25,1,IF(YEAR(Wartungsplan!$G8)&gt;Übersicht!$C$25,0,MONTH(Wartungsplan!$G8))))</f>
        <v>7</v>
      </c>
      <c r="R8" s="0" t="n">
        <f aca="false">IF(Wartungsplan!$E8="","",INDEX(Übersicht!$D$30:$D$36,MATCH(Wartungsplan!$E8,Übersicht!$B$30:$B$36,0)))</f>
        <v>1</v>
      </c>
    </row>
    <row r="9" customFormat="false" ht="15" hidden="false" customHeight="false" outlineLevel="0" collapsed="false">
      <c r="A9" s="16" t="str">
        <f aca="false">IF(Wartungsplan!$A9="","",Wartungsplan!$A9)</f>
        <v>W-003</v>
      </c>
      <c r="B9" s="31" t="str">
        <f aca="false">IF(Wartungsplan!$A9="","",Wartungsplan!$C9)</f>
        <v>Druckluftkompressor</v>
      </c>
      <c r="C9" s="35" t="str">
        <f aca="false">IF(Wartungsplan!$A9="","",Wartungsplan!$D9)</f>
        <v>Jahreswartung durch Fachfirma</v>
      </c>
      <c r="D9" s="16" t="str">
        <f aca="false">IF(Wartungsplan!$A9="","",Wartungsplan!$E9)</f>
        <v>Jährlich</v>
      </c>
      <c r="E9" s="36" t="str">
        <f aca="false">IF(OR($A9="",$Q9="",$Q9=0),"",IF($R9=0,"●",IF(AND(COLUMN()-4&gt;=$Q9,MOD(COLUMN()-4-$Q9,$R9)=0),"●","")))</f>
        <v/>
      </c>
      <c r="F9" s="36" t="str">
        <f aca="false">IF(OR($A9="",$Q9="",$Q9=0),"",IF($R9=0,"●",IF(AND(COLUMN()-4&gt;=$Q9,MOD(COLUMN()-4-$Q9,$R9)=0),"●","")))</f>
        <v/>
      </c>
      <c r="G9" s="36" t="str">
        <f aca="false">IF(OR($A9="",$Q9="",$Q9=0),"",IF($R9=0,"●",IF(AND(COLUMN()-4&gt;=$Q9,MOD(COLUMN()-4-$Q9,$R9)=0),"●","")))</f>
        <v/>
      </c>
      <c r="H9" s="36" t="str">
        <f aca="false">IF(OR($A9="",$Q9="",$Q9=0),"",IF($R9=0,"●",IF(AND(COLUMN()-4&gt;=$Q9,MOD(COLUMN()-4-$Q9,$R9)=0),"●","")))</f>
        <v/>
      </c>
      <c r="I9" s="36" t="str">
        <f aca="false">IF(OR($A9="",$Q9="",$Q9=0),"",IF($R9=0,"●",IF(AND(COLUMN()-4&gt;=$Q9,MOD(COLUMN()-4-$Q9,$R9)=0),"●","")))</f>
        <v/>
      </c>
      <c r="J9" s="36" t="str">
        <f aca="false">IF(OR($A9="",$Q9="",$Q9=0),"",IF($R9=0,"●",IF(AND(COLUMN()-4&gt;=$Q9,MOD(COLUMN()-4-$Q9,$R9)=0),"●","")))</f>
        <v/>
      </c>
      <c r="K9" s="36" t="str">
        <f aca="false">IF(OR($A9="",$Q9="",$Q9=0),"",IF($R9=0,"●",IF(AND(COLUMN()-4&gt;=$Q9,MOD(COLUMN()-4-$Q9,$R9)=0),"●","")))</f>
        <v/>
      </c>
      <c r="L9" s="36" t="str">
        <f aca="false">IF(OR($A9="",$Q9="",$Q9=0),"",IF($R9=0,"●",IF(AND(COLUMN()-4&gt;=$Q9,MOD(COLUMN()-4-$Q9,$R9)=0),"●","")))</f>
        <v/>
      </c>
      <c r="M9" s="36" t="str">
        <f aca="false">IF(OR($A9="",$Q9="",$Q9=0),"",IF($R9=0,"●",IF(AND(COLUMN()-4&gt;=$Q9,MOD(COLUMN()-4-$Q9,$R9)=0),"●","")))</f>
        <v/>
      </c>
      <c r="N9" s="36" t="str">
        <f aca="false">IF(OR($A9="",$Q9="",$Q9=0),"",IF($R9=0,"●",IF(AND(COLUMN()-4&gt;=$Q9,MOD(COLUMN()-4-$Q9,$R9)=0),"●","")))</f>
        <v>●</v>
      </c>
      <c r="O9" s="36" t="str">
        <f aca="false">IF(OR($A9="",$Q9="",$Q9=0),"",IF($R9=0,"●",IF(AND(COLUMN()-4&gt;=$Q9,MOD(COLUMN()-4-$Q9,$R9)=0),"●","")))</f>
        <v/>
      </c>
      <c r="P9" s="36" t="str">
        <f aca="false">IF(OR($A9="",$Q9="",$Q9=0),"",IF($R9=0,"●",IF(AND(COLUMN()-4&gt;=$Q9,MOD(COLUMN()-4-$Q9,$R9)=0),"●","")))</f>
        <v/>
      </c>
      <c r="Q9" s="0" t="n">
        <f aca="false">IF(Wartungsplan!$G9="","",IF(YEAR(Wartungsplan!$G9)&lt;Übersicht!$C$25,1,IF(YEAR(Wartungsplan!$G9)&gt;Übersicht!$C$25,0,MONTH(Wartungsplan!$G9))))</f>
        <v>10</v>
      </c>
      <c r="R9" s="0" t="n">
        <f aca="false">IF(Wartungsplan!$E9="","",INDEX(Übersicht!$D$30:$D$36,MATCH(Wartungsplan!$E9,Übersicht!$B$30:$B$36,0)))</f>
        <v>12</v>
      </c>
    </row>
    <row r="10" customFormat="false" ht="15" hidden="false" customHeight="false" outlineLevel="0" collapsed="false">
      <c r="A10" s="16" t="str">
        <f aca="false">IF(Wartungsplan!$A10="","",Wartungsplan!$A10)</f>
        <v>W-004</v>
      </c>
      <c r="B10" s="31" t="str">
        <f aca="false">IF(Wartungsplan!$A10="","",Wartungsplan!$C10)</f>
        <v>Lüftungsanlage</v>
      </c>
      <c r="C10" s="35" t="str">
        <f aca="false">IF(Wartungsplan!$A10="","",Wartungsplan!$D10)</f>
        <v>Filtermatten wechseln</v>
      </c>
      <c r="D10" s="16" t="str">
        <f aca="false">IF(Wartungsplan!$A10="","",Wartungsplan!$E10)</f>
        <v>Quartalsweise</v>
      </c>
      <c r="E10" s="36" t="str">
        <f aca="false">IF(OR($A10="",$Q10="",$Q10=0),"",IF($R10=0,"●",IF(AND(COLUMN()-4&gt;=$Q10,MOD(COLUMN()-4-$Q10,$R10)=0),"●","")))</f>
        <v/>
      </c>
      <c r="F10" s="36" t="str">
        <f aca="false">IF(OR($A10="",$Q10="",$Q10=0),"",IF($R10=0,"●",IF(AND(COLUMN()-4&gt;=$Q10,MOD(COLUMN()-4-$Q10,$R10)=0),"●","")))</f>
        <v/>
      </c>
      <c r="G10" s="36" t="str">
        <f aca="false">IF(OR($A10="",$Q10="",$Q10=0),"",IF($R10=0,"●",IF(AND(COLUMN()-4&gt;=$Q10,MOD(COLUMN()-4-$Q10,$R10)=0),"●","")))</f>
        <v/>
      </c>
      <c r="H10" s="36" t="str">
        <f aca="false">IF(OR($A10="",$Q10="",$Q10=0),"",IF($R10=0,"●",IF(AND(COLUMN()-4&gt;=$Q10,MOD(COLUMN()-4-$Q10,$R10)=0),"●","")))</f>
        <v/>
      </c>
      <c r="I10" s="36" t="str">
        <f aca="false">IF(OR($A10="",$Q10="",$Q10=0),"",IF($R10=0,"●",IF(AND(COLUMN()-4&gt;=$Q10,MOD(COLUMN()-4-$Q10,$R10)=0),"●","")))</f>
        <v/>
      </c>
      <c r="J10" s="36" t="str">
        <f aca="false">IF(OR($A10="",$Q10="",$Q10=0),"",IF($R10=0,"●",IF(AND(COLUMN()-4&gt;=$Q10,MOD(COLUMN()-4-$Q10,$R10)=0),"●","")))</f>
        <v/>
      </c>
      <c r="K10" s="36" t="str">
        <f aca="false">IF(OR($A10="",$Q10="",$Q10=0),"",IF($R10=0,"●",IF(AND(COLUMN()-4&gt;=$Q10,MOD(COLUMN()-4-$Q10,$R10)=0),"●","")))</f>
        <v/>
      </c>
      <c r="L10" s="36" t="str">
        <f aca="false">IF(OR($A10="",$Q10="",$Q10=0),"",IF($R10=0,"●",IF(AND(COLUMN()-4&gt;=$Q10,MOD(COLUMN()-4-$Q10,$R10)=0),"●","")))</f>
        <v>●</v>
      </c>
      <c r="M10" s="36" t="str">
        <f aca="false">IF(OR($A10="",$Q10="",$Q10=0),"",IF($R10=0,"●",IF(AND(COLUMN()-4&gt;=$Q10,MOD(COLUMN()-4-$Q10,$R10)=0),"●","")))</f>
        <v/>
      </c>
      <c r="N10" s="36" t="str">
        <f aca="false">IF(OR($A10="",$Q10="",$Q10=0),"",IF($R10=0,"●",IF(AND(COLUMN()-4&gt;=$Q10,MOD(COLUMN()-4-$Q10,$R10)=0),"●","")))</f>
        <v/>
      </c>
      <c r="O10" s="36" t="str">
        <f aca="false">IF(OR($A10="",$Q10="",$Q10=0),"",IF($R10=0,"●",IF(AND(COLUMN()-4&gt;=$Q10,MOD(COLUMN()-4-$Q10,$R10)=0),"●","")))</f>
        <v>●</v>
      </c>
      <c r="P10" s="36" t="str">
        <f aca="false">IF(OR($A10="",$Q10="",$Q10=0),"",IF($R10=0,"●",IF(AND(COLUMN()-4&gt;=$Q10,MOD(COLUMN()-4-$Q10,$R10)=0),"●","")))</f>
        <v/>
      </c>
      <c r="Q10" s="0" t="n">
        <f aca="false">IF(Wartungsplan!$G10="","",IF(YEAR(Wartungsplan!$G10)&lt;Übersicht!$C$25,1,IF(YEAR(Wartungsplan!$G10)&gt;Übersicht!$C$25,0,MONTH(Wartungsplan!$G10))))</f>
        <v>8</v>
      </c>
      <c r="R10" s="0" t="n">
        <f aca="false">IF(Wartungsplan!$E10="","",INDEX(Übersicht!$D$30:$D$36,MATCH(Wartungsplan!$E10,Übersicht!$B$30:$B$36,0)))</f>
        <v>3</v>
      </c>
    </row>
    <row r="11" customFormat="false" ht="15" hidden="false" customHeight="false" outlineLevel="0" collapsed="false">
      <c r="A11" s="16" t="str">
        <f aca="false">IF(Wartungsplan!$A11="","",Wartungsplan!$A11)</f>
        <v>W-005</v>
      </c>
      <c r="B11" s="31" t="str">
        <f aca="false">IF(Wartungsplan!$A11="","",Wartungsplan!$C11)</f>
        <v>Lüftungsanlage</v>
      </c>
      <c r="C11" s="35" t="str">
        <f aca="false">IF(Wartungsplan!$A11="","",Wartungsplan!$D11)</f>
        <v>Funktions- und Lagerprüfung</v>
      </c>
      <c r="D11" s="16" t="str">
        <f aca="false">IF(Wartungsplan!$A11="","",Wartungsplan!$E11)</f>
        <v>Halbjährlich</v>
      </c>
      <c r="E11" s="36" t="str">
        <f aca="false">IF(OR($A11="",$Q11="",$Q11=0),"",IF($R11=0,"●",IF(AND(COLUMN()-4&gt;=$Q11,MOD(COLUMN()-4-$Q11,$R11)=0),"●","")))</f>
        <v/>
      </c>
      <c r="F11" s="36" t="str">
        <f aca="false">IF(OR($A11="",$Q11="",$Q11=0),"",IF($R11=0,"●",IF(AND(COLUMN()-4&gt;=$Q11,MOD(COLUMN()-4-$Q11,$R11)=0),"●","")))</f>
        <v/>
      </c>
      <c r="G11" s="36" t="str">
        <f aca="false">IF(OR($A11="",$Q11="",$Q11=0),"",IF($R11=0,"●",IF(AND(COLUMN()-4&gt;=$Q11,MOD(COLUMN()-4-$Q11,$R11)=0),"●","")))</f>
        <v/>
      </c>
      <c r="H11" s="36" t="str">
        <f aca="false">IF(OR($A11="",$Q11="",$Q11=0),"",IF($R11=0,"●",IF(AND(COLUMN()-4&gt;=$Q11,MOD(COLUMN()-4-$Q11,$R11)=0),"●","")))</f>
        <v/>
      </c>
      <c r="I11" s="36" t="str">
        <f aca="false">IF(OR($A11="",$Q11="",$Q11=0),"",IF($R11=0,"●",IF(AND(COLUMN()-4&gt;=$Q11,MOD(COLUMN()-4-$Q11,$R11)=0),"●","")))</f>
        <v/>
      </c>
      <c r="J11" s="36" t="str">
        <f aca="false">IF(OR($A11="",$Q11="",$Q11=0),"",IF($R11=0,"●",IF(AND(COLUMN()-4&gt;=$Q11,MOD(COLUMN()-4-$Q11,$R11)=0),"●","")))</f>
        <v/>
      </c>
      <c r="K11" s="36" t="str">
        <f aca="false">IF(OR($A11="",$Q11="",$Q11=0),"",IF($R11=0,"●",IF(AND(COLUMN()-4&gt;=$Q11,MOD(COLUMN()-4-$Q11,$R11)=0),"●","")))</f>
        <v/>
      </c>
      <c r="L11" s="36" t="str">
        <f aca="false">IF(OR($A11="",$Q11="",$Q11=0),"",IF($R11=0,"●",IF(AND(COLUMN()-4&gt;=$Q11,MOD(COLUMN()-4-$Q11,$R11)=0),"●","")))</f>
        <v>●</v>
      </c>
      <c r="M11" s="36" t="str">
        <f aca="false">IF(OR($A11="",$Q11="",$Q11=0),"",IF($R11=0,"●",IF(AND(COLUMN()-4&gt;=$Q11,MOD(COLUMN()-4-$Q11,$R11)=0),"●","")))</f>
        <v/>
      </c>
      <c r="N11" s="36" t="str">
        <f aca="false">IF(OR($A11="",$Q11="",$Q11=0),"",IF($R11=0,"●",IF(AND(COLUMN()-4&gt;=$Q11,MOD(COLUMN()-4-$Q11,$R11)=0),"●","")))</f>
        <v/>
      </c>
      <c r="O11" s="36" t="str">
        <f aca="false">IF(OR($A11="",$Q11="",$Q11=0),"",IF($R11=0,"●",IF(AND(COLUMN()-4&gt;=$Q11,MOD(COLUMN()-4-$Q11,$R11)=0),"●","")))</f>
        <v/>
      </c>
      <c r="P11" s="36" t="str">
        <f aca="false">IF(OR($A11="",$Q11="",$Q11=0),"",IF($R11=0,"●",IF(AND(COLUMN()-4&gt;=$Q11,MOD(COLUMN()-4-$Q11,$R11)=0),"●","")))</f>
        <v/>
      </c>
      <c r="Q11" s="0" t="n">
        <f aca="false">IF(Wartungsplan!$G11="","",IF(YEAR(Wartungsplan!$G11)&lt;Übersicht!$C$25,1,IF(YEAR(Wartungsplan!$G11)&gt;Übersicht!$C$25,0,MONTH(Wartungsplan!$G11))))</f>
        <v>8</v>
      </c>
      <c r="R11" s="0" t="n">
        <f aca="false">IF(Wartungsplan!$E11="","",INDEX(Übersicht!$D$30:$D$36,MATCH(Wartungsplan!$E11,Übersicht!$B$30:$B$36,0)))</f>
        <v>6</v>
      </c>
    </row>
    <row r="12" customFormat="false" ht="15" hidden="false" customHeight="false" outlineLevel="0" collapsed="false">
      <c r="A12" s="16" t="str">
        <f aca="false">IF(Wartungsplan!$A12="","",Wartungsplan!$A12)</f>
        <v>W-006</v>
      </c>
      <c r="B12" s="31" t="str">
        <f aca="false">IF(Wartungsplan!$A12="","",Wartungsplan!$C12)</f>
        <v>Heizkessel</v>
      </c>
      <c r="C12" s="35" t="str">
        <f aca="false">IF(Wartungsplan!$A12="","",Wartungsplan!$D12)</f>
        <v>Brennerwartung und Abgasmessung</v>
      </c>
      <c r="D12" s="16" t="str">
        <f aca="false">IF(Wartungsplan!$A12="","",Wartungsplan!$E12)</f>
        <v>Jährlich</v>
      </c>
      <c r="E12" s="36" t="str">
        <f aca="false">IF(OR($A12="",$Q12="",$Q12=0),"",IF($R12=0,"●",IF(AND(COLUMN()-4&gt;=$Q12,MOD(COLUMN()-4-$Q12,$R12)=0),"●","")))</f>
        <v/>
      </c>
      <c r="F12" s="36" t="str">
        <f aca="false">IF(OR($A12="",$Q12="",$Q12=0),"",IF($R12=0,"●",IF(AND(COLUMN()-4&gt;=$Q12,MOD(COLUMN()-4-$Q12,$R12)=0),"●","")))</f>
        <v/>
      </c>
      <c r="G12" s="36" t="str">
        <f aca="false">IF(OR($A12="",$Q12="",$Q12=0),"",IF($R12=0,"●",IF(AND(COLUMN()-4&gt;=$Q12,MOD(COLUMN()-4-$Q12,$R12)=0),"●","")))</f>
        <v/>
      </c>
      <c r="H12" s="36" t="str">
        <f aca="false">IF(OR($A12="",$Q12="",$Q12=0),"",IF($R12=0,"●",IF(AND(COLUMN()-4&gt;=$Q12,MOD(COLUMN()-4-$Q12,$R12)=0),"●","")))</f>
        <v/>
      </c>
      <c r="I12" s="36" t="str">
        <f aca="false">IF(OR($A12="",$Q12="",$Q12=0),"",IF($R12=0,"●",IF(AND(COLUMN()-4&gt;=$Q12,MOD(COLUMN()-4-$Q12,$R12)=0),"●","")))</f>
        <v/>
      </c>
      <c r="J12" s="36" t="str">
        <f aca="false">IF(OR($A12="",$Q12="",$Q12=0),"",IF($R12=0,"●",IF(AND(COLUMN()-4&gt;=$Q12,MOD(COLUMN()-4-$Q12,$R12)=0),"●","")))</f>
        <v/>
      </c>
      <c r="K12" s="36" t="str">
        <f aca="false">IF(OR($A12="",$Q12="",$Q12=0),"",IF($R12=0,"●",IF(AND(COLUMN()-4&gt;=$Q12,MOD(COLUMN()-4-$Q12,$R12)=0),"●","")))</f>
        <v/>
      </c>
      <c r="L12" s="36" t="str">
        <f aca="false">IF(OR($A12="",$Q12="",$Q12=0),"",IF($R12=0,"●",IF(AND(COLUMN()-4&gt;=$Q12,MOD(COLUMN()-4-$Q12,$R12)=0),"●","")))</f>
        <v/>
      </c>
      <c r="M12" s="36" t="str">
        <f aca="false">IF(OR($A12="",$Q12="",$Q12=0),"",IF($R12=0,"●",IF(AND(COLUMN()-4&gt;=$Q12,MOD(COLUMN()-4-$Q12,$R12)=0),"●","")))</f>
        <v>●</v>
      </c>
      <c r="N12" s="36" t="str">
        <f aca="false">IF(OR($A12="",$Q12="",$Q12=0),"",IF($R12=0,"●",IF(AND(COLUMN()-4&gt;=$Q12,MOD(COLUMN()-4-$Q12,$R12)=0),"●","")))</f>
        <v/>
      </c>
      <c r="O12" s="36" t="str">
        <f aca="false">IF(OR($A12="",$Q12="",$Q12=0),"",IF($R12=0,"●",IF(AND(COLUMN()-4&gt;=$Q12,MOD(COLUMN()-4-$Q12,$R12)=0),"●","")))</f>
        <v/>
      </c>
      <c r="P12" s="36" t="str">
        <f aca="false">IF(OR($A12="",$Q12="",$Q12=0),"",IF($R12=0,"●",IF(AND(COLUMN()-4&gt;=$Q12,MOD(COLUMN()-4-$Q12,$R12)=0),"●","")))</f>
        <v/>
      </c>
      <c r="Q12" s="0" t="n">
        <f aca="false">IF(Wartungsplan!$G12="","",IF(YEAR(Wartungsplan!$G12)&lt;Übersicht!$C$25,1,IF(YEAR(Wartungsplan!$G12)&gt;Übersicht!$C$25,0,MONTH(Wartungsplan!$G12))))</f>
        <v>9</v>
      </c>
      <c r="R12" s="0" t="n">
        <f aca="false">IF(Wartungsplan!$E12="","",INDEX(Übersicht!$D$30:$D$36,MATCH(Wartungsplan!$E12,Übersicht!$B$30:$B$36,0)))</f>
        <v>12</v>
      </c>
    </row>
    <row r="13" customFormat="false" ht="15" hidden="false" customHeight="false" outlineLevel="0" collapsed="false">
      <c r="A13" s="16" t="str">
        <f aca="false">IF(Wartungsplan!$A13="","",Wartungsplan!$A13)</f>
        <v>W-007</v>
      </c>
      <c r="B13" s="31" t="str">
        <f aca="false">IF(Wartungsplan!$A13="","",Wartungsplan!$C13)</f>
        <v>Heizkessel</v>
      </c>
      <c r="C13" s="35" t="str">
        <f aca="false">IF(Wartungsplan!$A13="","",Wartungsplan!$D13)</f>
        <v>Wasserdruck prüfen, ggf. nachfüllen</v>
      </c>
      <c r="D13" s="16" t="str">
        <f aca="false">IF(Wartungsplan!$A13="","",Wartungsplan!$E13)</f>
        <v>Monatlich</v>
      </c>
      <c r="E13" s="36" t="str">
        <f aca="false">IF(OR($A13="",$Q13="",$Q13=0),"",IF($R13=0,"●",IF(AND(COLUMN()-4&gt;=$Q13,MOD(COLUMN()-4-$Q13,$R13)=0),"●","")))</f>
        <v/>
      </c>
      <c r="F13" s="36" t="str">
        <f aca="false">IF(OR($A13="",$Q13="",$Q13=0),"",IF($R13=0,"●",IF(AND(COLUMN()-4&gt;=$Q13,MOD(COLUMN()-4-$Q13,$R13)=0),"●","")))</f>
        <v/>
      </c>
      <c r="G13" s="36" t="str">
        <f aca="false">IF(OR($A13="",$Q13="",$Q13=0),"",IF($R13=0,"●",IF(AND(COLUMN()-4&gt;=$Q13,MOD(COLUMN()-4-$Q13,$R13)=0),"●","")))</f>
        <v/>
      </c>
      <c r="H13" s="36" t="str">
        <f aca="false">IF(OR($A13="",$Q13="",$Q13=0),"",IF($R13=0,"●",IF(AND(COLUMN()-4&gt;=$Q13,MOD(COLUMN()-4-$Q13,$R13)=0),"●","")))</f>
        <v/>
      </c>
      <c r="I13" s="36" t="str">
        <f aca="false">IF(OR($A13="",$Q13="",$Q13=0),"",IF($R13=0,"●",IF(AND(COLUMN()-4&gt;=$Q13,MOD(COLUMN()-4-$Q13,$R13)=0),"●","")))</f>
        <v/>
      </c>
      <c r="J13" s="36" t="str">
        <f aca="false">IF(OR($A13="",$Q13="",$Q13=0),"",IF($R13=0,"●",IF(AND(COLUMN()-4&gt;=$Q13,MOD(COLUMN()-4-$Q13,$R13)=0),"●","")))</f>
        <v/>
      </c>
      <c r="K13" s="36" t="str">
        <f aca="false">IF(OR($A13="",$Q13="",$Q13=0),"",IF($R13=0,"●",IF(AND(COLUMN()-4&gt;=$Q13,MOD(COLUMN()-4-$Q13,$R13)=0),"●","")))</f>
        <v>●</v>
      </c>
      <c r="L13" s="36" t="str">
        <f aca="false">IF(OR($A13="",$Q13="",$Q13=0),"",IF($R13=0,"●",IF(AND(COLUMN()-4&gt;=$Q13,MOD(COLUMN()-4-$Q13,$R13)=0),"●","")))</f>
        <v>●</v>
      </c>
      <c r="M13" s="36" t="str">
        <f aca="false">IF(OR($A13="",$Q13="",$Q13=0),"",IF($R13=0,"●",IF(AND(COLUMN()-4&gt;=$Q13,MOD(COLUMN()-4-$Q13,$R13)=0),"●","")))</f>
        <v>●</v>
      </c>
      <c r="N13" s="36" t="str">
        <f aca="false">IF(OR($A13="",$Q13="",$Q13=0),"",IF($R13=0,"●",IF(AND(COLUMN()-4&gt;=$Q13,MOD(COLUMN()-4-$Q13,$R13)=0),"●","")))</f>
        <v>●</v>
      </c>
      <c r="O13" s="36" t="str">
        <f aca="false">IF(OR($A13="",$Q13="",$Q13=0),"",IF($R13=0,"●",IF(AND(COLUMN()-4&gt;=$Q13,MOD(COLUMN()-4-$Q13,$R13)=0),"●","")))</f>
        <v>●</v>
      </c>
      <c r="P13" s="36" t="str">
        <f aca="false">IF(OR($A13="",$Q13="",$Q13=0),"",IF($R13=0,"●",IF(AND(COLUMN()-4&gt;=$Q13,MOD(COLUMN()-4-$Q13,$R13)=0),"●","")))</f>
        <v>●</v>
      </c>
      <c r="Q13" s="0" t="n">
        <f aca="false">IF(Wartungsplan!$G13="","",IF(YEAR(Wartungsplan!$G13)&lt;Übersicht!$C$25,1,IF(YEAR(Wartungsplan!$G13)&gt;Übersicht!$C$25,0,MONTH(Wartungsplan!$G13))))</f>
        <v>7</v>
      </c>
      <c r="R13" s="0" t="n">
        <f aca="false">IF(Wartungsplan!$E13="","",INDEX(Übersicht!$D$30:$D$36,MATCH(Wartungsplan!$E13,Übersicht!$B$30:$B$36,0)))</f>
        <v>1</v>
      </c>
    </row>
    <row r="14" customFormat="false" ht="15" hidden="false" customHeight="false" outlineLevel="0" collapsed="false">
      <c r="A14" s="16" t="str">
        <f aca="false">IF(Wartungsplan!$A14="","",Wartungsplan!$A14)</f>
        <v>W-008</v>
      </c>
      <c r="B14" s="31" t="str">
        <f aca="false">IF(Wartungsplan!$A14="","",Wartungsplan!$C14)</f>
        <v>Aufzugsanlage</v>
      </c>
      <c r="C14" s="35" t="str">
        <f aca="false">IF(Wartungsplan!$A14="","",Wartungsplan!$D14)</f>
        <v>Sicherheitsprüfung Aufzug</v>
      </c>
      <c r="D14" s="16" t="str">
        <f aca="false">IF(Wartungsplan!$A14="","",Wartungsplan!$E14)</f>
        <v>Halbjährlich</v>
      </c>
      <c r="E14" s="36" t="str">
        <f aca="false">IF(OR($A14="",$Q14="",$Q14=0),"",IF($R14=0,"●",IF(AND(COLUMN()-4&gt;=$Q14,MOD(COLUMN()-4-$Q14,$R14)=0),"●","")))</f>
        <v/>
      </c>
      <c r="F14" s="36" t="str">
        <f aca="false">IF(OR($A14="",$Q14="",$Q14=0),"",IF($R14=0,"●",IF(AND(COLUMN()-4&gt;=$Q14,MOD(COLUMN()-4-$Q14,$R14)=0),"●","")))</f>
        <v/>
      </c>
      <c r="G14" s="36" t="str">
        <f aca="false">IF(OR($A14="",$Q14="",$Q14=0),"",IF($R14=0,"●",IF(AND(COLUMN()-4&gt;=$Q14,MOD(COLUMN()-4-$Q14,$R14)=0),"●","")))</f>
        <v/>
      </c>
      <c r="H14" s="36" t="str">
        <f aca="false">IF(OR($A14="",$Q14="",$Q14=0),"",IF($R14=0,"●",IF(AND(COLUMN()-4&gt;=$Q14,MOD(COLUMN()-4-$Q14,$R14)=0),"●","")))</f>
        <v/>
      </c>
      <c r="I14" s="36" t="str">
        <f aca="false">IF(OR($A14="",$Q14="",$Q14=0),"",IF($R14=0,"●",IF(AND(COLUMN()-4&gt;=$Q14,MOD(COLUMN()-4-$Q14,$R14)=0),"●","")))</f>
        <v/>
      </c>
      <c r="J14" s="36" t="str">
        <f aca="false">IF(OR($A14="",$Q14="",$Q14=0),"",IF($R14=0,"●",IF(AND(COLUMN()-4&gt;=$Q14,MOD(COLUMN()-4-$Q14,$R14)=0),"●","")))</f>
        <v/>
      </c>
      <c r="K14" s="36" t="str">
        <f aca="false">IF(OR($A14="",$Q14="",$Q14=0),"",IF($R14=0,"●",IF(AND(COLUMN()-4&gt;=$Q14,MOD(COLUMN()-4-$Q14,$R14)=0),"●","")))</f>
        <v/>
      </c>
      <c r="L14" s="36" t="str">
        <f aca="false">IF(OR($A14="",$Q14="",$Q14=0),"",IF($R14=0,"●",IF(AND(COLUMN()-4&gt;=$Q14,MOD(COLUMN()-4-$Q14,$R14)=0),"●","")))</f>
        <v/>
      </c>
      <c r="M14" s="36" t="str">
        <f aca="false">IF(OR($A14="",$Q14="",$Q14=0),"",IF($R14=0,"●",IF(AND(COLUMN()-4&gt;=$Q14,MOD(COLUMN()-4-$Q14,$R14)=0),"●","")))</f>
        <v>●</v>
      </c>
      <c r="N14" s="36" t="str">
        <f aca="false">IF(OR($A14="",$Q14="",$Q14=0),"",IF($R14=0,"●",IF(AND(COLUMN()-4&gt;=$Q14,MOD(COLUMN()-4-$Q14,$R14)=0),"●","")))</f>
        <v/>
      </c>
      <c r="O14" s="36" t="str">
        <f aca="false">IF(OR($A14="",$Q14="",$Q14=0),"",IF($R14=0,"●",IF(AND(COLUMN()-4&gt;=$Q14,MOD(COLUMN()-4-$Q14,$R14)=0),"●","")))</f>
        <v/>
      </c>
      <c r="P14" s="36" t="str">
        <f aca="false">IF(OR($A14="",$Q14="",$Q14=0),"",IF($R14=0,"●",IF(AND(COLUMN()-4&gt;=$Q14,MOD(COLUMN()-4-$Q14,$R14)=0),"●","")))</f>
        <v/>
      </c>
      <c r="Q14" s="0" t="n">
        <f aca="false">IF(Wartungsplan!$G14="","",IF(YEAR(Wartungsplan!$G14)&lt;Übersicht!$C$25,1,IF(YEAR(Wartungsplan!$G14)&gt;Übersicht!$C$25,0,MONTH(Wartungsplan!$G14))))</f>
        <v>9</v>
      </c>
      <c r="R14" s="0" t="n">
        <f aca="false">IF(Wartungsplan!$E14="","",INDEX(Übersicht!$D$30:$D$36,MATCH(Wartungsplan!$E14,Übersicht!$B$30:$B$36,0)))</f>
        <v>6</v>
      </c>
    </row>
    <row r="15" customFormat="false" ht="15" hidden="false" customHeight="false" outlineLevel="0" collapsed="false">
      <c r="A15" s="16" t="str">
        <f aca="false">IF(Wartungsplan!$A15="","",Wartungsplan!$A15)</f>
        <v>W-009</v>
      </c>
      <c r="B15" s="31" t="str">
        <f aca="false">IF(Wartungsplan!$A15="","",Wartungsplan!$C15)</f>
        <v>Transporter (Kastenwagen)</v>
      </c>
      <c r="C15" s="35" t="str">
        <f aca="false">IF(Wartungsplan!$A15="","",Wartungsplan!$D15)</f>
        <v>Ölwechsel und Inspektion</v>
      </c>
      <c r="D15" s="16" t="str">
        <f aca="false">IF(Wartungsplan!$A15="","",Wartungsplan!$E15)</f>
        <v>Jährlich</v>
      </c>
      <c r="E15" s="36" t="str">
        <f aca="false">IF(OR($A15="",$Q15="",$Q15=0),"",IF($R15=0,"●",IF(AND(COLUMN()-4&gt;=$Q15,MOD(COLUMN()-4-$Q15,$R15)=0),"●","")))</f>
        <v/>
      </c>
      <c r="F15" s="36" t="str">
        <f aca="false">IF(OR($A15="",$Q15="",$Q15=0),"",IF($R15=0,"●",IF(AND(COLUMN()-4&gt;=$Q15,MOD(COLUMN()-4-$Q15,$R15)=0),"●","")))</f>
        <v/>
      </c>
      <c r="G15" s="36" t="str">
        <f aca="false">IF(OR($A15="",$Q15="",$Q15=0),"",IF($R15=0,"●",IF(AND(COLUMN()-4&gt;=$Q15,MOD(COLUMN()-4-$Q15,$R15)=0),"●","")))</f>
        <v/>
      </c>
      <c r="H15" s="36" t="str">
        <f aca="false">IF(OR($A15="",$Q15="",$Q15=0),"",IF($R15=0,"●",IF(AND(COLUMN()-4&gt;=$Q15,MOD(COLUMN()-4-$Q15,$R15)=0),"●","")))</f>
        <v/>
      </c>
      <c r="I15" s="36" t="str">
        <f aca="false">IF(OR($A15="",$Q15="",$Q15=0),"",IF($R15=0,"●",IF(AND(COLUMN()-4&gt;=$Q15,MOD(COLUMN()-4-$Q15,$R15)=0),"●","")))</f>
        <v/>
      </c>
      <c r="J15" s="36" t="str">
        <f aca="false">IF(OR($A15="",$Q15="",$Q15=0),"",IF($R15=0,"●",IF(AND(COLUMN()-4&gt;=$Q15,MOD(COLUMN()-4-$Q15,$R15)=0),"●","")))</f>
        <v/>
      </c>
      <c r="K15" s="36" t="str">
        <f aca="false">IF(OR($A15="",$Q15="",$Q15=0),"",IF($R15=0,"●",IF(AND(COLUMN()-4&gt;=$Q15,MOD(COLUMN()-4-$Q15,$R15)=0),"●","")))</f>
        <v/>
      </c>
      <c r="L15" s="36" t="str">
        <f aca="false">IF(OR($A15="",$Q15="",$Q15=0),"",IF($R15=0,"●",IF(AND(COLUMN()-4&gt;=$Q15,MOD(COLUMN()-4-$Q15,$R15)=0),"●","")))</f>
        <v/>
      </c>
      <c r="M15" s="36" t="str">
        <f aca="false">IF(OR($A15="",$Q15="",$Q15=0),"",IF($R15=0,"●",IF(AND(COLUMN()-4&gt;=$Q15,MOD(COLUMN()-4-$Q15,$R15)=0),"●","")))</f>
        <v/>
      </c>
      <c r="N15" s="36" t="str">
        <f aca="false">IF(OR($A15="",$Q15="",$Q15=0),"",IF($R15=0,"●",IF(AND(COLUMN()-4&gt;=$Q15,MOD(COLUMN()-4-$Q15,$R15)=0),"●","")))</f>
        <v/>
      </c>
      <c r="O15" s="36" t="str">
        <f aca="false">IF(OR($A15="",$Q15="",$Q15=0),"",IF($R15=0,"●",IF(AND(COLUMN()-4&gt;=$Q15,MOD(COLUMN()-4-$Q15,$R15)=0),"●","")))</f>
        <v>●</v>
      </c>
      <c r="P15" s="36" t="str">
        <f aca="false">IF(OR($A15="",$Q15="",$Q15=0),"",IF($R15=0,"●",IF(AND(COLUMN()-4&gt;=$Q15,MOD(COLUMN()-4-$Q15,$R15)=0),"●","")))</f>
        <v/>
      </c>
      <c r="Q15" s="0" t="n">
        <f aca="false">IF(Wartungsplan!$G15="","",IF(YEAR(Wartungsplan!$G15)&lt;Übersicht!$C$25,1,IF(YEAR(Wartungsplan!$G15)&gt;Übersicht!$C$25,0,MONTH(Wartungsplan!$G15))))</f>
        <v>11</v>
      </c>
      <c r="R15" s="0" t="n">
        <f aca="false">IF(Wartungsplan!$E15="","",INDEX(Übersicht!$D$30:$D$36,MATCH(Wartungsplan!$E15,Übersicht!$B$30:$B$36,0)))</f>
        <v>12</v>
      </c>
    </row>
    <row r="16" customFormat="false" ht="15" hidden="false" customHeight="false" outlineLevel="0" collapsed="false">
      <c r="A16" s="16" t="str">
        <f aca="false">IF(Wartungsplan!$A16="","",Wartungsplan!$A16)</f>
        <v>W-010</v>
      </c>
      <c r="B16" s="31" t="str">
        <f aca="false">IF(Wartungsplan!$A16="","",Wartungsplan!$C16)</f>
        <v>Transporter (Kastenwagen)</v>
      </c>
      <c r="C16" s="35" t="str">
        <f aca="false">IF(Wartungsplan!$A16="","",Wartungsplan!$D16)</f>
        <v>Reifendruck und Beleuchtung prüfen</v>
      </c>
      <c r="D16" s="16" t="str">
        <f aca="false">IF(Wartungsplan!$A16="","",Wartungsplan!$E16)</f>
        <v>Monatlich</v>
      </c>
      <c r="E16" s="36" t="str">
        <f aca="false">IF(OR($A16="",$Q16="",$Q16=0),"",IF($R16=0,"●",IF(AND(COLUMN()-4&gt;=$Q16,MOD(COLUMN()-4-$Q16,$R16)=0),"●","")))</f>
        <v/>
      </c>
      <c r="F16" s="36" t="str">
        <f aca="false">IF(OR($A16="",$Q16="",$Q16=0),"",IF($R16=0,"●",IF(AND(COLUMN()-4&gt;=$Q16,MOD(COLUMN()-4-$Q16,$R16)=0),"●","")))</f>
        <v/>
      </c>
      <c r="G16" s="36" t="str">
        <f aca="false">IF(OR($A16="",$Q16="",$Q16=0),"",IF($R16=0,"●",IF(AND(COLUMN()-4&gt;=$Q16,MOD(COLUMN()-4-$Q16,$R16)=0),"●","")))</f>
        <v/>
      </c>
      <c r="H16" s="36" t="str">
        <f aca="false">IF(OR($A16="",$Q16="",$Q16=0),"",IF($R16=0,"●",IF(AND(COLUMN()-4&gt;=$Q16,MOD(COLUMN()-4-$Q16,$R16)=0),"●","")))</f>
        <v/>
      </c>
      <c r="I16" s="36" t="str">
        <f aca="false">IF(OR($A16="",$Q16="",$Q16=0),"",IF($R16=0,"●",IF(AND(COLUMN()-4&gt;=$Q16,MOD(COLUMN()-4-$Q16,$R16)=0),"●","")))</f>
        <v/>
      </c>
      <c r="J16" s="36" t="str">
        <f aca="false">IF(OR($A16="",$Q16="",$Q16=0),"",IF($R16=0,"●",IF(AND(COLUMN()-4&gt;=$Q16,MOD(COLUMN()-4-$Q16,$R16)=0),"●","")))</f>
        <v/>
      </c>
      <c r="K16" s="36" t="str">
        <f aca="false">IF(OR($A16="",$Q16="",$Q16=0),"",IF($R16=0,"●",IF(AND(COLUMN()-4&gt;=$Q16,MOD(COLUMN()-4-$Q16,$R16)=0),"●","")))</f>
        <v>●</v>
      </c>
      <c r="L16" s="36" t="str">
        <f aca="false">IF(OR($A16="",$Q16="",$Q16=0),"",IF($R16=0,"●",IF(AND(COLUMN()-4&gt;=$Q16,MOD(COLUMN()-4-$Q16,$R16)=0),"●","")))</f>
        <v>●</v>
      </c>
      <c r="M16" s="36" t="str">
        <f aca="false">IF(OR($A16="",$Q16="",$Q16=0),"",IF($R16=0,"●",IF(AND(COLUMN()-4&gt;=$Q16,MOD(COLUMN()-4-$Q16,$R16)=0),"●","")))</f>
        <v>●</v>
      </c>
      <c r="N16" s="36" t="str">
        <f aca="false">IF(OR($A16="",$Q16="",$Q16=0),"",IF($R16=0,"●",IF(AND(COLUMN()-4&gt;=$Q16,MOD(COLUMN()-4-$Q16,$R16)=0),"●","")))</f>
        <v>●</v>
      </c>
      <c r="O16" s="36" t="str">
        <f aca="false">IF(OR($A16="",$Q16="",$Q16=0),"",IF($R16=0,"●",IF(AND(COLUMN()-4&gt;=$Q16,MOD(COLUMN()-4-$Q16,$R16)=0),"●","")))</f>
        <v>●</v>
      </c>
      <c r="P16" s="36" t="str">
        <f aca="false">IF(OR($A16="",$Q16="",$Q16=0),"",IF($R16=0,"●",IF(AND(COLUMN()-4&gt;=$Q16,MOD(COLUMN()-4-$Q16,$R16)=0),"●","")))</f>
        <v>●</v>
      </c>
      <c r="Q16" s="0" t="n">
        <f aca="false">IF(Wartungsplan!$G16="","",IF(YEAR(Wartungsplan!$G16)&lt;Übersicht!$C$25,1,IF(YEAR(Wartungsplan!$G16)&gt;Übersicht!$C$25,0,MONTH(Wartungsplan!$G16))))</f>
        <v>7</v>
      </c>
      <c r="R16" s="0" t="n">
        <f aca="false">IF(Wartungsplan!$E16="","",INDEX(Übersicht!$D$30:$D$36,MATCH(Wartungsplan!$E16,Übersicht!$B$30:$B$36,0)))</f>
        <v>1</v>
      </c>
    </row>
    <row r="17" customFormat="false" ht="15" hidden="false" customHeight="false" outlineLevel="0" collapsed="false">
      <c r="A17" s="16" t="str">
        <f aca="false">IF(Wartungsplan!$A17="","",Wartungsplan!$A17)</f>
        <v>W-011</v>
      </c>
      <c r="B17" s="31" t="str">
        <f aca="false">IF(Wartungsplan!$A17="","",Wartungsplan!$C17)</f>
        <v>Gabelstapler</v>
      </c>
      <c r="C17" s="35" t="str">
        <f aca="false">IF(Wartungsplan!$A17="","",Wartungsplan!$D17)</f>
        <v>Batterie und Hydraulik prüfen</v>
      </c>
      <c r="D17" s="16" t="str">
        <f aca="false">IF(Wartungsplan!$A17="","",Wartungsplan!$E17)</f>
        <v>Monatlich</v>
      </c>
      <c r="E17" s="36" t="str">
        <f aca="false">IF(OR($A17="",$Q17="",$Q17=0),"",IF($R17=0,"●",IF(AND(COLUMN()-4&gt;=$Q17,MOD(COLUMN()-4-$Q17,$R17)=0),"●","")))</f>
        <v/>
      </c>
      <c r="F17" s="36" t="str">
        <f aca="false">IF(OR($A17="",$Q17="",$Q17=0),"",IF($R17=0,"●",IF(AND(COLUMN()-4&gt;=$Q17,MOD(COLUMN()-4-$Q17,$R17)=0),"●","")))</f>
        <v/>
      </c>
      <c r="G17" s="36" t="str">
        <f aca="false">IF(OR($A17="",$Q17="",$Q17=0),"",IF($R17=0,"●",IF(AND(COLUMN()-4&gt;=$Q17,MOD(COLUMN()-4-$Q17,$R17)=0),"●","")))</f>
        <v/>
      </c>
      <c r="H17" s="36" t="str">
        <f aca="false">IF(OR($A17="",$Q17="",$Q17=0),"",IF($R17=0,"●",IF(AND(COLUMN()-4&gt;=$Q17,MOD(COLUMN()-4-$Q17,$R17)=0),"●","")))</f>
        <v/>
      </c>
      <c r="I17" s="36" t="str">
        <f aca="false">IF(OR($A17="",$Q17="",$Q17=0),"",IF($R17=0,"●",IF(AND(COLUMN()-4&gt;=$Q17,MOD(COLUMN()-4-$Q17,$R17)=0),"●","")))</f>
        <v/>
      </c>
      <c r="J17" s="36" t="str">
        <f aca="false">IF(OR($A17="",$Q17="",$Q17=0),"",IF($R17=0,"●",IF(AND(COLUMN()-4&gt;=$Q17,MOD(COLUMN()-4-$Q17,$R17)=0),"●","")))</f>
        <v/>
      </c>
      <c r="K17" s="36" t="str">
        <f aca="false">IF(OR($A17="",$Q17="",$Q17=0),"",IF($R17=0,"●",IF(AND(COLUMN()-4&gt;=$Q17,MOD(COLUMN()-4-$Q17,$R17)=0),"●","")))</f>
        <v>●</v>
      </c>
      <c r="L17" s="36" t="str">
        <f aca="false">IF(OR($A17="",$Q17="",$Q17=0),"",IF($R17=0,"●",IF(AND(COLUMN()-4&gt;=$Q17,MOD(COLUMN()-4-$Q17,$R17)=0),"●","")))</f>
        <v>●</v>
      </c>
      <c r="M17" s="36" t="str">
        <f aca="false">IF(OR($A17="",$Q17="",$Q17=0),"",IF($R17=0,"●",IF(AND(COLUMN()-4&gt;=$Q17,MOD(COLUMN()-4-$Q17,$R17)=0),"●","")))</f>
        <v>●</v>
      </c>
      <c r="N17" s="36" t="str">
        <f aca="false">IF(OR($A17="",$Q17="",$Q17=0),"",IF($R17=0,"●",IF(AND(COLUMN()-4&gt;=$Q17,MOD(COLUMN()-4-$Q17,$R17)=0),"●","")))</f>
        <v>●</v>
      </c>
      <c r="O17" s="36" t="str">
        <f aca="false">IF(OR($A17="",$Q17="",$Q17=0),"",IF($R17=0,"●",IF(AND(COLUMN()-4&gt;=$Q17,MOD(COLUMN()-4-$Q17,$R17)=0),"●","")))</f>
        <v>●</v>
      </c>
      <c r="P17" s="36" t="str">
        <f aca="false">IF(OR($A17="",$Q17="",$Q17=0),"",IF($R17=0,"●",IF(AND(COLUMN()-4&gt;=$Q17,MOD(COLUMN()-4-$Q17,$R17)=0),"●","")))</f>
        <v>●</v>
      </c>
      <c r="Q17" s="0" t="n">
        <f aca="false">IF(Wartungsplan!$G17="","",IF(YEAR(Wartungsplan!$G17)&lt;Übersicht!$C$25,1,IF(YEAR(Wartungsplan!$G17)&gt;Übersicht!$C$25,0,MONTH(Wartungsplan!$G17))))</f>
        <v>7</v>
      </c>
      <c r="R17" s="0" t="n">
        <f aca="false">IF(Wartungsplan!$E17="","",INDEX(Übersicht!$D$30:$D$36,MATCH(Wartungsplan!$E17,Übersicht!$B$30:$B$36,0)))</f>
        <v>1</v>
      </c>
    </row>
    <row r="18" customFormat="false" ht="15" hidden="false" customHeight="false" outlineLevel="0" collapsed="false">
      <c r="A18" s="16" t="str">
        <f aca="false">IF(Wartungsplan!$A18="","",Wartungsplan!$A18)</f>
        <v>W-012</v>
      </c>
      <c r="B18" s="31" t="str">
        <f aca="false">IF(Wartungsplan!$A18="","",Wartungsplan!$C18)</f>
        <v>Gabelstapler</v>
      </c>
      <c r="C18" s="35" t="str">
        <f aca="false">IF(Wartungsplan!$A18="","",Wartungsplan!$D18)</f>
        <v>UVV-Prüfung</v>
      </c>
      <c r="D18" s="16" t="str">
        <f aca="false">IF(Wartungsplan!$A18="","",Wartungsplan!$E18)</f>
        <v>Jährlich</v>
      </c>
      <c r="E18" s="36" t="str">
        <f aca="false">IF(OR($A18="",$Q18="",$Q18=0),"",IF($R18=0,"●",IF(AND(COLUMN()-4&gt;=$Q18,MOD(COLUMN()-4-$Q18,$R18)=0),"●","")))</f>
        <v/>
      </c>
      <c r="F18" s="36" t="str">
        <f aca="false">IF(OR($A18="",$Q18="",$Q18=0),"",IF($R18=0,"●",IF(AND(COLUMN()-4&gt;=$Q18,MOD(COLUMN()-4-$Q18,$R18)=0),"●","")))</f>
        <v/>
      </c>
      <c r="G18" s="36" t="str">
        <f aca="false">IF(OR($A18="",$Q18="",$Q18=0),"",IF($R18=0,"●",IF(AND(COLUMN()-4&gt;=$Q18,MOD(COLUMN()-4-$Q18,$R18)=0),"●","")))</f>
        <v/>
      </c>
      <c r="H18" s="36" t="str">
        <f aca="false">IF(OR($A18="",$Q18="",$Q18=0),"",IF($R18=0,"●",IF(AND(COLUMN()-4&gt;=$Q18,MOD(COLUMN()-4-$Q18,$R18)=0),"●","")))</f>
        <v/>
      </c>
      <c r="I18" s="36" t="str">
        <f aca="false">IF(OR($A18="",$Q18="",$Q18=0),"",IF($R18=0,"●",IF(AND(COLUMN()-4&gt;=$Q18,MOD(COLUMN()-4-$Q18,$R18)=0),"●","")))</f>
        <v/>
      </c>
      <c r="J18" s="36" t="str">
        <f aca="false">IF(OR($A18="",$Q18="",$Q18=0),"",IF($R18=0,"●",IF(AND(COLUMN()-4&gt;=$Q18,MOD(COLUMN()-4-$Q18,$R18)=0),"●","")))</f>
        <v/>
      </c>
      <c r="K18" s="36" t="str">
        <f aca="false">IF(OR($A18="",$Q18="",$Q18=0),"",IF($R18=0,"●",IF(AND(COLUMN()-4&gt;=$Q18,MOD(COLUMN()-4-$Q18,$R18)=0),"●","")))</f>
        <v/>
      </c>
      <c r="L18" s="36" t="str">
        <f aca="false">IF(OR($A18="",$Q18="",$Q18=0),"",IF($R18=0,"●",IF(AND(COLUMN()-4&gt;=$Q18,MOD(COLUMN()-4-$Q18,$R18)=0),"●","")))</f>
        <v/>
      </c>
      <c r="M18" s="36" t="str">
        <f aca="false">IF(OR($A18="",$Q18="",$Q18=0),"",IF($R18=0,"●",IF(AND(COLUMN()-4&gt;=$Q18,MOD(COLUMN()-4-$Q18,$R18)=0),"●","")))</f>
        <v/>
      </c>
      <c r="N18" s="36" t="str">
        <f aca="false">IF(OR($A18="",$Q18="",$Q18=0),"",IF($R18=0,"●",IF(AND(COLUMN()-4&gt;=$Q18,MOD(COLUMN()-4-$Q18,$R18)=0),"●","")))</f>
        <v/>
      </c>
      <c r="O18" s="36" t="str">
        <f aca="false">IF(OR($A18="",$Q18="",$Q18=0),"",IF($R18=0,"●",IF(AND(COLUMN()-4&gt;=$Q18,MOD(COLUMN()-4-$Q18,$R18)=0),"●","")))</f>
        <v/>
      </c>
      <c r="P18" s="36" t="str">
        <f aca="false">IF(OR($A18="",$Q18="",$Q18=0),"",IF($R18=0,"●",IF(AND(COLUMN()-4&gt;=$Q18,MOD(COLUMN()-4-$Q18,$R18)=0),"●","")))</f>
        <v/>
      </c>
      <c r="Q18" s="0" t="n">
        <f aca="false">IF(Wartungsplan!$G18="","",IF(YEAR(Wartungsplan!$G18)&lt;Übersicht!$C$25,1,IF(YEAR(Wartungsplan!$G18)&gt;Übersicht!$C$25,0,MONTH(Wartungsplan!$G18))))</f>
        <v>0</v>
      </c>
      <c r="R18" s="0" t="n">
        <f aca="false">IF(Wartungsplan!$E18="","",INDEX(Übersicht!$D$30:$D$36,MATCH(Wartungsplan!$E18,Übersicht!$B$30:$B$36,0)))</f>
        <v>12</v>
      </c>
    </row>
    <row r="19" customFormat="false" ht="23.85" hidden="false" customHeight="false" outlineLevel="0" collapsed="false">
      <c r="A19" s="16" t="str">
        <f aca="false">IF(Wartungsplan!$A19="","",Wartungsplan!$A19)</f>
        <v>W-013</v>
      </c>
      <c r="B19" s="31" t="str">
        <f aca="false">IF(Wartungsplan!$A19="","",Wartungsplan!$C19)</f>
        <v>USV-Anlage Serverraum</v>
      </c>
      <c r="C19" s="35" t="str">
        <f aca="false">IF(Wartungsplan!$A19="","",Wartungsplan!$D19)</f>
        <v>USV-Selbsttest ausführen und protokollieren</v>
      </c>
      <c r="D19" s="16" t="str">
        <f aca="false">IF(Wartungsplan!$A19="","",Wartungsplan!$E19)</f>
        <v>Monatlich</v>
      </c>
      <c r="E19" s="36" t="str">
        <f aca="false">IF(OR($A19="",$Q19="",$Q19=0),"",IF($R19=0,"●",IF(AND(COLUMN()-4&gt;=$Q19,MOD(COLUMN()-4-$Q19,$R19)=0),"●","")))</f>
        <v/>
      </c>
      <c r="F19" s="36" t="str">
        <f aca="false">IF(OR($A19="",$Q19="",$Q19=0),"",IF($R19=0,"●",IF(AND(COLUMN()-4&gt;=$Q19,MOD(COLUMN()-4-$Q19,$R19)=0),"●","")))</f>
        <v/>
      </c>
      <c r="G19" s="36" t="str">
        <f aca="false">IF(OR($A19="",$Q19="",$Q19=0),"",IF($R19=0,"●",IF(AND(COLUMN()-4&gt;=$Q19,MOD(COLUMN()-4-$Q19,$R19)=0),"●","")))</f>
        <v/>
      </c>
      <c r="H19" s="36" t="str">
        <f aca="false">IF(OR($A19="",$Q19="",$Q19=0),"",IF($R19=0,"●",IF(AND(COLUMN()-4&gt;=$Q19,MOD(COLUMN()-4-$Q19,$R19)=0),"●","")))</f>
        <v/>
      </c>
      <c r="I19" s="36" t="str">
        <f aca="false">IF(OR($A19="",$Q19="",$Q19=0),"",IF($R19=0,"●",IF(AND(COLUMN()-4&gt;=$Q19,MOD(COLUMN()-4-$Q19,$R19)=0),"●","")))</f>
        <v/>
      </c>
      <c r="J19" s="36" t="str">
        <f aca="false">IF(OR($A19="",$Q19="",$Q19=0),"",IF($R19=0,"●",IF(AND(COLUMN()-4&gt;=$Q19,MOD(COLUMN()-4-$Q19,$R19)=0),"●","")))</f>
        <v/>
      </c>
      <c r="K19" s="36" t="str">
        <f aca="false">IF(OR($A19="",$Q19="",$Q19=0),"",IF($R19=0,"●",IF(AND(COLUMN()-4&gt;=$Q19,MOD(COLUMN()-4-$Q19,$R19)=0),"●","")))</f>
        <v>●</v>
      </c>
      <c r="L19" s="36" t="str">
        <f aca="false">IF(OR($A19="",$Q19="",$Q19=0),"",IF($R19=0,"●",IF(AND(COLUMN()-4&gt;=$Q19,MOD(COLUMN()-4-$Q19,$R19)=0),"●","")))</f>
        <v>●</v>
      </c>
      <c r="M19" s="36" t="str">
        <f aca="false">IF(OR($A19="",$Q19="",$Q19=0),"",IF($R19=0,"●",IF(AND(COLUMN()-4&gt;=$Q19,MOD(COLUMN()-4-$Q19,$R19)=0),"●","")))</f>
        <v>●</v>
      </c>
      <c r="N19" s="36" t="str">
        <f aca="false">IF(OR($A19="",$Q19="",$Q19=0),"",IF($R19=0,"●",IF(AND(COLUMN()-4&gt;=$Q19,MOD(COLUMN()-4-$Q19,$R19)=0),"●","")))</f>
        <v>●</v>
      </c>
      <c r="O19" s="36" t="str">
        <f aca="false">IF(OR($A19="",$Q19="",$Q19=0),"",IF($R19=0,"●",IF(AND(COLUMN()-4&gt;=$Q19,MOD(COLUMN()-4-$Q19,$R19)=0),"●","")))</f>
        <v>●</v>
      </c>
      <c r="P19" s="36" t="str">
        <f aca="false">IF(OR($A19="",$Q19="",$Q19=0),"",IF($R19=0,"●",IF(AND(COLUMN()-4&gt;=$Q19,MOD(COLUMN()-4-$Q19,$R19)=0),"●","")))</f>
        <v>●</v>
      </c>
      <c r="Q19" s="0" t="n">
        <f aca="false">IF(Wartungsplan!$G19="","",IF(YEAR(Wartungsplan!$G19)&lt;Übersicht!$C$25,1,IF(YEAR(Wartungsplan!$G19)&gt;Übersicht!$C$25,0,MONTH(Wartungsplan!$G19))))</f>
        <v>7</v>
      </c>
      <c r="R19" s="0" t="n">
        <f aca="false">IF(Wartungsplan!$E19="","",INDEX(Übersicht!$D$30:$D$36,MATCH(Wartungsplan!$E19,Übersicht!$B$30:$B$36,0)))</f>
        <v>1</v>
      </c>
    </row>
    <row r="20" customFormat="false" ht="15" hidden="false" customHeight="false" outlineLevel="0" collapsed="false">
      <c r="A20" s="16" t="str">
        <f aca="false">IF(Wartungsplan!$A20="","",Wartungsplan!$A20)</f>
        <v>W-014</v>
      </c>
      <c r="B20" s="31" t="str">
        <f aca="false">IF(Wartungsplan!$A20="","",Wartungsplan!$C20)</f>
        <v>USV-Anlage Serverraum</v>
      </c>
      <c r="C20" s="35" t="str">
        <f aca="false">IF(Wartungsplan!$A20="","",Wartungsplan!$D20)</f>
        <v>Batterieprüfung durch Fachfirma</v>
      </c>
      <c r="D20" s="16" t="str">
        <f aca="false">IF(Wartungsplan!$A20="","",Wartungsplan!$E20)</f>
        <v>Alle 2 Jahre</v>
      </c>
      <c r="E20" s="36" t="str">
        <f aca="false">IF(OR($A20="",$Q20="",$Q20=0),"",IF($R20=0,"●",IF(AND(COLUMN()-4&gt;=$Q20,MOD(COLUMN()-4-$Q20,$R20)=0),"●","")))</f>
        <v/>
      </c>
      <c r="F20" s="36" t="str">
        <f aca="false">IF(OR($A20="",$Q20="",$Q20=0),"",IF($R20=0,"●",IF(AND(COLUMN()-4&gt;=$Q20,MOD(COLUMN()-4-$Q20,$R20)=0),"●","")))</f>
        <v/>
      </c>
      <c r="G20" s="36" t="str">
        <f aca="false">IF(OR($A20="",$Q20="",$Q20=0),"",IF($R20=0,"●",IF(AND(COLUMN()-4&gt;=$Q20,MOD(COLUMN()-4-$Q20,$R20)=0),"●","")))</f>
        <v/>
      </c>
      <c r="H20" s="36" t="str">
        <f aca="false">IF(OR($A20="",$Q20="",$Q20=0),"",IF($R20=0,"●",IF(AND(COLUMN()-4&gt;=$Q20,MOD(COLUMN()-4-$Q20,$R20)=0),"●","")))</f>
        <v/>
      </c>
      <c r="I20" s="36" t="str">
        <f aca="false">IF(OR($A20="",$Q20="",$Q20=0),"",IF($R20=0,"●",IF(AND(COLUMN()-4&gt;=$Q20,MOD(COLUMN()-4-$Q20,$R20)=0),"●","")))</f>
        <v/>
      </c>
      <c r="J20" s="36" t="str">
        <f aca="false">IF(OR($A20="",$Q20="",$Q20=0),"",IF($R20=0,"●",IF(AND(COLUMN()-4&gt;=$Q20,MOD(COLUMN()-4-$Q20,$R20)=0),"●","")))</f>
        <v/>
      </c>
      <c r="K20" s="36" t="str">
        <f aca="false">IF(OR($A20="",$Q20="",$Q20=0),"",IF($R20=0,"●",IF(AND(COLUMN()-4&gt;=$Q20,MOD(COLUMN()-4-$Q20,$R20)=0),"●","")))</f>
        <v/>
      </c>
      <c r="L20" s="36" t="str">
        <f aca="false">IF(OR($A20="",$Q20="",$Q20=0),"",IF($R20=0,"●",IF(AND(COLUMN()-4&gt;=$Q20,MOD(COLUMN()-4-$Q20,$R20)=0),"●","")))</f>
        <v/>
      </c>
      <c r="M20" s="36" t="str">
        <f aca="false">IF(OR($A20="",$Q20="",$Q20=0),"",IF($R20=0,"●",IF(AND(COLUMN()-4&gt;=$Q20,MOD(COLUMN()-4-$Q20,$R20)=0),"●","")))</f>
        <v/>
      </c>
      <c r="N20" s="36" t="str">
        <f aca="false">IF(OR($A20="",$Q20="",$Q20=0),"",IF($R20=0,"●",IF(AND(COLUMN()-4&gt;=$Q20,MOD(COLUMN()-4-$Q20,$R20)=0),"●","")))</f>
        <v/>
      </c>
      <c r="O20" s="36" t="str">
        <f aca="false">IF(OR($A20="",$Q20="",$Q20=0),"",IF($R20=0,"●",IF(AND(COLUMN()-4&gt;=$Q20,MOD(COLUMN()-4-$Q20,$R20)=0),"●","")))</f>
        <v/>
      </c>
      <c r="P20" s="36" t="str">
        <f aca="false">IF(OR($A20="",$Q20="",$Q20=0),"",IF($R20=0,"●",IF(AND(COLUMN()-4&gt;=$Q20,MOD(COLUMN()-4-$Q20,$R20)=0),"●","")))</f>
        <v>●</v>
      </c>
      <c r="Q20" s="0" t="n">
        <f aca="false">IF(Wartungsplan!$G20="","",IF(YEAR(Wartungsplan!$G20)&lt;Übersicht!$C$25,1,IF(YEAR(Wartungsplan!$G20)&gt;Übersicht!$C$25,0,MONTH(Wartungsplan!$G20))))</f>
        <v>12</v>
      </c>
      <c r="R20" s="0" t="n">
        <f aca="false">IF(Wartungsplan!$E20="","",INDEX(Übersicht!$D$30:$D$36,MATCH(Wartungsplan!$E20,Übersicht!$B$30:$B$36,0)))</f>
        <v>24</v>
      </c>
    </row>
    <row r="21" customFormat="false" ht="15" hidden="false" customHeight="false" outlineLevel="0" collapsed="false">
      <c r="A21" s="16" t="str">
        <f aca="false">IF(Wartungsplan!$A21="","",Wartungsplan!$A21)</f>
        <v>W-015</v>
      </c>
      <c r="B21" s="31" t="str">
        <f aca="false">IF(Wartungsplan!$A21="","",Wartungsplan!$C21)</f>
        <v>Klimagerät Büro</v>
      </c>
      <c r="C21" s="35" t="str">
        <f aca="false">IF(Wartungsplan!$A21="","",Wartungsplan!$D21)</f>
        <v>Filterreinigung und Kondensatablauf</v>
      </c>
      <c r="D21" s="16" t="str">
        <f aca="false">IF(Wartungsplan!$A21="","",Wartungsplan!$E21)</f>
        <v>Quartalsweise</v>
      </c>
      <c r="E21" s="36" t="str">
        <f aca="false">IF(OR($A21="",$Q21="",$Q21=0),"",IF($R21=0,"●",IF(AND(COLUMN()-4&gt;=$Q21,MOD(COLUMN()-4-$Q21,$R21)=0),"●","")))</f>
        <v/>
      </c>
      <c r="F21" s="36" t="str">
        <f aca="false">IF(OR($A21="",$Q21="",$Q21=0),"",IF($R21=0,"●",IF(AND(COLUMN()-4&gt;=$Q21,MOD(COLUMN()-4-$Q21,$R21)=0),"●","")))</f>
        <v/>
      </c>
      <c r="G21" s="36" t="str">
        <f aca="false">IF(OR($A21="",$Q21="",$Q21=0),"",IF($R21=0,"●",IF(AND(COLUMN()-4&gt;=$Q21,MOD(COLUMN()-4-$Q21,$R21)=0),"●","")))</f>
        <v/>
      </c>
      <c r="H21" s="36" t="str">
        <f aca="false">IF(OR($A21="",$Q21="",$Q21=0),"",IF($R21=0,"●",IF(AND(COLUMN()-4&gt;=$Q21,MOD(COLUMN()-4-$Q21,$R21)=0),"●","")))</f>
        <v/>
      </c>
      <c r="I21" s="36" t="str">
        <f aca="false">IF(OR($A21="",$Q21="",$Q21=0),"",IF($R21=0,"●",IF(AND(COLUMN()-4&gt;=$Q21,MOD(COLUMN()-4-$Q21,$R21)=0),"●","")))</f>
        <v/>
      </c>
      <c r="J21" s="36" t="str">
        <f aca="false">IF(OR($A21="",$Q21="",$Q21=0),"",IF($R21=0,"●",IF(AND(COLUMN()-4&gt;=$Q21,MOD(COLUMN()-4-$Q21,$R21)=0),"●","")))</f>
        <v/>
      </c>
      <c r="K21" s="36" t="str">
        <f aca="false">IF(OR($A21="",$Q21="",$Q21=0),"",IF($R21=0,"●",IF(AND(COLUMN()-4&gt;=$Q21,MOD(COLUMN()-4-$Q21,$R21)=0),"●","")))</f>
        <v>●</v>
      </c>
      <c r="L21" s="36" t="str">
        <f aca="false">IF(OR($A21="",$Q21="",$Q21=0),"",IF($R21=0,"●",IF(AND(COLUMN()-4&gt;=$Q21,MOD(COLUMN()-4-$Q21,$R21)=0),"●","")))</f>
        <v/>
      </c>
      <c r="M21" s="36" t="str">
        <f aca="false">IF(OR($A21="",$Q21="",$Q21=0),"",IF($R21=0,"●",IF(AND(COLUMN()-4&gt;=$Q21,MOD(COLUMN()-4-$Q21,$R21)=0),"●","")))</f>
        <v/>
      </c>
      <c r="N21" s="36" t="str">
        <f aca="false">IF(OR($A21="",$Q21="",$Q21=0),"",IF($R21=0,"●",IF(AND(COLUMN()-4&gt;=$Q21,MOD(COLUMN()-4-$Q21,$R21)=0),"●","")))</f>
        <v>●</v>
      </c>
      <c r="O21" s="36" t="str">
        <f aca="false">IF(OR($A21="",$Q21="",$Q21=0),"",IF($R21=0,"●",IF(AND(COLUMN()-4&gt;=$Q21,MOD(COLUMN()-4-$Q21,$R21)=0),"●","")))</f>
        <v/>
      </c>
      <c r="P21" s="36" t="str">
        <f aca="false">IF(OR($A21="",$Q21="",$Q21=0),"",IF($R21=0,"●",IF(AND(COLUMN()-4&gt;=$Q21,MOD(COLUMN()-4-$Q21,$R21)=0),"●","")))</f>
        <v/>
      </c>
      <c r="Q21" s="0" t="n">
        <f aca="false">IF(Wartungsplan!$G21="","",IF(YEAR(Wartungsplan!$G21)&lt;Übersicht!$C$25,1,IF(YEAR(Wartungsplan!$G21)&gt;Übersicht!$C$25,0,MONTH(Wartungsplan!$G21))))</f>
        <v>7</v>
      </c>
      <c r="R21" s="0" t="n">
        <f aca="false">IF(Wartungsplan!$E21="","",INDEX(Übersicht!$D$30:$D$36,MATCH(Wartungsplan!$E21,Übersicht!$B$30:$B$36,0)))</f>
        <v>3</v>
      </c>
    </row>
    <row r="22" customFormat="false" ht="15" hidden="false" customHeight="false" outlineLevel="0" collapsed="false">
      <c r="A22" s="16" t="str">
        <f aca="false">IF(Wartungsplan!$A22="","",Wartungsplan!$A22)</f>
        <v>W-016</v>
      </c>
      <c r="B22" s="31" t="str">
        <f aca="false">IF(Wartungsplan!$A22="","",Wartungsplan!$C22)</f>
        <v>Fertigungsmaschine FM-1</v>
      </c>
      <c r="C22" s="35" t="str">
        <f aca="false">IF(Wartungsplan!$A22="","",Wartungsplan!$D22)</f>
        <v>Schmierplan abarbeiten</v>
      </c>
      <c r="D22" s="16" t="str">
        <f aca="false">IF(Wartungsplan!$A22="","",Wartungsplan!$E22)</f>
        <v>Wöchentlich</v>
      </c>
      <c r="E22" s="36" t="str">
        <f aca="false">IF(OR($A22="",$Q22="",$Q22=0),"",IF($R22=0,"●",IF(AND(COLUMN()-4&gt;=$Q22,MOD(COLUMN()-4-$Q22,$R22)=0),"●","")))</f>
        <v>●</v>
      </c>
      <c r="F22" s="36" t="str">
        <f aca="false">IF(OR($A22="",$Q22="",$Q22=0),"",IF($R22=0,"●",IF(AND(COLUMN()-4&gt;=$Q22,MOD(COLUMN()-4-$Q22,$R22)=0),"●","")))</f>
        <v>●</v>
      </c>
      <c r="G22" s="36" t="str">
        <f aca="false">IF(OR($A22="",$Q22="",$Q22=0),"",IF($R22=0,"●",IF(AND(COLUMN()-4&gt;=$Q22,MOD(COLUMN()-4-$Q22,$R22)=0),"●","")))</f>
        <v>●</v>
      </c>
      <c r="H22" s="36" t="str">
        <f aca="false">IF(OR($A22="",$Q22="",$Q22=0),"",IF($R22=0,"●",IF(AND(COLUMN()-4&gt;=$Q22,MOD(COLUMN()-4-$Q22,$R22)=0),"●","")))</f>
        <v>●</v>
      </c>
      <c r="I22" s="36" t="str">
        <f aca="false">IF(OR($A22="",$Q22="",$Q22=0),"",IF($R22=0,"●",IF(AND(COLUMN()-4&gt;=$Q22,MOD(COLUMN()-4-$Q22,$R22)=0),"●","")))</f>
        <v>●</v>
      </c>
      <c r="J22" s="36" t="str">
        <f aca="false">IF(OR($A22="",$Q22="",$Q22=0),"",IF($R22=0,"●",IF(AND(COLUMN()-4&gt;=$Q22,MOD(COLUMN()-4-$Q22,$R22)=0),"●","")))</f>
        <v>●</v>
      </c>
      <c r="K22" s="36" t="str">
        <f aca="false">IF(OR($A22="",$Q22="",$Q22=0),"",IF($R22=0,"●",IF(AND(COLUMN()-4&gt;=$Q22,MOD(COLUMN()-4-$Q22,$R22)=0),"●","")))</f>
        <v>●</v>
      </c>
      <c r="L22" s="36" t="str">
        <f aca="false">IF(OR($A22="",$Q22="",$Q22=0),"",IF($R22=0,"●",IF(AND(COLUMN()-4&gt;=$Q22,MOD(COLUMN()-4-$Q22,$R22)=0),"●","")))</f>
        <v>●</v>
      </c>
      <c r="M22" s="36" t="str">
        <f aca="false">IF(OR($A22="",$Q22="",$Q22=0),"",IF($R22=0,"●",IF(AND(COLUMN()-4&gt;=$Q22,MOD(COLUMN()-4-$Q22,$R22)=0),"●","")))</f>
        <v>●</v>
      </c>
      <c r="N22" s="36" t="str">
        <f aca="false">IF(OR($A22="",$Q22="",$Q22=0),"",IF($R22=0,"●",IF(AND(COLUMN()-4&gt;=$Q22,MOD(COLUMN()-4-$Q22,$R22)=0),"●","")))</f>
        <v>●</v>
      </c>
      <c r="O22" s="36" t="str">
        <f aca="false">IF(OR($A22="",$Q22="",$Q22=0),"",IF($R22=0,"●",IF(AND(COLUMN()-4&gt;=$Q22,MOD(COLUMN()-4-$Q22,$R22)=0),"●","")))</f>
        <v>●</v>
      </c>
      <c r="P22" s="36" t="str">
        <f aca="false">IF(OR($A22="",$Q22="",$Q22=0),"",IF($R22=0,"●",IF(AND(COLUMN()-4&gt;=$Q22,MOD(COLUMN()-4-$Q22,$R22)=0),"●","")))</f>
        <v>●</v>
      </c>
      <c r="Q22" s="0" t="n">
        <f aca="false">IF(Wartungsplan!$G22="","",IF(YEAR(Wartungsplan!$G22)&lt;Übersicht!$C$25,1,IF(YEAR(Wartungsplan!$G22)&gt;Übersicht!$C$25,0,MONTH(Wartungsplan!$G22))))</f>
        <v>7</v>
      </c>
      <c r="R22" s="0" t="n">
        <f aca="false">IF(Wartungsplan!$E22="","",INDEX(Übersicht!$D$30:$D$36,MATCH(Wartungsplan!$E22,Übersicht!$B$30:$B$36,0)))</f>
        <v>0</v>
      </c>
    </row>
    <row r="23" customFormat="false" ht="15" hidden="false" customHeight="false" outlineLevel="0" collapsed="false">
      <c r="A23" s="16" t="str">
        <f aca="false">IF(Wartungsplan!$A23="","",Wartungsplan!$A23)</f>
        <v>W-017</v>
      </c>
      <c r="B23" s="31" t="str">
        <f aca="false">IF(Wartungsplan!$A23="","",Wartungsplan!$C23)</f>
        <v>Fertigungsmaschine FM-1</v>
      </c>
      <c r="C23" s="35" t="str">
        <f aca="false">IF(Wartungsplan!$A23="","",Wartungsplan!$D23)</f>
        <v>Spindel und Führungen prüfen</v>
      </c>
      <c r="D23" s="16" t="str">
        <f aca="false">IF(Wartungsplan!$A23="","",Wartungsplan!$E23)</f>
        <v>Quartalsweise</v>
      </c>
      <c r="E23" s="36" t="str">
        <f aca="false">IF(OR($A23="",$Q23="",$Q23=0),"",IF($R23=0,"●",IF(AND(COLUMN()-4&gt;=$Q23,MOD(COLUMN()-4-$Q23,$R23)=0),"●","")))</f>
        <v/>
      </c>
      <c r="F23" s="36" t="str">
        <f aca="false">IF(OR($A23="",$Q23="",$Q23=0),"",IF($R23=0,"●",IF(AND(COLUMN()-4&gt;=$Q23,MOD(COLUMN()-4-$Q23,$R23)=0),"●","")))</f>
        <v/>
      </c>
      <c r="G23" s="36" t="str">
        <f aca="false">IF(OR($A23="",$Q23="",$Q23=0),"",IF($R23=0,"●",IF(AND(COLUMN()-4&gt;=$Q23,MOD(COLUMN()-4-$Q23,$R23)=0),"●","")))</f>
        <v/>
      </c>
      <c r="H23" s="36" t="str">
        <f aca="false">IF(OR($A23="",$Q23="",$Q23=0),"",IF($R23=0,"●",IF(AND(COLUMN()-4&gt;=$Q23,MOD(COLUMN()-4-$Q23,$R23)=0),"●","")))</f>
        <v/>
      </c>
      <c r="I23" s="36" t="str">
        <f aca="false">IF(OR($A23="",$Q23="",$Q23=0),"",IF($R23=0,"●",IF(AND(COLUMN()-4&gt;=$Q23,MOD(COLUMN()-4-$Q23,$R23)=0),"●","")))</f>
        <v/>
      </c>
      <c r="J23" s="36" t="str">
        <f aca="false">IF(OR($A23="",$Q23="",$Q23=0),"",IF($R23=0,"●",IF(AND(COLUMN()-4&gt;=$Q23,MOD(COLUMN()-4-$Q23,$R23)=0),"●","")))</f>
        <v/>
      </c>
      <c r="K23" s="36" t="str">
        <f aca="false">IF(OR($A23="",$Q23="",$Q23=0),"",IF($R23=0,"●",IF(AND(COLUMN()-4&gt;=$Q23,MOD(COLUMN()-4-$Q23,$R23)=0),"●","")))</f>
        <v/>
      </c>
      <c r="L23" s="36" t="str">
        <f aca="false">IF(OR($A23="",$Q23="",$Q23=0),"",IF($R23=0,"●",IF(AND(COLUMN()-4&gt;=$Q23,MOD(COLUMN()-4-$Q23,$R23)=0),"●","")))</f>
        <v>●</v>
      </c>
      <c r="M23" s="36" t="str">
        <f aca="false">IF(OR($A23="",$Q23="",$Q23=0),"",IF($R23=0,"●",IF(AND(COLUMN()-4&gt;=$Q23,MOD(COLUMN()-4-$Q23,$R23)=0),"●","")))</f>
        <v/>
      </c>
      <c r="N23" s="36" t="str">
        <f aca="false">IF(OR($A23="",$Q23="",$Q23=0),"",IF($R23=0,"●",IF(AND(COLUMN()-4&gt;=$Q23,MOD(COLUMN()-4-$Q23,$R23)=0),"●","")))</f>
        <v/>
      </c>
      <c r="O23" s="36" t="str">
        <f aca="false">IF(OR($A23="",$Q23="",$Q23=0),"",IF($R23=0,"●",IF(AND(COLUMN()-4&gt;=$Q23,MOD(COLUMN()-4-$Q23,$R23)=0),"●","")))</f>
        <v>●</v>
      </c>
      <c r="P23" s="36" t="str">
        <f aca="false">IF(OR($A23="",$Q23="",$Q23=0),"",IF($R23=0,"●",IF(AND(COLUMN()-4&gt;=$Q23,MOD(COLUMN()-4-$Q23,$R23)=0),"●","")))</f>
        <v/>
      </c>
      <c r="Q23" s="0" t="n">
        <f aca="false">IF(Wartungsplan!$G23="","",IF(YEAR(Wartungsplan!$G23)&lt;Übersicht!$C$25,1,IF(YEAR(Wartungsplan!$G23)&gt;Übersicht!$C$25,0,MONTH(Wartungsplan!$G23))))</f>
        <v>8</v>
      </c>
      <c r="R23" s="0" t="n">
        <f aca="false">IF(Wartungsplan!$E23="","",INDEX(Übersicht!$D$30:$D$36,MATCH(Wartungsplan!$E23,Übersicht!$B$30:$B$36,0)))</f>
        <v>3</v>
      </c>
    </row>
    <row r="24" customFormat="false" ht="15" hidden="false" customHeight="false" outlineLevel="0" collapsed="false">
      <c r="A24" s="16" t="str">
        <f aca="false">IF(Wartungsplan!$A24="","",Wartungsplan!$A24)</f>
        <v>W-018</v>
      </c>
      <c r="B24" s="31" t="str">
        <f aca="false">IF(Wartungsplan!$A24="","",Wartungsplan!$C24)</f>
        <v>Rolltor Halle 1</v>
      </c>
      <c r="C24" s="35" t="str">
        <f aca="false">IF(Wartungsplan!$A24="","",Wartungsplan!$D24)</f>
        <v>Torlauf, Lichtschranke, Notentriegelung</v>
      </c>
      <c r="D24" s="16" t="str">
        <f aca="false">IF(Wartungsplan!$A24="","",Wartungsplan!$E24)</f>
        <v>Halbjährlich</v>
      </c>
      <c r="E24" s="36" t="str">
        <f aca="false">IF(OR($A24="",$Q24="",$Q24=0),"",IF($R24=0,"●",IF(AND(COLUMN()-4&gt;=$Q24,MOD(COLUMN()-4-$Q24,$R24)=0),"●","")))</f>
        <v/>
      </c>
      <c r="F24" s="36" t="str">
        <f aca="false">IF(OR($A24="",$Q24="",$Q24=0),"",IF($R24=0,"●",IF(AND(COLUMN()-4&gt;=$Q24,MOD(COLUMN()-4-$Q24,$R24)=0),"●","")))</f>
        <v/>
      </c>
      <c r="G24" s="36" t="str">
        <f aca="false">IF(OR($A24="",$Q24="",$Q24=0),"",IF($R24=0,"●",IF(AND(COLUMN()-4&gt;=$Q24,MOD(COLUMN()-4-$Q24,$R24)=0),"●","")))</f>
        <v/>
      </c>
      <c r="H24" s="36" t="str">
        <f aca="false">IF(OR($A24="",$Q24="",$Q24=0),"",IF($R24=0,"●",IF(AND(COLUMN()-4&gt;=$Q24,MOD(COLUMN()-4-$Q24,$R24)=0),"●","")))</f>
        <v/>
      </c>
      <c r="I24" s="36" t="str">
        <f aca="false">IF(OR($A24="",$Q24="",$Q24=0),"",IF($R24=0,"●",IF(AND(COLUMN()-4&gt;=$Q24,MOD(COLUMN()-4-$Q24,$R24)=0),"●","")))</f>
        <v/>
      </c>
      <c r="J24" s="36" t="str">
        <f aca="false">IF(OR($A24="",$Q24="",$Q24=0),"",IF($R24=0,"●",IF(AND(COLUMN()-4&gt;=$Q24,MOD(COLUMN()-4-$Q24,$R24)=0),"●","")))</f>
        <v/>
      </c>
      <c r="K24" s="36" t="str">
        <f aca="false">IF(OR($A24="",$Q24="",$Q24=0),"",IF($R24=0,"●",IF(AND(COLUMN()-4&gt;=$Q24,MOD(COLUMN()-4-$Q24,$R24)=0),"●","")))</f>
        <v/>
      </c>
      <c r="L24" s="36" t="str">
        <f aca="false">IF(OR($A24="",$Q24="",$Q24=0),"",IF($R24=0,"●",IF(AND(COLUMN()-4&gt;=$Q24,MOD(COLUMN()-4-$Q24,$R24)=0),"●","")))</f>
        <v/>
      </c>
      <c r="M24" s="36" t="str">
        <f aca="false">IF(OR($A24="",$Q24="",$Q24=0),"",IF($R24=0,"●",IF(AND(COLUMN()-4&gt;=$Q24,MOD(COLUMN()-4-$Q24,$R24)=0),"●","")))</f>
        <v/>
      </c>
      <c r="N24" s="36" t="str">
        <f aca="false">IF(OR($A24="",$Q24="",$Q24=0),"",IF($R24=0,"●",IF(AND(COLUMN()-4&gt;=$Q24,MOD(COLUMN()-4-$Q24,$R24)=0),"●","")))</f>
        <v>●</v>
      </c>
      <c r="O24" s="36" t="str">
        <f aca="false">IF(OR($A24="",$Q24="",$Q24=0),"",IF($R24=0,"●",IF(AND(COLUMN()-4&gt;=$Q24,MOD(COLUMN()-4-$Q24,$R24)=0),"●","")))</f>
        <v/>
      </c>
      <c r="P24" s="36" t="str">
        <f aca="false">IF(OR($A24="",$Q24="",$Q24=0),"",IF($R24=0,"●",IF(AND(COLUMN()-4&gt;=$Q24,MOD(COLUMN()-4-$Q24,$R24)=0),"●","")))</f>
        <v/>
      </c>
      <c r="Q24" s="0" t="n">
        <f aca="false">IF(Wartungsplan!$G24="","",IF(YEAR(Wartungsplan!$G24)&lt;Übersicht!$C$25,1,IF(YEAR(Wartungsplan!$G24)&gt;Übersicht!$C$25,0,MONTH(Wartungsplan!$G24))))</f>
        <v>10</v>
      </c>
      <c r="R24" s="0" t="n">
        <f aca="false">IF(Wartungsplan!$E24="","",INDEX(Übersicht!$D$30:$D$36,MATCH(Wartungsplan!$E24,Übersicht!$B$30:$B$36,0)))</f>
        <v>6</v>
      </c>
    </row>
    <row r="25" customFormat="false" ht="15" hidden="false" customHeight="false" outlineLevel="0" collapsed="false">
      <c r="A25" s="16" t="str">
        <f aca="false">IF(Wartungsplan!$A25="","",Wartungsplan!$A25)</f>
        <v/>
      </c>
      <c r="B25" s="31" t="str">
        <f aca="false">IF(Wartungsplan!$A25="","",Wartungsplan!$C25)</f>
        <v/>
      </c>
      <c r="C25" s="35" t="str">
        <f aca="false">IF(Wartungsplan!$A25="","",Wartungsplan!$D25)</f>
        <v/>
      </c>
      <c r="D25" s="16" t="str">
        <f aca="false">IF(Wartungsplan!$A25="","",Wartungsplan!$E25)</f>
        <v/>
      </c>
      <c r="E25" s="36" t="str">
        <f aca="false">IF(OR($A25="",$Q25="",$Q25=0),"",IF($R25=0,"●",IF(AND(COLUMN()-4&gt;=$Q25,MOD(COLUMN()-4-$Q25,$R25)=0),"●","")))</f>
        <v/>
      </c>
      <c r="F25" s="36" t="str">
        <f aca="false">IF(OR($A25="",$Q25="",$Q25=0),"",IF($R25=0,"●",IF(AND(COLUMN()-4&gt;=$Q25,MOD(COLUMN()-4-$Q25,$R25)=0),"●","")))</f>
        <v/>
      </c>
      <c r="G25" s="36" t="str">
        <f aca="false">IF(OR($A25="",$Q25="",$Q25=0),"",IF($R25=0,"●",IF(AND(COLUMN()-4&gt;=$Q25,MOD(COLUMN()-4-$Q25,$R25)=0),"●","")))</f>
        <v/>
      </c>
      <c r="H25" s="36" t="str">
        <f aca="false">IF(OR($A25="",$Q25="",$Q25=0),"",IF($R25=0,"●",IF(AND(COLUMN()-4&gt;=$Q25,MOD(COLUMN()-4-$Q25,$R25)=0),"●","")))</f>
        <v/>
      </c>
      <c r="I25" s="36" t="str">
        <f aca="false">IF(OR($A25="",$Q25="",$Q25=0),"",IF($R25=0,"●",IF(AND(COLUMN()-4&gt;=$Q25,MOD(COLUMN()-4-$Q25,$R25)=0),"●","")))</f>
        <v/>
      </c>
      <c r="J25" s="36" t="str">
        <f aca="false">IF(OR($A25="",$Q25="",$Q25=0),"",IF($R25=0,"●",IF(AND(COLUMN()-4&gt;=$Q25,MOD(COLUMN()-4-$Q25,$R25)=0),"●","")))</f>
        <v/>
      </c>
      <c r="K25" s="36" t="str">
        <f aca="false">IF(OR($A25="",$Q25="",$Q25=0),"",IF($R25=0,"●",IF(AND(COLUMN()-4&gt;=$Q25,MOD(COLUMN()-4-$Q25,$R25)=0),"●","")))</f>
        <v/>
      </c>
      <c r="L25" s="36" t="str">
        <f aca="false">IF(OR($A25="",$Q25="",$Q25=0),"",IF($R25=0,"●",IF(AND(COLUMN()-4&gt;=$Q25,MOD(COLUMN()-4-$Q25,$R25)=0),"●","")))</f>
        <v/>
      </c>
      <c r="M25" s="36" t="str">
        <f aca="false">IF(OR($A25="",$Q25="",$Q25=0),"",IF($R25=0,"●",IF(AND(COLUMN()-4&gt;=$Q25,MOD(COLUMN()-4-$Q25,$R25)=0),"●","")))</f>
        <v/>
      </c>
      <c r="N25" s="36" t="str">
        <f aca="false">IF(OR($A25="",$Q25="",$Q25=0),"",IF($R25=0,"●",IF(AND(COLUMN()-4&gt;=$Q25,MOD(COLUMN()-4-$Q25,$R25)=0),"●","")))</f>
        <v/>
      </c>
      <c r="O25" s="36" t="str">
        <f aca="false">IF(OR($A25="",$Q25="",$Q25=0),"",IF($R25=0,"●",IF(AND(COLUMN()-4&gt;=$Q25,MOD(COLUMN()-4-$Q25,$R25)=0),"●","")))</f>
        <v/>
      </c>
      <c r="P25" s="36" t="str">
        <f aca="false">IF(OR($A25="",$Q25="",$Q25=0),"",IF($R25=0,"●",IF(AND(COLUMN()-4&gt;=$Q25,MOD(COLUMN()-4-$Q25,$R25)=0),"●","")))</f>
        <v/>
      </c>
      <c r="Q25" s="0" t="str">
        <f aca="false">IF(Wartungsplan!$G25="","",IF(YEAR(Wartungsplan!$G25)&lt;Übersicht!$C$25,1,IF(YEAR(Wartungsplan!$G25)&gt;Übersicht!$C$25,0,MONTH(Wartungsplan!$G25))))</f>
        <v/>
      </c>
      <c r="R25" s="0" t="str">
        <f aca="false">IF(Wartungsplan!$E25="","",INDEX(Übersicht!$D$30:$D$36,MATCH(Wartungsplan!$E25,Übersicht!$B$30:$B$36,0)))</f>
        <v/>
      </c>
    </row>
    <row r="26" customFormat="false" ht="15" hidden="false" customHeight="false" outlineLevel="0" collapsed="false">
      <c r="A26" s="16" t="str">
        <f aca="false">IF(Wartungsplan!$A26="","",Wartungsplan!$A26)</f>
        <v/>
      </c>
      <c r="B26" s="31" t="str">
        <f aca="false">IF(Wartungsplan!$A26="","",Wartungsplan!$C26)</f>
        <v/>
      </c>
      <c r="C26" s="35" t="str">
        <f aca="false">IF(Wartungsplan!$A26="","",Wartungsplan!$D26)</f>
        <v/>
      </c>
      <c r="D26" s="16" t="str">
        <f aca="false">IF(Wartungsplan!$A26="","",Wartungsplan!$E26)</f>
        <v/>
      </c>
      <c r="E26" s="36" t="str">
        <f aca="false">IF(OR($A26="",$Q26="",$Q26=0),"",IF($R26=0,"●",IF(AND(COLUMN()-4&gt;=$Q26,MOD(COLUMN()-4-$Q26,$R26)=0),"●","")))</f>
        <v/>
      </c>
      <c r="F26" s="36" t="str">
        <f aca="false">IF(OR($A26="",$Q26="",$Q26=0),"",IF($R26=0,"●",IF(AND(COLUMN()-4&gt;=$Q26,MOD(COLUMN()-4-$Q26,$R26)=0),"●","")))</f>
        <v/>
      </c>
      <c r="G26" s="36" t="str">
        <f aca="false">IF(OR($A26="",$Q26="",$Q26=0),"",IF($R26=0,"●",IF(AND(COLUMN()-4&gt;=$Q26,MOD(COLUMN()-4-$Q26,$R26)=0),"●","")))</f>
        <v/>
      </c>
      <c r="H26" s="36" t="str">
        <f aca="false">IF(OR($A26="",$Q26="",$Q26=0),"",IF($R26=0,"●",IF(AND(COLUMN()-4&gt;=$Q26,MOD(COLUMN()-4-$Q26,$R26)=0),"●","")))</f>
        <v/>
      </c>
      <c r="I26" s="36" t="str">
        <f aca="false">IF(OR($A26="",$Q26="",$Q26=0),"",IF($R26=0,"●",IF(AND(COLUMN()-4&gt;=$Q26,MOD(COLUMN()-4-$Q26,$R26)=0),"●","")))</f>
        <v/>
      </c>
      <c r="J26" s="36" t="str">
        <f aca="false">IF(OR($A26="",$Q26="",$Q26=0),"",IF($R26=0,"●",IF(AND(COLUMN()-4&gt;=$Q26,MOD(COLUMN()-4-$Q26,$R26)=0),"●","")))</f>
        <v/>
      </c>
      <c r="K26" s="36" t="str">
        <f aca="false">IF(OR($A26="",$Q26="",$Q26=0),"",IF($R26=0,"●",IF(AND(COLUMN()-4&gt;=$Q26,MOD(COLUMN()-4-$Q26,$R26)=0),"●","")))</f>
        <v/>
      </c>
      <c r="L26" s="36" t="str">
        <f aca="false">IF(OR($A26="",$Q26="",$Q26=0),"",IF($R26=0,"●",IF(AND(COLUMN()-4&gt;=$Q26,MOD(COLUMN()-4-$Q26,$R26)=0),"●","")))</f>
        <v/>
      </c>
      <c r="M26" s="36" t="str">
        <f aca="false">IF(OR($A26="",$Q26="",$Q26=0),"",IF($R26=0,"●",IF(AND(COLUMN()-4&gt;=$Q26,MOD(COLUMN()-4-$Q26,$R26)=0),"●","")))</f>
        <v/>
      </c>
      <c r="N26" s="36" t="str">
        <f aca="false">IF(OR($A26="",$Q26="",$Q26=0),"",IF($R26=0,"●",IF(AND(COLUMN()-4&gt;=$Q26,MOD(COLUMN()-4-$Q26,$R26)=0),"●","")))</f>
        <v/>
      </c>
      <c r="O26" s="36" t="str">
        <f aca="false">IF(OR($A26="",$Q26="",$Q26=0),"",IF($R26=0,"●",IF(AND(COLUMN()-4&gt;=$Q26,MOD(COLUMN()-4-$Q26,$R26)=0),"●","")))</f>
        <v/>
      </c>
      <c r="P26" s="36" t="str">
        <f aca="false">IF(OR($A26="",$Q26="",$Q26=0),"",IF($R26=0,"●",IF(AND(COLUMN()-4&gt;=$Q26,MOD(COLUMN()-4-$Q26,$R26)=0),"●","")))</f>
        <v/>
      </c>
      <c r="Q26" s="0" t="str">
        <f aca="false">IF(Wartungsplan!$G26="","",IF(YEAR(Wartungsplan!$G26)&lt;Übersicht!$C$25,1,IF(YEAR(Wartungsplan!$G26)&gt;Übersicht!$C$25,0,MONTH(Wartungsplan!$G26))))</f>
        <v/>
      </c>
      <c r="R26" s="0" t="str">
        <f aca="false">IF(Wartungsplan!$E26="","",INDEX(Übersicht!$D$30:$D$36,MATCH(Wartungsplan!$E26,Übersicht!$B$30:$B$36,0)))</f>
        <v/>
      </c>
    </row>
    <row r="27" customFormat="false" ht="15" hidden="false" customHeight="false" outlineLevel="0" collapsed="false">
      <c r="A27" s="16" t="str">
        <f aca="false">IF(Wartungsplan!$A27="","",Wartungsplan!$A27)</f>
        <v/>
      </c>
      <c r="B27" s="31" t="str">
        <f aca="false">IF(Wartungsplan!$A27="","",Wartungsplan!$C27)</f>
        <v/>
      </c>
      <c r="C27" s="35" t="str">
        <f aca="false">IF(Wartungsplan!$A27="","",Wartungsplan!$D27)</f>
        <v/>
      </c>
      <c r="D27" s="16" t="str">
        <f aca="false">IF(Wartungsplan!$A27="","",Wartungsplan!$E27)</f>
        <v/>
      </c>
      <c r="E27" s="36" t="str">
        <f aca="false">IF(OR($A27="",$Q27="",$Q27=0),"",IF($R27=0,"●",IF(AND(COLUMN()-4&gt;=$Q27,MOD(COLUMN()-4-$Q27,$R27)=0),"●","")))</f>
        <v/>
      </c>
      <c r="F27" s="36" t="str">
        <f aca="false">IF(OR($A27="",$Q27="",$Q27=0),"",IF($R27=0,"●",IF(AND(COLUMN()-4&gt;=$Q27,MOD(COLUMN()-4-$Q27,$R27)=0),"●","")))</f>
        <v/>
      </c>
      <c r="G27" s="36" t="str">
        <f aca="false">IF(OR($A27="",$Q27="",$Q27=0),"",IF($R27=0,"●",IF(AND(COLUMN()-4&gt;=$Q27,MOD(COLUMN()-4-$Q27,$R27)=0),"●","")))</f>
        <v/>
      </c>
      <c r="H27" s="36" t="str">
        <f aca="false">IF(OR($A27="",$Q27="",$Q27=0),"",IF($R27=0,"●",IF(AND(COLUMN()-4&gt;=$Q27,MOD(COLUMN()-4-$Q27,$R27)=0),"●","")))</f>
        <v/>
      </c>
      <c r="I27" s="36" t="str">
        <f aca="false">IF(OR($A27="",$Q27="",$Q27=0),"",IF($R27=0,"●",IF(AND(COLUMN()-4&gt;=$Q27,MOD(COLUMN()-4-$Q27,$R27)=0),"●","")))</f>
        <v/>
      </c>
      <c r="J27" s="36" t="str">
        <f aca="false">IF(OR($A27="",$Q27="",$Q27=0),"",IF($R27=0,"●",IF(AND(COLUMN()-4&gt;=$Q27,MOD(COLUMN()-4-$Q27,$R27)=0),"●","")))</f>
        <v/>
      </c>
      <c r="K27" s="36" t="str">
        <f aca="false">IF(OR($A27="",$Q27="",$Q27=0),"",IF($R27=0,"●",IF(AND(COLUMN()-4&gt;=$Q27,MOD(COLUMN()-4-$Q27,$R27)=0),"●","")))</f>
        <v/>
      </c>
      <c r="L27" s="36" t="str">
        <f aca="false">IF(OR($A27="",$Q27="",$Q27=0),"",IF($R27=0,"●",IF(AND(COLUMN()-4&gt;=$Q27,MOD(COLUMN()-4-$Q27,$R27)=0),"●","")))</f>
        <v/>
      </c>
      <c r="M27" s="36" t="str">
        <f aca="false">IF(OR($A27="",$Q27="",$Q27=0),"",IF($R27=0,"●",IF(AND(COLUMN()-4&gt;=$Q27,MOD(COLUMN()-4-$Q27,$R27)=0),"●","")))</f>
        <v/>
      </c>
      <c r="N27" s="36" t="str">
        <f aca="false">IF(OR($A27="",$Q27="",$Q27=0),"",IF($R27=0,"●",IF(AND(COLUMN()-4&gt;=$Q27,MOD(COLUMN()-4-$Q27,$R27)=0),"●","")))</f>
        <v/>
      </c>
      <c r="O27" s="36" t="str">
        <f aca="false">IF(OR($A27="",$Q27="",$Q27=0),"",IF($R27=0,"●",IF(AND(COLUMN()-4&gt;=$Q27,MOD(COLUMN()-4-$Q27,$R27)=0),"●","")))</f>
        <v/>
      </c>
      <c r="P27" s="36" t="str">
        <f aca="false">IF(OR($A27="",$Q27="",$Q27=0),"",IF($R27=0,"●",IF(AND(COLUMN()-4&gt;=$Q27,MOD(COLUMN()-4-$Q27,$R27)=0),"●","")))</f>
        <v/>
      </c>
      <c r="Q27" s="0" t="str">
        <f aca="false">IF(Wartungsplan!$G27="","",IF(YEAR(Wartungsplan!$G27)&lt;Übersicht!$C$25,1,IF(YEAR(Wartungsplan!$G27)&gt;Übersicht!$C$25,0,MONTH(Wartungsplan!$G27))))</f>
        <v/>
      </c>
      <c r="R27" s="0" t="str">
        <f aca="false">IF(Wartungsplan!$E27="","",INDEX(Übersicht!$D$30:$D$36,MATCH(Wartungsplan!$E27,Übersicht!$B$30:$B$36,0)))</f>
        <v/>
      </c>
    </row>
    <row r="28" customFormat="false" ht="15" hidden="false" customHeight="false" outlineLevel="0" collapsed="false">
      <c r="A28" s="16" t="str">
        <f aca="false">IF(Wartungsplan!$A28="","",Wartungsplan!$A28)</f>
        <v/>
      </c>
      <c r="B28" s="31" t="str">
        <f aca="false">IF(Wartungsplan!$A28="","",Wartungsplan!$C28)</f>
        <v/>
      </c>
      <c r="C28" s="35" t="str">
        <f aca="false">IF(Wartungsplan!$A28="","",Wartungsplan!$D28)</f>
        <v/>
      </c>
      <c r="D28" s="16" t="str">
        <f aca="false">IF(Wartungsplan!$A28="","",Wartungsplan!$E28)</f>
        <v/>
      </c>
      <c r="E28" s="36" t="str">
        <f aca="false">IF(OR($A28="",$Q28="",$Q28=0),"",IF($R28=0,"●",IF(AND(COLUMN()-4&gt;=$Q28,MOD(COLUMN()-4-$Q28,$R28)=0),"●","")))</f>
        <v/>
      </c>
      <c r="F28" s="36" t="str">
        <f aca="false">IF(OR($A28="",$Q28="",$Q28=0),"",IF($R28=0,"●",IF(AND(COLUMN()-4&gt;=$Q28,MOD(COLUMN()-4-$Q28,$R28)=0),"●","")))</f>
        <v/>
      </c>
      <c r="G28" s="36" t="str">
        <f aca="false">IF(OR($A28="",$Q28="",$Q28=0),"",IF($R28=0,"●",IF(AND(COLUMN()-4&gt;=$Q28,MOD(COLUMN()-4-$Q28,$R28)=0),"●","")))</f>
        <v/>
      </c>
      <c r="H28" s="36" t="str">
        <f aca="false">IF(OR($A28="",$Q28="",$Q28=0),"",IF($R28=0,"●",IF(AND(COLUMN()-4&gt;=$Q28,MOD(COLUMN()-4-$Q28,$R28)=0),"●","")))</f>
        <v/>
      </c>
      <c r="I28" s="36" t="str">
        <f aca="false">IF(OR($A28="",$Q28="",$Q28=0),"",IF($R28=0,"●",IF(AND(COLUMN()-4&gt;=$Q28,MOD(COLUMN()-4-$Q28,$R28)=0),"●","")))</f>
        <v/>
      </c>
      <c r="J28" s="36" t="str">
        <f aca="false">IF(OR($A28="",$Q28="",$Q28=0),"",IF($R28=0,"●",IF(AND(COLUMN()-4&gt;=$Q28,MOD(COLUMN()-4-$Q28,$R28)=0),"●","")))</f>
        <v/>
      </c>
      <c r="K28" s="36" t="str">
        <f aca="false">IF(OR($A28="",$Q28="",$Q28=0),"",IF($R28=0,"●",IF(AND(COLUMN()-4&gt;=$Q28,MOD(COLUMN()-4-$Q28,$R28)=0),"●","")))</f>
        <v/>
      </c>
      <c r="L28" s="36" t="str">
        <f aca="false">IF(OR($A28="",$Q28="",$Q28=0),"",IF($R28=0,"●",IF(AND(COLUMN()-4&gt;=$Q28,MOD(COLUMN()-4-$Q28,$R28)=0),"●","")))</f>
        <v/>
      </c>
      <c r="M28" s="36" t="str">
        <f aca="false">IF(OR($A28="",$Q28="",$Q28=0),"",IF($R28=0,"●",IF(AND(COLUMN()-4&gt;=$Q28,MOD(COLUMN()-4-$Q28,$R28)=0),"●","")))</f>
        <v/>
      </c>
      <c r="N28" s="36" t="str">
        <f aca="false">IF(OR($A28="",$Q28="",$Q28=0),"",IF($R28=0,"●",IF(AND(COLUMN()-4&gt;=$Q28,MOD(COLUMN()-4-$Q28,$R28)=0),"●","")))</f>
        <v/>
      </c>
      <c r="O28" s="36" t="str">
        <f aca="false">IF(OR($A28="",$Q28="",$Q28=0),"",IF($R28=0,"●",IF(AND(COLUMN()-4&gt;=$Q28,MOD(COLUMN()-4-$Q28,$R28)=0),"●","")))</f>
        <v/>
      </c>
      <c r="P28" s="36" t="str">
        <f aca="false">IF(OR($A28="",$Q28="",$Q28=0),"",IF($R28=0,"●",IF(AND(COLUMN()-4&gt;=$Q28,MOD(COLUMN()-4-$Q28,$R28)=0),"●","")))</f>
        <v/>
      </c>
      <c r="Q28" s="0" t="str">
        <f aca="false">IF(Wartungsplan!$G28="","",IF(YEAR(Wartungsplan!$G28)&lt;Übersicht!$C$25,1,IF(YEAR(Wartungsplan!$G28)&gt;Übersicht!$C$25,0,MONTH(Wartungsplan!$G28))))</f>
        <v/>
      </c>
      <c r="R28" s="0" t="str">
        <f aca="false">IF(Wartungsplan!$E28="","",INDEX(Übersicht!$D$30:$D$36,MATCH(Wartungsplan!$E28,Übersicht!$B$30:$B$36,0)))</f>
        <v/>
      </c>
    </row>
    <row r="29" customFormat="false" ht="15" hidden="false" customHeight="false" outlineLevel="0" collapsed="false">
      <c r="A29" s="16" t="str">
        <f aca="false">IF(Wartungsplan!$A29="","",Wartungsplan!$A29)</f>
        <v/>
      </c>
      <c r="B29" s="31" t="str">
        <f aca="false">IF(Wartungsplan!$A29="","",Wartungsplan!$C29)</f>
        <v/>
      </c>
      <c r="C29" s="35" t="str">
        <f aca="false">IF(Wartungsplan!$A29="","",Wartungsplan!$D29)</f>
        <v/>
      </c>
      <c r="D29" s="16" t="str">
        <f aca="false">IF(Wartungsplan!$A29="","",Wartungsplan!$E29)</f>
        <v/>
      </c>
      <c r="E29" s="36" t="str">
        <f aca="false">IF(OR($A29="",$Q29="",$Q29=0),"",IF($R29=0,"●",IF(AND(COLUMN()-4&gt;=$Q29,MOD(COLUMN()-4-$Q29,$R29)=0),"●","")))</f>
        <v/>
      </c>
      <c r="F29" s="36" t="str">
        <f aca="false">IF(OR($A29="",$Q29="",$Q29=0),"",IF($R29=0,"●",IF(AND(COLUMN()-4&gt;=$Q29,MOD(COLUMN()-4-$Q29,$R29)=0),"●","")))</f>
        <v/>
      </c>
      <c r="G29" s="36" t="str">
        <f aca="false">IF(OR($A29="",$Q29="",$Q29=0),"",IF($R29=0,"●",IF(AND(COLUMN()-4&gt;=$Q29,MOD(COLUMN()-4-$Q29,$R29)=0),"●","")))</f>
        <v/>
      </c>
      <c r="H29" s="36" t="str">
        <f aca="false">IF(OR($A29="",$Q29="",$Q29=0),"",IF($R29=0,"●",IF(AND(COLUMN()-4&gt;=$Q29,MOD(COLUMN()-4-$Q29,$R29)=0),"●","")))</f>
        <v/>
      </c>
      <c r="I29" s="36" t="str">
        <f aca="false">IF(OR($A29="",$Q29="",$Q29=0),"",IF($R29=0,"●",IF(AND(COLUMN()-4&gt;=$Q29,MOD(COLUMN()-4-$Q29,$R29)=0),"●","")))</f>
        <v/>
      </c>
      <c r="J29" s="36" t="str">
        <f aca="false">IF(OR($A29="",$Q29="",$Q29=0),"",IF($R29=0,"●",IF(AND(COLUMN()-4&gt;=$Q29,MOD(COLUMN()-4-$Q29,$R29)=0),"●","")))</f>
        <v/>
      </c>
      <c r="K29" s="36" t="str">
        <f aca="false">IF(OR($A29="",$Q29="",$Q29=0),"",IF($R29=0,"●",IF(AND(COLUMN()-4&gt;=$Q29,MOD(COLUMN()-4-$Q29,$R29)=0),"●","")))</f>
        <v/>
      </c>
      <c r="L29" s="36" t="str">
        <f aca="false">IF(OR($A29="",$Q29="",$Q29=0),"",IF($R29=0,"●",IF(AND(COLUMN()-4&gt;=$Q29,MOD(COLUMN()-4-$Q29,$R29)=0),"●","")))</f>
        <v/>
      </c>
      <c r="M29" s="36" t="str">
        <f aca="false">IF(OR($A29="",$Q29="",$Q29=0),"",IF($R29=0,"●",IF(AND(COLUMN()-4&gt;=$Q29,MOD(COLUMN()-4-$Q29,$R29)=0),"●","")))</f>
        <v/>
      </c>
      <c r="N29" s="36" t="str">
        <f aca="false">IF(OR($A29="",$Q29="",$Q29=0),"",IF($R29=0,"●",IF(AND(COLUMN()-4&gt;=$Q29,MOD(COLUMN()-4-$Q29,$R29)=0),"●","")))</f>
        <v/>
      </c>
      <c r="O29" s="36" t="str">
        <f aca="false">IF(OR($A29="",$Q29="",$Q29=0),"",IF($R29=0,"●",IF(AND(COLUMN()-4&gt;=$Q29,MOD(COLUMN()-4-$Q29,$R29)=0),"●","")))</f>
        <v/>
      </c>
      <c r="P29" s="36" t="str">
        <f aca="false">IF(OR($A29="",$Q29="",$Q29=0),"",IF($R29=0,"●",IF(AND(COLUMN()-4&gt;=$Q29,MOD(COLUMN()-4-$Q29,$R29)=0),"●","")))</f>
        <v/>
      </c>
      <c r="Q29" s="0" t="str">
        <f aca="false">IF(Wartungsplan!$G29="","",IF(YEAR(Wartungsplan!$G29)&lt;Übersicht!$C$25,1,IF(YEAR(Wartungsplan!$G29)&gt;Übersicht!$C$25,0,MONTH(Wartungsplan!$G29))))</f>
        <v/>
      </c>
      <c r="R29" s="0" t="str">
        <f aca="false">IF(Wartungsplan!$E29="","",INDEX(Übersicht!$D$30:$D$36,MATCH(Wartungsplan!$E29,Übersicht!$B$30:$B$36,0)))</f>
        <v/>
      </c>
    </row>
    <row r="30" customFormat="false" ht="15" hidden="false" customHeight="false" outlineLevel="0" collapsed="false">
      <c r="A30" s="16" t="str">
        <f aca="false">IF(Wartungsplan!$A30="","",Wartungsplan!$A30)</f>
        <v/>
      </c>
      <c r="B30" s="31" t="str">
        <f aca="false">IF(Wartungsplan!$A30="","",Wartungsplan!$C30)</f>
        <v/>
      </c>
      <c r="C30" s="35" t="str">
        <f aca="false">IF(Wartungsplan!$A30="","",Wartungsplan!$D30)</f>
        <v/>
      </c>
      <c r="D30" s="16" t="str">
        <f aca="false">IF(Wartungsplan!$A30="","",Wartungsplan!$E30)</f>
        <v/>
      </c>
      <c r="E30" s="36" t="str">
        <f aca="false">IF(OR($A30="",$Q30="",$Q30=0),"",IF($R30=0,"●",IF(AND(COLUMN()-4&gt;=$Q30,MOD(COLUMN()-4-$Q30,$R30)=0),"●","")))</f>
        <v/>
      </c>
      <c r="F30" s="36" t="str">
        <f aca="false">IF(OR($A30="",$Q30="",$Q30=0),"",IF($R30=0,"●",IF(AND(COLUMN()-4&gt;=$Q30,MOD(COLUMN()-4-$Q30,$R30)=0),"●","")))</f>
        <v/>
      </c>
      <c r="G30" s="36" t="str">
        <f aca="false">IF(OR($A30="",$Q30="",$Q30=0),"",IF($R30=0,"●",IF(AND(COLUMN()-4&gt;=$Q30,MOD(COLUMN()-4-$Q30,$R30)=0),"●","")))</f>
        <v/>
      </c>
      <c r="H30" s="36" t="str">
        <f aca="false">IF(OR($A30="",$Q30="",$Q30=0),"",IF($R30=0,"●",IF(AND(COLUMN()-4&gt;=$Q30,MOD(COLUMN()-4-$Q30,$R30)=0),"●","")))</f>
        <v/>
      </c>
      <c r="I30" s="36" t="str">
        <f aca="false">IF(OR($A30="",$Q30="",$Q30=0),"",IF($R30=0,"●",IF(AND(COLUMN()-4&gt;=$Q30,MOD(COLUMN()-4-$Q30,$R30)=0),"●","")))</f>
        <v/>
      </c>
      <c r="J30" s="36" t="str">
        <f aca="false">IF(OR($A30="",$Q30="",$Q30=0),"",IF($R30=0,"●",IF(AND(COLUMN()-4&gt;=$Q30,MOD(COLUMN()-4-$Q30,$R30)=0),"●","")))</f>
        <v/>
      </c>
      <c r="K30" s="36" t="str">
        <f aca="false">IF(OR($A30="",$Q30="",$Q30=0),"",IF($R30=0,"●",IF(AND(COLUMN()-4&gt;=$Q30,MOD(COLUMN()-4-$Q30,$R30)=0),"●","")))</f>
        <v/>
      </c>
      <c r="L30" s="36" t="str">
        <f aca="false">IF(OR($A30="",$Q30="",$Q30=0),"",IF($R30=0,"●",IF(AND(COLUMN()-4&gt;=$Q30,MOD(COLUMN()-4-$Q30,$R30)=0),"●","")))</f>
        <v/>
      </c>
      <c r="M30" s="36" t="str">
        <f aca="false">IF(OR($A30="",$Q30="",$Q30=0),"",IF($R30=0,"●",IF(AND(COLUMN()-4&gt;=$Q30,MOD(COLUMN()-4-$Q30,$R30)=0),"●","")))</f>
        <v/>
      </c>
      <c r="N30" s="36" t="str">
        <f aca="false">IF(OR($A30="",$Q30="",$Q30=0),"",IF($R30=0,"●",IF(AND(COLUMN()-4&gt;=$Q30,MOD(COLUMN()-4-$Q30,$R30)=0),"●","")))</f>
        <v/>
      </c>
      <c r="O30" s="36" t="str">
        <f aca="false">IF(OR($A30="",$Q30="",$Q30=0),"",IF($R30=0,"●",IF(AND(COLUMN()-4&gt;=$Q30,MOD(COLUMN()-4-$Q30,$R30)=0),"●","")))</f>
        <v/>
      </c>
      <c r="P30" s="36" t="str">
        <f aca="false">IF(OR($A30="",$Q30="",$Q30=0),"",IF($R30=0,"●",IF(AND(COLUMN()-4&gt;=$Q30,MOD(COLUMN()-4-$Q30,$R30)=0),"●","")))</f>
        <v/>
      </c>
      <c r="Q30" s="0" t="str">
        <f aca="false">IF(Wartungsplan!$G30="","",IF(YEAR(Wartungsplan!$G30)&lt;Übersicht!$C$25,1,IF(YEAR(Wartungsplan!$G30)&gt;Übersicht!$C$25,0,MONTH(Wartungsplan!$G30))))</f>
        <v/>
      </c>
      <c r="R30" s="0" t="str">
        <f aca="false">IF(Wartungsplan!$E30="","",INDEX(Übersicht!$D$30:$D$36,MATCH(Wartungsplan!$E30,Übersicht!$B$30:$B$36,0)))</f>
        <v/>
      </c>
    </row>
    <row r="31" customFormat="false" ht="15" hidden="false" customHeight="false" outlineLevel="0" collapsed="false">
      <c r="A31" s="16" t="str">
        <f aca="false">IF(Wartungsplan!$A31="","",Wartungsplan!$A31)</f>
        <v/>
      </c>
      <c r="B31" s="31" t="str">
        <f aca="false">IF(Wartungsplan!$A31="","",Wartungsplan!$C31)</f>
        <v/>
      </c>
      <c r="C31" s="35" t="str">
        <f aca="false">IF(Wartungsplan!$A31="","",Wartungsplan!$D31)</f>
        <v/>
      </c>
      <c r="D31" s="16" t="str">
        <f aca="false">IF(Wartungsplan!$A31="","",Wartungsplan!$E31)</f>
        <v/>
      </c>
      <c r="E31" s="36" t="str">
        <f aca="false">IF(OR($A31="",$Q31="",$Q31=0),"",IF($R31=0,"●",IF(AND(COLUMN()-4&gt;=$Q31,MOD(COLUMN()-4-$Q31,$R31)=0),"●","")))</f>
        <v/>
      </c>
      <c r="F31" s="36" t="str">
        <f aca="false">IF(OR($A31="",$Q31="",$Q31=0),"",IF($R31=0,"●",IF(AND(COLUMN()-4&gt;=$Q31,MOD(COLUMN()-4-$Q31,$R31)=0),"●","")))</f>
        <v/>
      </c>
      <c r="G31" s="36" t="str">
        <f aca="false">IF(OR($A31="",$Q31="",$Q31=0),"",IF($R31=0,"●",IF(AND(COLUMN()-4&gt;=$Q31,MOD(COLUMN()-4-$Q31,$R31)=0),"●","")))</f>
        <v/>
      </c>
      <c r="H31" s="36" t="str">
        <f aca="false">IF(OR($A31="",$Q31="",$Q31=0),"",IF($R31=0,"●",IF(AND(COLUMN()-4&gt;=$Q31,MOD(COLUMN()-4-$Q31,$R31)=0),"●","")))</f>
        <v/>
      </c>
      <c r="I31" s="36" t="str">
        <f aca="false">IF(OR($A31="",$Q31="",$Q31=0),"",IF($R31=0,"●",IF(AND(COLUMN()-4&gt;=$Q31,MOD(COLUMN()-4-$Q31,$R31)=0),"●","")))</f>
        <v/>
      </c>
      <c r="J31" s="36" t="str">
        <f aca="false">IF(OR($A31="",$Q31="",$Q31=0),"",IF($R31=0,"●",IF(AND(COLUMN()-4&gt;=$Q31,MOD(COLUMN()-4-$Q31,$R31)=0),"●","")))</f>
        <v/>
      </c>
      <c r="K31" s="36" t="str">
        <f aca="false">IF(OR($A31="",$Q31="",$Q31=0),"",IF($R31=0,"●",IF(AND(COLUMN()-4&gt;=$Q31,MOD(COLUMN()-4-$Q31,$R31)=0),"●","")))</f>
        <v/>
      </c>
      <c r="L31" s="36" t="str">
        <f aca="false">IF(OR($A31="",$Q31="",$Q31=0),"",IF($R31=0,"●",IF(AND(COLUMN()-4&gt;=$Q31,MOD(COLUMN()-4-$Q31,$R31)=0),"●","")))</f>
        <v/>
      </c>
      <c r="M31" s="36" t="str">
        <f aca="false">IF(OR($A31="",$Q31="",$Q31=0),"",IF($R31=0,"●",IF(AND(COLUMN()-4&gt;=$Q31,MOD(COLUMN()-4-$Q31,$R31)=0),"●","")))</f>
        <v/>
      </c>
      <c r="N31" s="36" t="str">
        <f aca="false">IF(OR($A31="",$Q31="",$Q31=0),"",IF($R31=0,"●",IF(AND(COLUMN()-4&gt;=$Q31,MOD(COLUMN()-4-$Q31,$R31)=0),"●","")))</f>
        <v/>
      </c>
      <c r="O31" s="36" t="str">
        <f aca="false">IF(OR($A31="",$Q31="",$Q31=0),"",IF($R31=0,"●",IF(AND(COLUMN()-4&gt;=$Q31,MOD(COLUMN()-4-$Q31,$R31)=0),"●","")))</f>
        <v/>
      </c>
      <c r="P31" s="36" t="str">
        <f aca="false">IF(OR($A31="",$Q31="",$Q31=0),"",IF($R31=0,"●",IF(AND(COLUMN()-4&gt;=$Q31,MOD(COLUMN()-4-$Q31,$R31)=0),"●","")))</f>
        <v/>
      </c>
      <c r="Q31" s="0" t="str">
        <f aca="false">IF(Wartungsplan!$G31="","",IF(YEAR(Wartungsplan!$G31)&lt;Übersicht!$C$25,1,IF(YEAR(Wartungsplan!$G31)&gt;Übersicht!$C$25,0,MONTH(Wartungsplan!$G31))))</f>
        <v/>
      </c>
      <c r="R31" s="0" t="str">
        <f aca="false">IF(Wartungsplan!$E31="","",INDEX(Übersicht!$D$30:$D$36,MATCH(Wartungsplan!$E31,Übersicht!$B$30:$B$36,0)))</f>
        <v/>
      </c>
    </row>
    <row r="32" customFormat="false" ht="15" hidden="false" customHeight="false" outlineLevel="0" collapsed="false">
      <c r="A32" s="16" t="str">
        <f aca="false">IF(Wartungsplan!$A32="","",Wartungsplan!$A32)</f>
        <v/>
      </c>
      <c r="B32" s="31" t="str">
        <f aca="false">IF(Wartungsplan!$A32="","",Wartungsplan!$C32)</f>
        <v/>
      </c>
      <c r="C32" s="35" t="str">
        <f aca="false">IF(Wartungsplan!$A32="","",Wartungsplan!$D32)</f>
        <v/>
      </c>
      <c r="D32" s="16" t="str">
        <f aca="false">IF(Wartungsplan!$A32="","",Wartungsplan!$E32)</f>
        <v/>
      </c>
      <c r="E32" s="36" t="str">
        <f aca="false">IF(OR($A32="",$Q32="",$Q32=0),"",IF($R32=0,"●",IF(AND(COLUMN()-4&gt;=$Q32,MOD(COLUMN()-4-$Q32,$R32)=0),"●","")))</f>
        <v/>
      </c>
      <c r="F32" s="36" t="str">
        <f aca="false">IF(OR($A32="",$Q32="",$Q32=0),"",IF($R32=0,"●",IF(AND(COLUMN()-4&gt;=$Q32,MOD(COLUMN()-4-$Q32,$R32)=0),"●","")))</f>
        <v/>
      </c>
      <c r="G32" s="36" t="str">
        <f aca="false">IF(OR($A32="",$Q32="",$Q32=0),"",IF($R32=0,"●",IF(AND(COLUMN()-4&gt;=$Q32,MOD(COLUMN()-4-$Q32,$R32)=0),"●","")))</f>
        <v/>
      </c>
      <c r="H32" s="36" t="str">
        <f aca="false">IF(OR($A32="",$Q32="",$Q32=0),"",IF($R32=0,"●",IF(AND(COLUMN()-4&gt;=$Q32,MOD(COLUMN()-4-$Q32,$R32)=0),"●","")))</f>
        <v/>
      </c>
      <c r="I32" s="36" t="str">
        <f aca="false">IF(OR($A32="",$Q32="",$Q32=0),"",IF($R32=0,"●",IF(AND(COLUMN()-4&gt;=$Q32,MOD(COLUMN()-4-$Q32,$R32)=0),"●","")))</f>
        <v/>
      </c>
      <c r="J32" s="36" t="str">
        <f aca="false">IF(OR($A32="",$Q32="",$Q32=0),"",IF($R32=0,"●",IF(AND(COLUMN()-4&gt;=$Q32,MOD(COLUMN()-4-$Q32,$R32)=0),"●","")))</f>
        <v/>
      </c>
      <c r="K32" s="36" t="str">
        <f aca="false">IF(OR($A32="",$Q32="",$Q32=0),"",IF($R32=0,"●",IF(AND(COLUMN()-4&gt;=$Q32,MOD(COLUMN()-4-$Q32,$R32)=0),"●","")))</f>
        <v/>
      </c>
      <c r="L32" s="36" t="str">
        <f aca="false">IF(OR($A32="",$Q32="",$Q32=0),"",IF($R32=0,"●",IF(AND(COLUMN()-4&gt;=$Q32,MOD(COLUMN()-4-$Q32,$R32)=0),"●","")))</f>
        <v/>
      </c>
      <c r="M32" s="36" t="str">
        <f aca="false">IF(OR($A32="",$Q32="",$Q32=0),"",IF($R32=0,"●",IF(AND(COLUMN()-4&gt;=$Q32,MOD(COLUMN()-4-$Q32,$R32)=0),"●","")))</f>
        <v/>
      </c>
      <c r="N32" s="36" t="str">
        <f aca="false">IF(OR($A32="",$Q32="",$Q32=0),"",IF($R32=0,"●",IF(AND(COLUMN()-4&gt;=$Q32,MOD(COLUMN()-4-$Q32,$R32)=0),"●","")))</f>
        <v/>
      </c>
      <c r="O32" s="36" t="str">
        <f aca="false">IF(OR($A32="",$Q32="",$Q32=0),"",IF($R32=0,"●",IF(AND(COLUMN()-4&gt;=$Q32,MOD(COLUMN()-4-$Q32,$R32)=0),"●","")))</f>
        <v/>
      </c>
      <c r="P32" s="36" t="str">
        <f aca="false">IF(OR($A32="",$Q32="",$Q32=0),"",IF($R32=0,"●",IF(AND(COLUMN()-4&gt;=$Q32,MOD(COLUMN()-4-$Q32,$R32)=0),"●","")))</f>
        <v/>
      </c>
      <c r="Q32" s="0" t="str">
        <f aca="false">IF(Wartungsplan!$G32="","",IF(YEAR(Wartungsplan!$G32)&lt;Übersicht!$C$25,1,IF(YEAR(Wartungsplan!$G32)&gt;Übersicht!$C$25,0,MONTH(Wartungsplan!$G32))))</f>
        <v/>
      </c>
      <c r="R32" s="0" t="str">
        <f aca="false">IF(Wartungsplan!$E32="","",INDEX(Übersicht!$D$30:$D$36,MATCH(Wartungsplan!$E32,Übersicht!$B$30:$B$36,0)))</f>
        <v/>
      </c>
    </row>
    <row r="33" customFormat="false" ht="15" hidden="false" customHeight="false" outlineLevel="0" collapsed="false">
      <c r="A33" s="16" t="str">
        <f aca="false">IF(Wartungsplan!$A33="","",Wartungsplan!$A33)</f>
        <v/>
      </c>
      <c r="B33" s="31" t="str">
        <f aca="false">IF(Wartungsplan!$A33="","",Wartungsplan!$C33)</f>
        <v/>
      </c>
      <c r="C33" s="35" t="str">
        <f aca="false">IF(Wartungsplan!$A33="","",Wartungsplan!$D33)</f>
        <v/>
      </c>
      <c r="D33" s="16" t="str">
        <f aca="false">IF(Wartungsplan!$A33="","",Wartungsplan!$E33)</f>
        <v/>
      </c>
      <c r="E33" s="36" t="str">
        <f aca="false">IF(OR($A33="",$Q33="",$Q33=0),"",IF($R33=0,"●",IF(AND(COLUMN()-4&gt;=$Q33,MOD(COLUMN()-4-$Q33,$R33)=0),"●","")))</f>
        <v/>
      </c>
      <c r="F33" s="36" t="str">
        <f aca="false">IF(OR($A33="",$Q33="",$Q33=0),"",IF($R33=0,"●",IF(AND(COLUMN()-4&gt;=$Q33,MOD(COLUMN()-4-$Q33,$R33)=0),"●","")))</f>
        <v/>
      </c>
      <c r="G33" s="36" t="str">
        <f aca="false">IF(OR($A33="",$Q33="",$Q33=0),"",IF($R33=0,"●",IF(AND(COLUMN()-4&gt;=$Q33,MOD(COLUMN()-4-$Q33,$R33)=0),"●","")))</f>
        <v/>
      </c>
      <c r="H33" s="36" t="str">
        <f aca="false">IF(OR($A33="",$Q33="",$Q33=0),"",IF($R33=0,"●",IF(AND(COLUMN()-4&gt;=$Q33,MOD(COLUMN()-4-$Q33,$R33)=0),"●","")))</f>
        <v/>
      </c>
      <c r="I33" s="36" t="str">
        <f aca="false">IF(OR($A33="",$Q33="",$Q33=0),"",IF($R33=0,"●",IF(AND(COLUMN()-4&gt;=$Q33,MOD(COLUMN()-4-$Q33,$R33)=0),"●","")))</f>
        <v/>
      </c>
      <c r="J33" s="36" t="str">
        <f aca="false">IF(OR($A33="",$Q33="",$Q33=0),"",IF($R33=0,"●",IF(AND(COLUMN()-4&gt;=$Q33,MOD(COLUMN()-4-$Q33,$R33)=0),"●","")))</f>
        <v/>
      </c>
      <c r="K33" s="36" t="str">
        <f aca="false">IF(OR($A33="",$Q33="",$Q33=0),"",IF($R33=0,"●",IF(AND(COLUMN()-4&gt;=$Q33,MOD(COLUMN()-4-$Q33,$R33)=0),"●","")))</f>
        <v/>
      </c>
      <c r="L33" s="36" t="str">
        <f aca="false">IF(OR($A33="",$Q33="",$Q33=0),"",IF($R33=0,"●",IF(AND(COLUMN()-4&gt;=$Q33,MOD(COLUMN()-4-$Q33,$R33)=0),"●","")))</f>
        <v/>
      </c>
      <c r="M33" s="36" t="str">
        <f aca="false">IF(OR($A33="",$Q33="",$Q33=0),"",IF($R33=0,"●",IF(AND(COLUMN()-4&gt;=$Q33,MOD(COLUMN()-4-$Q33,$R33)=0),"●","")))</f>
        <v/>
      </c>
      <c r="N33" s="36" t="str">
        <f aca="false">IF(OR($A33="",$Q33="",$Q33=0),"",IF($R33=0,"●",IF(AND(COLUMN()-4&gt;=$Q33,MOD(COLUMN()-4-$Q33,$R33)=0),"●","")))</f>
        <v/>
      </c>
      <c r="O33" s="36" t="str">
        <f aca="false">IF(OR($A33="",$Q33="",$Q33=0),"",IF($R33=0,"●",IF(AND(COLUMN()-4&gt;=$Q33,MOD(COLUMN()-4-$Q33,$R33)=0),"●","")))</f>
        <v/>
      </c>
      <c r="P33" s="36" t="str">
        <f aca="false">IF(OR($A33="",$Q33="",$Q33=0),"",IF($R33=0,"●",IF(AND(COLUMN()-4&gt;=$Q33,MOD(COLUMN()-4-$Q33,$R33)=0),"●","")))</f>
        <v/>
      </c>
      <c r="Q33" s="0" t="str">
        <f aca="false">IF(Wartungsplan!$G33="","",IF(YEAR(Wartungsplan!$G33)&lt;Übersicht!$C$25,1,IF(YEAR(Wartungsplan!$G33)&gt;Übersicht!$C$25,0,MONTH(Wartungsplan!$G33))))</f>
        <v/>
      </c>
      <c r="R33" s="0" t="str">
        <f aca="false">IF(Wartungsplan!$E33="","",INDEX(Übersicht!$D$30:$D$36,MATCH(Wartungsplan!$E33,Übersicht!$B$30:$B$36,0)))</f>
        <v/>
      </c>
    </row>
    <row r="34" customFormat="false" ht="15" hidden="false" customHeight="false" outlineLevel="0" collapsed="false">
      <c r="A34" s="16" t="str">
        <f aca="false">IF(Wartungsplan!$A34="","",Wartungsplan!$A34)</f>
        <v/>
      </c>
      <c r="B34" s="31" t="str">
        <f aca="false">IF(Wartungsplan!$A34="","",Wartungsplan!$C34)</f>
        <v/>
      </c>
      <c r="C34" s="35" t="str">
        <f aca="false">IF(Wartungsplan!$A34="","",Wartungsplan!$D34)</f>
        <v/>
      </c>
      <c r="D34" s="16" t="str">
        <f aca="false">IF(Wartungsplan!$A34="","",Wartungsplan!$E34)</f>
        <v/>
      </c>
      <c r="E34" s="36" t="str">
        <f aca="false">IF(OR($A34="",$Q34="",$Q34=0),"",IF($R34=0,"●",IF(AND(COLUMN()-4&gt;=$Q34,MOD(COLUMN()-4-$Q34,$R34)=0),"●","")))</f>
        <v/>
      </c>
      <c r="F34" s="36" t="str">
        <f aca="false">IF(OR($A34="",$Q34="",$Q34=0),"",IF($R34=0,"●",IF(AND(COLUMN()-4&gt;=$Q34,MOD(COLUMN()-4-$Q34,$R34)=0),"●","")))</f>
        <v/>
      </c>
      <c r="G34" s="36" t="str">
        <f aca="false">IF(OR($A34="",$Q34="",$Q34=0),"",IF($R34=0,"●",IF(AND(COLUMN()-4&gt;=$Q34,MOD(COLUMN()-4-$Q34,$R34)=0),"●","")))</f>
        <v/>
      </c>
      <c r="H34" s="36" t="str">
        <f aca="false">IF(OR($A34="",$Q34="",$Q34=0),"",IF($R34=0,"●",IF(AND(COLUMN()-4&gt;=$Q34,MOD(COLUMN()-4-$Q34,$R34)=0),"●","")))</f>
        <v/>
      </c>
      <c r="I34" s="36" t="str">
        <f aca="false">IF(OR($A34="",$Q34="",$Q34=0),"",IF($R34=0,"●",IF(AND(COLUMN()-4&gt;=$Q34,MOD(COLUMN()-4-$Q34,$R34)=0),"●","")))</f>
        <v/>
      </c>
      <c r="J34" s="36" t="str">
        <f aca="false">IF(OR($A34="",$Q34="",$Q34=0),"",IF($R34=0,"●",IF(AND(COLUMN()-4&gt;=$Q34,MOD(COLUMN()-4-$Q34,$R34)=0),"●","")))</f>
        <v/>
      </c>
      <c r="K34" s="36" t="str">
        <f aca="false">IF(OR($A34="",$Q34="",$Q34=0),"",IF($R34=0,"●",IF(AND(COLUMN()-4&gt;=$Q34,MOD(COLUMN()-4-$Q34,$R34)=0),"●","")))</f>
        <v/>
      </c>
      <c r="L34" s="36" t="str">
        <f aca="false">IF(OR($A34="",$Q34="",$Q34=0),"",IF($R34=0,"●",IF(AND(COLUMN()-4&gt;=$Q34,MOD(COLUMN()-4-$Q34,$R34)=0),"●","")))</f>
        <v/>
      </c>
      <c r="M34" s="36" t="str">
        <f aca="false">IF(OR($A34="",$Q34="",$Q34=0),"",IF($R34=0,"●",IF(AND(COLUMN()-4&gt;=$Q34,MOD(COLUMN()-4-$Q34,$R34)=0),"●","")))</f>
        <v/>
      </c>
      <c r="N34" s="36" t="str">
        <f aca="false">IF(OR($A34="",$Q34="",$Q34=0),"",IF($R34=0,"●",IF(AND(COLUMN()-4&gt;=$Q34,MOD(COLUMN()-4-$Q34,$R34)=0),"●","")))</f>
        <v/>
      </c>
      <c r="O34" s="36" t="str">
        <f aca="false">IF(OR($A34="",$Q34="",$Q34=0),"",IF($R34=0,"●",IF(AND(COLUMN()-4&gt;=$Q34,MOD(COLUMN()-4-$Q34,$R34)=0),"●","")))</f>
        <v/>
      </c>
      <c r="P34" s="36" t="str">
        <f aca="false">IF(OR($A34="",$Q34="",$Q34=0),"",IF($R34=0,"●",IF(AND(COLUMN()-4&gt;=$Q34,MOD(COLUMN()-4-$Q34,$R34)=0),"●","")))</f>
        <v/>
      </c>
      <c r="Q34" s="0" t="str">
        <f aca="false">IF(Wartungsplan!$G34="","",IF(YEAR(Wartungsplan!$G34)&lt;Übersicht!$C$25,1,IF(YEAR(Wartungsplan!$G34)&gt;Übersicht!$C$25,0,MONTH(Wartungsplan!$G34))))</f>
        <v/>
      </c>
      <c r="R34" s="0" t="str">
        <f aca="false">IF(Wartungsplan!$E34="","",INDEX(Übersicht!$D$30:$D$36,MATCH(Wartungsplan!$E34,Übersicht!$B$30:$B$36,0)))</f>
        <v/>
      </c>
    </row>
    <row r="35" customFormat="false" ht="15" hidden="false" customHeight="false" outlineLevel="0" collapsed="false">
      <c r="A35" s="16" t="str">
        <f aca="false">IF(Wartungsplan!$A35="","",Wartungsplan!$A35)</f>
        <v/>
      </c>
      <c r="B35" s="31" t="str">
        <f aca="false">IF(Wartungsplan!$A35="","",Wartungsplan!$C35)</f>
        <v/>
      </c>
      <c r="C35" s="35" t="str">
        <f aca="false">IF(Wartungsplan!$A35="","",Wartungsplan!$D35)</f>
        <v/>
      </c>
      <c r="D35" s="16" t="str">
        <f aca="false">IF(Wartungsplan!$A35="","",Wartungsplan!$E35)</f>
        <v/>
      </c>
      <c r="E35" s="36" t="str">
        <f aca="false">IF(OR($A35="",$Q35="",$Q35=0),"",IF($R35=0,"●",IF(AND(COLUMN()-4&gt;=$Q35,MOD(COLUMN()-4-$Q35,$R35)=0),"●","")))</f>
        <v/>
      </c>
      <c r="F35" s="36" t="str">
        <f aca="false">IF(OR($A35="",$Q35="",$Q35=0),"",IF($R35=0,"●",IF(AND(COLUMN()-4&gt;=$Q35,MOD(COLUMN()-4-$Q35,$R35)=0),"●","")))</f>
        <v/>
      </c>
      <c r="G35" s="36" t="str">
        <f aca="false">IF(OR($A35="",$Q35="",$Q35=0),"",IF($R35=0,"●",IF(AND(COLUMN()-4&gt;=$Q35,MOD(COLUMN()-4-$Q35,$R35)=0),"●","")))</f>
        <v/>
      </c>
      <c r="H35" s="36" t="str">
        <f aca="false">IF(OR($A35="",$Q35="",$Q35=0),"",IF($R35=0,"●",IF(AND(COLUMN()-4&gt;=$Q35,MOD(COLUMN()-4-$Q35,$R35)=0),"●","")))</f>
        <v/>
      </c>
      <c r="I35" s="36" t="str">
        <f aca="false">IF(OR($A35="",$Q35="",$Q35=0),"",IF($R35=0,"●",IF(AND(COLUMN()-4&gt;=$Q35,MOD(COLUMN()-4-$Q35,$R35)=0),"●","")))</f>
        <v/>
      </c>
      <c r="J35" s="36" t="str">
        <f aca="false">IF(OR($A35="",$Q35="",$Q35=0),"",IF($R35=0,"●",IF(AND(COLUMN()-4&gt;=$Q35,MOD(COLUMN()-4-$Q35,$R35)=0),"●","")))</f>
        <v/>
      </c>
      <c r="K35" s="36" t="str">
        <f aca="false">IF(OR($A35="",$Q35="",$Q35=0),"",IF($R35=0,"●",IF(AND(COLUMN()-4&gt;=$Q35,MOD(COLUMN()-4-$Q35,$R35)=0),"●","")))</f>
        <v/>
      </c>
      <c r="L35" s="36" t="str">
        <f aca="false">IF(OR($A35="",$Q35="",$Q35=0),"",IF($R35=0,"●",IF(AND(COLUMN()-4&gt;=$Q35,MOD(COLUMN()-4-$Q35,$R35)=0),"●","")))</f>
        <v/>
      </c>
      <c r="M35" s="36" t="str">
        <f aca="false">IF(OR($A35="",$Q35="",$Q35=0),"",IF($R35=0,"●",IF(AND(COLUMN()-4&gt;=$Q35,MOD(COLUMN()-4-$Q35,$R35)=0),"●","")))</f>
        <v/>
      </c>
      <c r="N35" s="36" t="str">
        <f aca="false">IF(OR($A35="",$Q35="",$Q35=0),"",IF($R35=0,"●",IF(AND(COLUMN()-4&gt;=$Q35,MOD(COLUMN()-4-$Q35,$R35)=0),"●","")))</f>
        <v/>
      </c>
      <c r="O35" s="36" t="str">
        <f aca="false">IF(OR($A35="",$Q35="",$Q35=0),"",IF($R35=0,"●",IF(AND(COLUMN()-4&gt;=$Q35,MOD(COLUMN()-4-$Q35,$R35)=0),"●","")))</f>
        <v/>
      </c>
      <c r="P35" s="36" t="str">
        <f aca="false">IF(OR($A35="",$Q35="",$Q35=0),"",IF($R35=0,"●",IF(AND(COLUMN()-4&gt;=$Q35,MOD(COLUMN()-4-$Q35,$R35)=0),"●","")))</f>
        <v/>
      </c>
      <c r="Q35" s="0" t="str">
        <f aca="false">IF(Wartungsplan!$G35="","",IF(YEAR(Wartungsplan!$G35)&lt;Übersicht!$C$25,1,IF(YEAR(Wartungsplan!$G35)&gt;Übersicht!$C$25,0,MONTH(Wartungsplan!$G35))))</f>
        <v/>
      </c>
      <c r="R35" s="0" t="str">
        <f aca="false">IF(Wartungsplan!$E35="","",INDEX(Übersicht!$D$30:$D$36,MATCH(Wartungsplan!$E35,Übersicht!$B$30:$B$36,0)))</f>
        <v/>
      </c>
    </row>
    <row r="36" customFormat="false" ht="15" hidden="false" customHeight="false" outlineLevel="0" collapsed="false">
      <c r="A36" s="16" t="str">
        <f aca="false">IF(Wartungsplan!$A36="","",Wartungsplan!$A36)</f>
        <v/>
      </c>
      <c r="B36" s="31" t="str">
        <f aca="false">IF(Wartungsplan!$A36="","",Wartungsplan!$C36)</f>
        <v/>
      </c>
      <c r="C36" s="35" t="str">
        <f aca="false">IF(Wartungsplan!$A36="","",Wartungsplan!$D36)</f>
        <v/>
      </c>
      <c r="D36" s="16" t="str">
        <f aca="false">IF(Wartungsplan!$A36="","",Wartungsplan!$E36)</f>
        <v/>
      </c>
      <c r="E36" s="36" t="str">
        <f aca="false">IF(OR($A36="",$Q36="",$Q36=0),"",IF($R36=0,"●",IF(AND(COLUMN()-4&gt;=$Q36,MOD(COLUMN()-4-$Q36,$R36)=0),"●","")))</f>
        <v/>
      </c>
      <c r="F36" s="36" t="str">
        <f aca="false">IF(OR($A36="",$Q36="",$Q36=0),"",IF($R36=0,"●",IF(AND(COLUMN()-4&gt;=$Q36,MOD(COLUMN()-4-$Q36,$R36)=0),"●","")))</f>
        <v/>
      </c>
      <c r="G36" s="36" t="str">
        <f aca="false">IF(OR($A36="",$Q36="",$Q36=0),"",IF($R36=0,"●",IF(AND(COLUMN()-4&gt;=$Q36,MOD(COLUMN()-4-$Q36,$R36)=0),"●","")))</f>
        <v/>
      </c>
      <c r="H36" s="36" t="str">
        <f aca="false">IF(OR($A36="",$Q36="",$Q36=0),"",IF($R36=0,"●",IF(AND(COLUMN()-4&gt;=$Q36,MOD(COLUMN()-4-$Q36,$R36)=0),"●","")))</f>
        <v/>
      </c>
      <c r="I36" s="36" t="str">
        <f aca="false">IF(OR($A36="",$Q36="",$Q36=0),"",IF($R36=0,"●",IF(AND(COLUMN()-4&gt;=$Q36,MOD(COLUMN()-4-$Q36,$R36)=0),"●","")))</f>
        <v/>
      </c>
      <c r="J36" s="36" t="str">
        <f aca="false">IF(OR($A36="",$Q36="",$Q36=0),"",IF($R36=0,"●",IF(AND(COLUMN()-4&gt;=$Q36,MOD(COLUMN()-4-$Q36,$R36)=0),"●","")))</f>
        <v/>
      </c>
      <c r="K36" s="36" t="str">
        <f aca="false">IF(OR($A36="",$Q36="",$Q36=0),"",IF($R36=0,"●",IF(AND(COLUMN()-4&gt;=$Q36,MOD(COLUMN()-4-$Q36,$R36)=0),"●","")))</f>
        <v/>
      </c>
      <c r="L36" s="36" t="str">
        <f aca="false">IF(OR($A36="",$Q36="",$Q36=0),"",IF($R36=0,"●",IF(AND(COLUMN()-4&gt;=$Q36,MOD(COLUMN()-4-$Q36,$R36)=0),"●","")))</f>
        <v/>
      </c>
      <c r="M36" s="36" t="str">
        <f aca="false">IF(OR($A36="",$Q36="",$Q36=0),"",IF($R36=0,"●",IF(AND(COLUMN()-4&gt;=$Q36,MOD(COLUMN()-4-$Q36,$R36)=0),"●","")))</f>
        <v/>
      </c>
      <c r="N36" s="36" t="str">
        <f aca="false">IF(OR($A36="",$Q36="",$Q36=0),"",IF($R36=0,"●",IF(AND(COLUMN()-4&gt;=$Q36,MOD(COLUMN()-4-$Q36,$R36)=0),"●","")))</f>
        <v/>
      </c>
      <c r="O36" s="36" t="str">
        <f aca="false">IF(OR($A36="",$Q36="",$Q36=0),"",IF($R36=0,"●",IF(AND(COLUMN()-4&gt;=$Q36,MOD(COLUMN()-4-$Q36,$R36)=0),"●","")))</f>
        <v/>
      </c>
      <c r="P36" s="36" t="str">
        <f aca="false">IF(OR($A36="",$Q36="",$Q36=0),"",IF($R36=0,"●",IF(AND(COLUMN()-4&gt;=$Q36,MOD(COLUMN()-4-$Q36,$R36)=0),"●","")))</f>
        <v/>
      </c>
      <c r="Q36" s="0" t="str">
        <f aca="false">IF(Wartungsplan!$G36="","",IF(YEAR(Wartungsplan!$G36)&lt;Übersicht!$C$25,1,IF(YEAR(Wartungsplan!$G36)&gt;Übersicht!$C$25,0,MONTH(Wartungsplan!$G36))))</f>
        <v/>
      </c>
      <c r="R36" s="0" t="str">
        <f aca="false">IF(Wartungsplan!$E36="","",INDEX(Übersicht!$D$30:$D$36,MATCH(Wartungsplan!$E36,Übersicht!$B$30:$B$36,0)))</f>
        <v/>
      </c>
    </row>
  </sheetData>
  <conditionalFormatting sqref="E7:P36">
    <cfRule type="expression" priority="2" aboveAverage="0" equalAverage="0" bottom="0" percent="0" rank="0" text="" dxfId="6">
      <formula>E7="●"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E4A52"/>
    <pageSetUpPr fitToPage="false"/>
  </sheetPr>
  <dimension ref="A1:K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1"/>
    <col collapsed="false" customWidth="true" hidden="false" outlineLevel="0" max="3" min="3" style="0" width="24"/>
    <col collapsed="false" customWidth="true" hidden="false" outlineLevel="0" max="4" min="4" style="0" width="38"/>
    <col collapsed="false" customWidth="true" hidden="false" outlineLevel="0" max="5" min="5" style="0" width="16"/>
    <col collapsed="false" customWidth="true" hidden="false" outlineLevel="0" max="6" min="6" style="0" width="9"/>
    <col collapsed="false" customWidth="true" hidden="false" outlineLevel="0" max="9" min="7" style="0" width="13"/>
    <col collapsed="false" customWidth="true" hidden="false" outlineLevel="0" max="10" min="10" style="0" width="15"/>
    <col collapsed="false" customWidth="true" hidden="false" outlineLevel="0" max="11" min="11" style="0" width="28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25.5" hidden="false" customHeight="true" outlineLevel="0" collapsed="false">
      <c r="A2" s="1"/>
      <c r="B2" s="2" t="s">
        <v>204</v>
      </c>
      <c r="C2" s="1"/>
      <c r="D2" s="1"/>
      <c r="E2" s="1"/>
      <c r="F2" s="1"/>
      <c r="G2" s="1"/>
      <c r="H2" s="1"/>
      <c r="I2" s="1"/>
      <c r="J2" s="1"/>
      <c r="K2" s="1"/>
    </row>
    <row r="3" customFormat="false" ht="15.75" hidden="false" customHeight="true" outlineLevel="0" collapsed="false">
      <c r="A3" s="1"/>
      <c r="B3" s="3" t="s">
        <v>205</v>
      </c>
      <c r="C3" s="1"/>
      <c r="D3" s="1"/>
      <c r="E3" s="1"/>
      <c r="F3" s="1"/>
      <c r="G3" s="1"/>
      <c r="H3" s="1"/>
      <c r="I3" s="1"/>
      <c r="J3" s="1"/>
      <c r="K3" s="1"/>
    </row>
    <row r="4" customFormat="false" ht="3.7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5" hidden="false" customHeight="false" outlineLevel="0" collapsed="false">
      <c r="B5" s="26" t="s">
        <v>206</v>
      </c>
    </row>
    <row r="6" customFormat="false" ht="23.85" hidden="false" customHeight="false" outlineLevel="0" collapsed="false">
      <c r="A6" s="7" t="s">
        <v>207</v>
      </c>
      <c r="B6" s="7" t="s">
        <v>65</v>
      </c>
      <c r="C6" s="7" t="s">
        <v>143</v>
      </c>
      <c r="D6" s="7" t="s">
        <v>208</v>
      </c>
      <c r="E6" s="7" t="s">
        <v>209</v>
      </c>
      <c r="F6" s="7" t="s">
        <v>210</v>
      </c>
      <c r="G6" s="7" t="s">
        <v>211</v>
      </c>
      <c r="H6" s="7" t="s">
        <v>212</v>
      </c>
      <c r="I6" s="7" t="s">
        <v>213</v>
      </c>
      <c r="J6" s="7" t="s">
        <v>214</v>
      </c>
      <c r="K6" s="7" t="s">
        <v>148</v>
      </c>
    </row>
    <row r="7" customFormat="false" ht="15" hidden="false" customHeight="false" outlineLevel="0" collapsed="false">
      <c r="A7" s="28" t="n">
        <v>46030</v>
      </c>
      <c r="B7" s="21" t="s">
        <v>93</v>
      </c>
      <c r="C7" s="31" t="str">
        <f aca="false">IF($B7="","",INDEX(Anlagen!$B$7:$B$26,MATCH($B7,Anlagen!$A$7:$A$26,0)))</f>
        <v>Heizkessel</v>
      </c>
      <c r="D7" s="32" t="s">
        <v>215</v>
      </c>
      <c r="E7" s="11" t="s">
        <v>85</v>
      </c>
      <c r="F7" s="37" t="n">
        <v>0.5</v>
      </c>
      <c r="G7" s="38" t="n">
        <v>0</v>
      </c>
      <c r="H7" s="38" t="n">
        <v>0</v>
      </c>
      <c r="I7" s="12" t="n">
        <f aca="false">IF($A7="","",N($G7)+N($H7))</f>
        <v>0</v>
      </c>
      <c r="J7" s="21" t="s">
        <v>216</v>
      </c>
      <c r="K7" s="32"/>
    </row>
    <row r="8" customFormat="false" ht="15" hidden="false" customHeight="false" outlineLevel="0" collapsed="false">
      <c r="A8" s="28" t="n">
        <v>46037</v>
      </c>
      <c r="B8" s="21" t="s">
        <v>86</v>
      </c>
      <c r="C8" s="31" t="str">
        <f aca="false">IF($B8="","",INDEX(Anlagen!$B$7:$B$26,MATCH($B8,Anlagen!$A$7:$A$26,0)))</f>
        <v>Lüftungsanlage</v>
      </c>
      <c r="D8" s="32" t="s">
        <v>217</v>
      </c>
      <c r="E8" s="11" t="s">
        <v>85</v>
      </c>
      <c r="F8" s="37" t="n">
        <v>1</v>
      </c>
      <c r="G8" s="38" t="n">
        <v>45.9</v>
      </c>
      <c r="H8" s="38" t="n">
        <v>0</v>
      </c>
      <c r="I8" s="12" t="n">
        <f aca="false">IF($A8="","",N($G8)+N($H8))</f>
        <v>45.9</v>
      </c>
      <c r="J8" s="21" t="s">
        <v>216</v>
      </c>
      <c r="K8" s="32"/>
    </row>
    <row r="9" customFormat="false" ht="15" hidden="false" customHeight="false" outlineLevel="0" collapsed="false">
      <c r="A9" s="28" t="n">
        <v>46065</v>
      </c>
      <c r="B9" s="21" t="s">
        <v>114</v>
      </c>
      <c r="C9" s="31" t="str">
        <f aca="false">IF($B9="","",INDEX(Anlagen!$B$7:$B$26,MATCH($B9,Anlagen!$A$7:$A$26,0)))</f>
        <v>Gabelstapler</v>
      </c>
      <c r="D9" s="32" t="s">
        <v>218</v>
      </c>
      <c r="E9" s="11" t="s">
        <v>112</v>
      </c>
      <c r="F9" s="37" t="n">
        <v>2</v>
      </c>
      <c r="G9" s="38" t="n">
        <v>0</v>
      </c>
      <c r="H9" s="38" t="n">
        <v>189</v>
      </c>
      <c r="I9" s="12" t="n">
        <f aca="false">IF($A9="","",N($G9)+N($H9))</f>
        <v>189</v>
      </c>
      <c r="J9" s="21" t="s">
        <v>216</v>
      </c>
      <c r="K9" s="32" t="s">
        <v>219</v>
      </c>
    </row>
    <row r="10" customFormat="false" ht="15" hidden="false" customHeight="false" outlineLevel="0" collapsed="false">
      <c r="A10" s="28" t="n">
        <v>46073</v>
      </c>
      <c r="B10" s="21" t="s">
        <v>86</v>
      </c>
      <c r="C10" s="31" t="str">
        <f aca="false">IF($B10="","",INDEX(Anlagen!$B$7:$B$26,MATCH($B10,Anlagen!$A$7:$A$26,0)))</f>
        <v>Lüftungsanlage</v>
      </c>
      <c r="D10" s="32" t="s">
        <v>159</v>
      </c>
      <c r="E10" s="11" t="s">
        <v>92</v>
      </c>
      <c r="F10" s="37" t="n">
        <v>1.5</v>
      </c>
      <c r="G10" s="38" t="n">
        <v>0</v>
      </c>
      <c r="H10" s="38" t="n">
        <v>0</v>
      </c>
      <c r="I10" s="12" t="n">
        <f aca="false">IF($A10="","",N($G10)+N($H10))</f>
        <v>0</v>
      </c>
      <c r="J10" s="21" t="s">
        <v>220</v>
      </c>
      <c r="K10" s="32" t="s">
        <v>221</v>
      </c>
    </row>
    <row r="11" customFormat="false" ht="15" hidden="false" customHeight="false" outlineLevel="0" collapsed="false">
      <c r="A11" s="28" t="n">
        <v>46091</v>
      </c>
      <c r="B11" s="21" t="s">
        <v>100</v>
      </c>
      <c r="C11" s="31" t="str">
        <f aca="false">IF($B11="","",INDEX(Anlagen!$B$7:$B$26,MATCH($B11,Anlagen!$A$7:$A$26,0)))</f>
        <v>Aufzugsanlage</v>
      </c>
      <c r="D11" s="32" t="s">
        <v>166</v>
      </c>
      <c r="E11" s="11" t="s">
        <v>112</v>
      </c>
      <c r="F11" s="37" t="n">
        <v>3</v>
      </c>
      <c r="G11" s="38" t="n">
        <v>0</v>
      </c>
      <c r="H11" s="38" t="n">
        <v>420</v>
      </c>
      <c r="I11" s="12" t="n">
        <f aca="false">IF($A11="","",N($G11)+N($H11))</f>
        <v>420</v>
      </c>
      <c r="J11" s="21" t="s">
        <v>216</v>
      </c>
      <c r="K11" s="32" t="s">
        <v>222</v>
      </c>
    </row>
    <row r="12" customFormat="false" ht="15" hidden="false" customHeight="false" outlineLevel="0" collapsed="false">
      <c r="A12" s="28" t="n">
        <v>46109</v>
      </c>
      <c r="B12" s="21" t="s">
        <v>78</v>
      </c>
      <c r="C12" s="31" t="str">
        <f aca="false">IF($B12="","",INDEX(Anlagen!$B$7:$B$26,MATCH($B12,Anlagen!$A$7:$A$26,0)))</f>
        <v>Druckluftkompressor</v>
      </c>
      <c r="D12" s="32" t="s">
        <v>223</v>
      </c>
      <c r="E12" s="11" t="s">
        <v>92</v>
      </c>
      <c r="F12" s="37" t="n">
        <v>1.5</v>
      </c>
      <c r="G12" s="38" t="n">
        <v>68.5</v>
      </c>
      <c r="H12" s="38" t="n">
        <v>0</v>
      </c>
      <c r="I12" s="12" t="n">
        <f aca="false">IF($A12="","",N($G12)+N($H12))</f>
        <v>68.5</v>
      </c>
      <c r="J12" s="21" t="s">
        <v>216</v>
      </c>
      <c r="K12" s="32"/>
    </row>
    <row r="13" customFormat="false" ht="15" hidden="false" customHeight="false" outlineLevel="0" collapsed="false">
      <c r="A13" s="28" t="n">
        <v>46122</v>
      </c>
      <c r="B13" s="21" t="s">
        <v>125</v>
      </c>
      <c r="C13" s="31" t="str">
        <f aca="false">IF($B13="","",INDEX(Anlagen!$B$7:$B$26,MATCH($B13,Anlagen!$A$7:$A$26,0)))</f>
        <v>Klimagerät Büro</v>
      </c>
      <c r="D13" s="32" t="s">
        <v>224</v>
      </c>
      <c r="E13" s="11" t="s">
        <v>85</v>
      </c>
      <c r="F13" s="37" t="n">
        <v>1</v>
      </c>
      <c r="G13" s="38" t="n">
        <v>12.4</v>
      </c>
      <c r="H13" s="38" t="n">
        <v>0</v>
      </c>
      <c r="I13" s="12" t="n">
        <f aca="false">IF($A13="","",N($G13)+N($H13))</f>
        <v>12.4</v>
      </c>
      <c r="J13" s="21" t="s">
        <v>216</v>
      </c>
      <c r="K13" s="32"/>
    </row>
    <row r="14" customFormat="false" ht="15" hidden="false" customHeight="false" outlineLevel="0" collapsed="false">
      <c r="A14" s="28" t="n">
        <v>46136</v>
      </c>
      <c r="B14" s="21" t="s">
        <v>130</v>
      </c>
      <c r="C14" s="31" t="str">
        <f aca="false">IF($B14="","",INDEX(Anlagen!$B$7:$B$26,MATCH($B14,Anlagen!$A$7:$A$26,0)))</f>
        <v>Fertigungsmaschine FM-1</v>
      </c>
      <c r="D14" s="32" t="s">
        <v>225</v>
      </c>
      <c r="E14" s="11" t="s">
        <v>98</v>
      </c>
      <c r="F14" s="37" t="n">
        <v>2</v>
      </c>
      <c r="G14" s="38" t="n">
        <v>35</v>
      </c>
      <c r="H14" s="38" t="n">
        <v>0</v>
      </c>
      <c r="I14" s="12" t="n">
        <f aca="false">IF($A14="","",N($G14)+N($H14))</f>
        <v>35</v>
      </c>
      <c r="J14" s="21" t="s">
        <v>226</v>
      </c>
      <c r="K14" s="32" t="s">
        <v>227</v>
      </c>
    </row>
    <row r="15" customFormat="false" ht="15" hidden="false" customHeight="false" outlineLevel="0" collapsed="false">
      <c r="A15" s="28" t="n">
        <v>46144</v>
      </c>
      <c r="B15" s="21" t="s">
        <v>86</v>
      </c>
      <c r="C15" s="31" t="str">
        <f aca="false">IF($B15="","",INDEX(Anlagen!$B$7:$B$26,MATCH($B15,Anlagen!$A$7:$A$26,0)))</f>
        <v>Lüftungsanlage</v>
      </c>
      <c r="D15" s="32" t="s">
        <v>217</v>
      </c>
      <c r="E15" s="11" t="s">
        <v>85</v>
      </c>
      <c r="F15" s="37" t="n">
        <v>1</v>
      </c>
      <c r="G15" s="38" t="n">
        <v>45.9</v>
      </c>
      <c r="H15" s="38" t="n">
        <v>0</v>
      </c>
      <c r="I15" s="12" t="n">
        <f aca="false">IF($A15="","",N($G15)+N($H15))</f>
        <v>45.9</v>
      </c>
      <c r="J15" s="21" t="s">
        <v>216</v>
      </c>
      <c r="K15" s="32"/>
    </row>
    <row r="16" customFormat="false" ht="15" hidden="false" customHeight="false" outlineLevel="0" collapsed="false">
      <c r="A16" s="28" t="n">
        <v>46164</v>
      </c>
      <c r="B16" s="21" t="s">
        <v>130</v>
      </c>
      <c r="C16" s="31" t="str">
        <f aca="false">IF($B16="","",INDEX(Anlagen!$B$7:$B$26,MATCH($B16,Anlagen!$A$7:$A$26,0)))</f>
        <v>Fertigungsmaschine FM-1</v>
      </c>
      <c r="D16" s="32" t="s">
        <v>228</v>
      </c>
      <c r="E16" s="11" t="s">
        <v>112</v>
      </c>
      <c r="F16" s="37" t="n">
        <v>4</v>
      </c>
      <c r="G16" s="38" t="n">
        <v>120</v>
      </c>
      <c r="H16" s="38" t="n">
        <v>380</v>
      </c>
      <c r="I16" s="12" t="n">
        <f aca="false">IF($A16="","",N($G16)+N($H16))</f>
        <v>500</v>
      </c>
      <c r="J16" s="21" t="s">
        <v>220</v>
      </c>
      <c r="K16" s="32" t="s">
        <v>229</v>
      </c>
    </row>
    <row r="17" customFormat="false" ht="15" hidden="false" customHeight="false" outlineLevel="0" collapsed="false">
      <c r="A17" s="28" t="n">
        <v>46178</v>
      </c>
      <c r="B17" s="21" t="s">
        <v>93</v>
      </c>
      <c r="C17" s="31" t="str">
        <f aca="false">IF($B17="","",INDEX(Anlagen!$B$7:$B$26,MATCH($B17,Anlagen!$A$7:$A$26,0)))</f>
        <v>Heizkessel</v>
      </c>
      <c r="D17" s="32" t="s">
        <v>230</v>
      </c>
      <c r="E17" s="11" t="s">
        <v>85</v>
      </c>
      <c r="F17" s="37" t="n">
        <v>0.5</v>
      </c>
      <c r="G17" s="38" t="n">
        <v>0</v>
      </c>
      <c r="H17" s="38" t="n">
        <v>0</v>
      </c>
      <c r="I17" s="12" t="n">
        <f aca="false">IF($A17="","",N($G17)+N($H17))</f>
        <v>0</v>
      </c>
      <c r="J17" s="21" t="s">
        <v>216</v>
      </c>
      <c r="K17" s="32"/>
    </row>
    <row r="18" customFormat="false" ht="15" hidden="false" customHeight="false" outlineLevel="0" collapsed="false">
      <c r="A18" s="28" t="n">
        <v>46201</v>
      </c>
      <c r="B18" s="21" t="s">
        <v>114</v>
      </c>
      <c r="C18" s="31" t="str">
        <f aca="false">IF($B18="","",INDEX(Anlagen!$B$7:$B$26,MATCH($B18,Anlagen!$A$7:$A$26,0)))</f>
        <v>Gabelstapler</v>
      </c>
      <c r="D18" s="32" t="s">
        <v>231</v>
      </c>
      <c r="E18" s="11" t="s">
        <v>105</v>
      </c>
      <c r="F18" s="37" t="n">
        <v>1</v>
      </c>
      <c r="G18" s="38" t="n">
        <v>22.8</v>
      </c>
      <c r="H18" s="38" t="n">
        <v>0</v>
      </c>
      <c r="I18" s="12" t="n">
        <f aca="false">IF($A18="","",N($G18)+N($H18))</f>
        <v>22.8</v>
      </c>
      <c r="J18" s="21" t="s">
        <v>216</v>
      </c>
      <c r="K18" s="32"/>
    </row>
    <row r="19" customFormat="false" ht="15" hidden="false" customHeight="false" outlineLevel="0" collapsed="false">
      <c r="A19" s="28" t="n">
        <v>46204</v>
      </c>
      <c r="B19" s="21" t="s">
        <v>107</v>
      </c>
      <c r="C19" s="31" t="str">
        <f aca="false">IF($B19="","",INDEX(Anlagen!$B$7:$B$26,MATCH($B19,Anlagen!$A$7:$A$26,0)))</f>
        <v>Transporter (Kastenwagen)</v>
      </c>
      <c r="D19" s="32" t="s">
        <v>232</v>
      </c>
      <c r="E19" s="11" t="s">
        <v>105</v>
      </c>
      <c r="F19" s="37" t="n">
        <v>0.5</v>
      </c>
      <c r="G19" s="38" t="n">
        <v>0</v>
      </c>
      <c r="H19" s="38" t="n">
        <v>0</v>
      </c>
      <c r="I19" s="12" t="n">
        <f aca="false">IF($A19="","",N($G19)+N($H19))</f>
        <v>0</v>
      </c>
      <c r="J19" s="21" t="s">
        <v>216</v>
      </c>
      <c r="K19" s="32"/>
    </row>
    <row r="20" customFormat="false" ht="15" hidden="false" customHeight="false" outlineLevel="0" collapsed="false">
      <c r="A20" s="28" t="n">
        <v>46216</v>
      </c>
      <c r="B20" s="21" t="s">
        <v>78</v>
      </c>
      <c r="C20" s="31" t="str">
        <f aca="false">IF($B20="","",INDEX(Anlagen!$B$7:$B$26,MATCH($B20,Anlagen!$A$7:$A$26,0)))</f>
        <v>Druckluftkompressor</v>
      </c>
      <c r="D20" s="32" t="s">
        <v>233</v>
      </c>
      <c r="E20" s="11" t="s">
        <v>92</v>
      </c>
      <c r="F20" s="37" t="n">
        <v>0.5</v>
      </c>
      <c r="G20" s="38" t="n">
        <v>0</v>
      </c>
      <c r="H20" s="38" t="n">
        <v>0</v>
      </c>
      <c r="I20" s="12" t="n">
        <f aca="false">IF($A20="","",N($G20)+N($H20))</f>
        <v>0</v>
      </c>
      <c r="J20" s="21" t="s">
        <v>216</v>
      </c>
      <c r="K20" s="32"/>
    </row>
    <row r="21" customFormat="false" ht="15" hidden="false" customHeight="false" outlineLevel="0" collapsed="false">
      <c r="A21" s="28"/>
      <c r="B21" s="21"/>
      <c r="C21" s="31" t="str">
        <f aca="false">IF($B21="","",INDEX(Anlagen!$B$7:$B$26,MATCH($B21,Anlagen!$A$7:$A$26,0)))</f>
        <v/>
      </c>
      <c r="D21" s="32"/>
      <c r="E21" s="11"/>
      <c r="F21" s="37"/>
      <c r="G21" s="38"/>
      <c r="H21" s="38"/>
      <c r="I21" s="12" t="str">
        <f aca="false">IF($A21="","",N($G21)+N($H21))</f>
        <v/>
      </c>
      <c r="J21" s="21"/>
      <c r="K21" s="32"/>
    </row>
    <row r="22" customFormat="false" ht="15" hidden="false" customHeight="false" outlineLevel="0" collapsed="false">
      <c r="A22" s="28"/>
      <c r="B22" s="21"/>
      <c r="C22" s="31" t="str">
        <f aca="false">IF($B22="","",INDEX(Anlagen!$B$7:$B$26,MATCH($B22,Anlagen!$A$7:$A$26,0)))</f>
        <v/>
      </c>
      <c r="D22" s="32"/>
      <c r="E22" s="11"/>
      <c r="F22" s="37"/>
      <c r="G22" s="38"/>
      <c r="H22" s="38"/>
      <c r="I22" s="12" t="str">
        <f aca="false">IF($A22="","",N($G22)+N($H22))</f>
        <v/>
      </c>
      <c r="J22" s="21"/>
      <c r="K22" s="32"/>
    </row>
    <row r="23" customFormat="false" ht="15" hidden="false" customHeight="false" outlineLevel="0" collapsed="false">
      <c r="A23" s="28"/>
      <c r="B23" s="21"/>
      <c r="C23" s="31" t="str">
        <f aca="false">IF($B23="","",INDEX(Anlagen!$B$7:$B$26,MATCH($B23,Anlagen!$A$7:$A$26,0)))</f>
        <v/>
      </c>
      <c r="D23" s="32"/>
      <c r="E23" s="11"/>
      <c r="F23" s="37"/>
      <c r="G23" s="38"/>
      <c r="H23" s="38"/>
      <c r="I23" s="12" t="str">
        <f aca="false">IF($A23="","",N($G23)+N($H23))</f>
        <v/>
      </c>
      <c r="J23" s="21"/>
      <c r="K23" s="32"/>
    </row>
    <row r="24" customFormat="false" ht="15" hidden="false" customHeight="false" outlineLevel="0" collapsed="false">
      <c r="A24" s="28"/>
      <c r="B24" s="21"/>
      <c r="C24" s="31" t="str">
        <f aca="false">IF($B24="","",INDEX(Anlagen!$B$7:$B$26,MATCH($B24,Anlagen!$A$7:$A$26,0)))</f>
        <v/>
      </c>
      <c r="D24" s="32"/>
      <c r="E24" s="11"/>
      <c r="F24" s="37"/>
      <c r="G24" s="38"/>
      <c r="H24" s="38"/>
      <c r="I24" s="12" t="str">
        <f aca="false">IF($A24="","",N($G24)+N($H24))</f>
        <v/>
      </c>
      <c r="J24" s="21"/>
      <c r="K24" s="32"/>
    </row>
    <row r="25" customFormat="false" ht="15" hidden="false" customHeight="false" outlineLevel="0" collapsed="false">
      <c r="A25" s="28"/>
      <c r="B25" s="21"/>
      <c r="C25" s="31" t="str">
        <f aca="false">IF($B25="","",INDEX(Anlagen!$B$7:$B$26,MATCH($B25,Anlagen!$A$7:$A$26,0)))</f>
        <v/>
      </c>
      <c r="D25" s="32"/>
      <c r="E25" s="11"/>
      <c r="F25" s="37"/>
      <c r="G25" s="38"/>
      <c r="H25" s="38"/>
      <c r="I25" s="12" t="str">
        <f aca="false">IF($A25="","",N($G25)+N($H25))</f>
        <v/>
      </c>
      <c r="J25" s="21"/>
      <c r="K25" s="32"/>
    </row>
    <row r="26" customFormat="false" ht="15" hidden="false" customHeight="false" outlineLevel="0" collapsed="false">
      <c r="A26" s="28"/>
      <c r="B26" s="21"/>
      <c r="C26" s="31" t="str">
        <f aca="false">IF($B26="","",INDEX(Anlagen!$B$7:$B$26,MATCH($B26,Anlagen!$A$7:$A$26,0)))</f>
        <v/>
      </c>
      <c r="D26" s="32"/>
      <c r="E26" s="11"/>
      <c r="F26" s="37"/>
      <c r="G26" s="38"/>
      <c r="H26" s="38"/>
      <c r="I26" s="12" t="str">
        <f aca="false">IF($A26="","",N($G26)+N($H26))</f>
        <v/>
      </c>
      <c r="J26" s="21"/>
      <c r="K26" s="32"/>
    </row>
    <row r="27" customFormat="false" ht="15" hidden="false" customHeight="false" outlineLevel="0" collapsed="false">
      <c r="A27" s="28"/>
      <c r="B27" s="21"/>
      <c r="C27" s="31" t="str">
        <f aca="false">IF($B27="","",INDEX(Anlagen!$B$7:$B$26,MATCH($B27,Anlagen!$A$7:$A$26,0)))</f>
        <v/>
      </c>
      <c r="D27" s="32"/>
      <c r="E27" s="11"/>
      <c r="F27" s="37"/>
      <c r="G27" s="38"/>
      <c r="H27" s="38"/>
      <c r="I27" s="12" t="str">
        <f aca="false">IF($A27="","",N($G27)+N($H27))</f>
        <v/>
      </c>
      <c r="J27" s="21"/>
      <c r="K27" s="32"/>
    </row>
    <row r="28" customFormat="false" ht="15" hidden="false" customHeight="false" outlineLevel="0" collapsed="false">
      <c r="A28" s="28"/>
      <c r="B28" s="21"/>
      <c r="C28" s="31" t="str">
        <f aca="false">IF($B28="","",INDEX(Anlagen!$B$7:$B$26,MATCH($B28,Anlagen!$A$7:$A$26,0)))</f>
        <v/>
      </c>
      <c r="D28" s="32"/>
      <c r="E28" s="11"/>
      <c r="F28" s="37"/>
      <c r="G28" s="38"/>
      <c r="H28" s="38"/>
      <c r="I28" s="12" t="str">
        <f aca="false">IF($A28="","",N($G28)+N($H28))</f>
        <v/>
      </c>
      <c r="J28" s="21"/>
      <c r="K28" s="32"/>
    </row>
    <row r="29" customFormat="false" ht="15" hidden="false" customHeight="false" outlineLevel="0" collapsed="false">
      <c r="A29" s="28"/>
      <c r="B29" s="21"/>
      <c r="C29" s="31" t="str">
        <f aca="false">IF($B29="","",INDEX(Anlagen!$B$7:$B$26,MATCH($B29,Anlagen!$A$7:$A$26,0)))</f>
        <v/>
      </c>
      <c r="D29" s="32"/>
      <c r="E29" s="11"/>
      <c r="F29" s="37"/>
      <c r="G29" s="38"/>
      <c r="H29" s="38"/>
      <c r="I29" s="12" t="str">
        <f aca="false">IF($A29="","",N($G29)+N($H29))</f>
        <v/>
      </c>
      <c r="J29" s="21"/>
      <c r="K29" s="32"/>
    </row>
    <row r="30" customFormat="false" ht="15" hidden="false" customHeight="false" outlineLevel="0" collapsed="false">
      <c r="A30" s="28"/>
      <c r="B30" s="21"/>
      <c r="C30" s="31" t="str">
        <f aca="false">IF($B30="","",INDEX(Anlagen!$B$7:$B$26,MATCH($B30,Anlagen!$A$7:$A$26,0)))</f>
        <v/>
      </c>
      <c r="D30" s="32"/>
      <c r="E30" s="11"/>
      <c r="F30" s="37"/>
      <c r="G30" s="38"/>
      <c r="H30" s="38"/>
      <c r="I30" s="12" t="str">
        <f aca="false">IF($A30="","",N($G30)+N($H30))</f>
        <v/>
      </c>
      <c r="J30" s="21"/>
      <c r="K30" s="32"/>
    </row>
    <row r="31" customFormat="false" ht="15" hidden="false" customHeight="false" outlineLevel="0" collapsed="false">
      <c r="A31" s="28"/>
      <c r="B31" s="21"/>
      <c r="C31" s="31" t="str">
        <f aca="false">IF($B31="","",INDEX(Anlagen!$B$7:$B$26,MATCH($B31,Anlagen!$A$7:$A$26,0)))</f>
        <v/>
      </c>
      <c r="D31" s="32"/>
      <c r="E31" s="11"/>
      <c r="F31" s="37"/>
      <c r="G31" s="38"/>
      <c r="H31" s="38"/>
      <c r="I31" s="12" t="str">
        <f aca="false">IF($A31="","",N($G31)+N($H31))</f>
        <v/>
      </c>
      <c r="J31" s="21"/>
      <c r="K31" s="32"/>
    </row>
    <row r="32" customFormat="false" ht="15" hidden="false" customHeight="false" outlineLevel="0" collapsed="false">
      <c r="A32" s="28"/>
      <c r="B32" s="21"/>
      <c r="C32" s="31" t="str">
        <f aca="false">IF($B32="","",INDEX(Anlagen!$B$7:$B$26,MATCH($B32,Anlagen!$A$7:$A$26,0)))</f>
        <v/>
      </c>
      <c r="D32" s="32"/>
      <c r="E32" s="11"/>
      <c r="F32" s="37"/>
      <c r="G32" s="38"/>
      <c r="H32" s="38"/>
      <c r="I32" s="12" t="str">
        <f aca="false">IF($A32="","",N($G32)+N($H32))</f>
        <v/>
      </c>
      <c r="J32" s="21"/>
      <c r="K32" s="32"/>
    </row>
  </sheetData>
  <conditionalFormatting sqref="J7:J32">
    <cfRule type="expression" priority="2" aboveAverage="0" equalAverage="0" bottom="0" percent="0" rank="0" text="" dxfId="0">
      <formula>$J7="Mangel offen"</formula>
    </cfRule>
    <cfRule type="expression" priority="3" aboveAverage="0" equalAverage="0" bottom="0" percent="0" rank="0" text="" dxfId="1">
      <formula>$J7="Folgeauftrag"</formula>
    </cfRule>
    <cfRule type="expression" priority="4" aboveAverage="0" equalAverage="0" bottom="0" percent="0" rank="0" text="" dxfId="2">
      <formula>OR($J7="Ohne Befund",$J7="Mangel behoben")</formula>
    </cfRule>
  </conditionalFormatting>
  <dataValidations count="3">
    <dataValidation allowBlank="true" errorStyle="stop" operator="between" showDropDown="false" showErrorMessage="false" showInputMessage="false" sqref="B7:B32" type="list">
      <formula1>Anlagen!$A$7:$A$26</formula1>
      <formula2>0</formula2>
    </dataValidation>
    <dataValidation allowBlank="true" errorStyle="stop" operator="between" showDropDown="false" showErrorMessage="false" showInputMessage="false" sqref="E7:E32" type="list">
      <formula1>Anlagen!$M$7:$M$11</formula1>
      <formula2>0</formula2>
    </dataValidation>
    <dataValidation allowBlank="true" errorStyle="stop" operator="between" showDropDown="false" showErrorMessage="false" showInputMessage="false" sqref="J7:J32" type="list">
      <formula1>"Ohne Befund,Mangel behoben,Mangel offen,Folgeauftrag"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2026-07-20T14:18:29Z</dcterms:created>
  <dc:creator>openpyxl</dc:creator>
  <dc:description/>
  <dc:language>en-US</dc:language>
  <cp:lastModifiedBy/>
  <dcterms:modified xsi:type="dcterms:W3CDTF">2026-07-20T14:18:32Z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