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Vorlage\Generador\"/>
    </mc:Choice>
  </mc:AlternateContent>
  <xr:revisionPtr revIDLastSave="0" documentId="13_ncr:1_{B8C5BFC1-D62C-44B8-8F88-4FA5BA050042}" xr6:coauthVersionLast="47" xr6:coauthVersionMax="47" xr10:uidLastSave="{00000000-0000-0000-0000-000000000000}"/>
  <bookViews>
    <workbookView xWindow="690" yWindow="690" windowWidth="25500" windowHeight="13500" tabRatio="500" xr2:uid="{00000000-000D-0000-FFFF-FFFF00000000}"/>
  </bookViews>
  <sheets>
    <sheet name="Wartungsprotokoll" sheetId="1" r:id="rId1"/>
    <sheet name="Auswertung" sheetId="2" r:id="rId2"/>
    <sheet name="Listen" sheetId="3" r:id="rId3"/>
    <sheet name="Anleitung" sheetId="4" r:id="rId4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27" i="2" l="1"/>
  <c r="B27" i="2"/>
  <c r="C26" i="2"/>
  <c r="B26" i="2"/>
  <c r="C25" i="2"/>
  <c r="B25" i="2"/>
  <c r="C24" i="2"/>
  <c r="B24" i="2"/>
  <c r="C23" i="2"/>
  <c r="B23" i="2"/>
  <c r="C22" i="2"/>
  <c r="B22" i="2"/>
  <c r="C21" i="2"/>
  <c r="B21" i="2"/>
  <c r="C20" i="2"/>
  <c r="B20" i="2"/>
  <c r="C19" i="2"/>
  <c r="B19" i="2"/>
  <c r="C18" i="2"/>
  <c r="B18" i="2"/>
  <c r="C17" i="2"/>
  <c r="B17" i="2"/>
  <c r="C16" i="2"/>
  <c r="B16" i="2"/>
  <c r="C10" i="2"/>
  <c r="B10" i="2"/>
  <c r="C9" i="2"/>
  <c r="B9" i="2"/>
  <c r="C8" i="2"/>
  <c r="B8" i="2"/>
  <c r="C7" i="2"/>
  <c r="C11" i="2" s="1"/>
  <c r="B7" i="2"/>
  <c r="B11" i="2" s="1"/>
  <c r="N41" i="1"/>
  <c r="M41" i="1"/>
  <c r="I40" i="1"/>
  <c r="J40" i="1" s="1"/>
  <c r="I39" i="1"/>
  <c r="J39" i="1" s="1"/>
  <c r="I38" i="1"/>
  <c r="J38" i="1" s="1"/>
  <c r="I37" i="1"/>
  <c r="J37" i="1" s="1"/>
  <c r="I36" i="1"/>
  <c r="J36" i="1" s="1"/>
  <c r="I35" i="1"/>
  <c r="J35" i="1" s="1"/>
  <c r="I34" i="1"/>
  <c r="J34" i="1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K12" i="1"/>
  <c r="A12" i="1"/>
  <c r="G10" i="2" l="1"/>
  <c r="G9" i="2"/>
  <c r="H12" i="1"/>
  <c r="G8" i="2"/>
  <c r="E12" i="1"/>
  <c r="G7" i="2"/>
  <c r="H7" i="2" s="1"/>
  <c r="H8" i="2" l="1"/>
  <c r="H9" i="2"/>
  <c r="H10" i="2"/>
</calcChain>
</file>

<file path=xl/sharedStrings.xml><?xml version="1.0" encoding="utf-8"?>
<sst xmlns="http://schemas.openxmlformats.org/spreadsheetml/2006/main" count="276" uniqueCount="134">
  <si>
    <t>Instandhaltung dokumentieren  ·  Fälligkeiten überwachen  ·  gemäß DIN 31051  ·  Rheintal Technik GmbH</t>
  </si>
  <si>
    <t>OBJEKT- / BETRIEBSDATEN</t>
  </si>
  <si>
    <t>Unternehmen</t>
  </si>
  <si>
    <t>Rheintal Technik GmbH</t>
  </si>
  <si>
    <t>Verantwortlich</t>
  </si>
  <si>
    <t>T. Krüger (Instandhaltung)</t>
  </si>
  <si>
    <t>Standort / Bereich</t>
  </si>
  <si>
    <t>Werk Musterstadt</t>
  </si>
  <si>
    <t>Berichtszeitraum</t>
  </si>
  <si>
    <t>01.01.2026 – 31.12.2026</t>
  </si>
  <si>
    <t>Objekt-Nr.</t>
  </si>
  <si>
    <t>OBJ-2026-001</t>
  </si>
  <si>
    <t>Erstellt am</t>
  </si>
  <si>
    <t>20.01.2026</t>
  </si>
  <si>
    <t>KENNZAHLEN</t>
  </si>
  <si>
    <t>ERFASSTE EINTRÄGE</t>
  </si>
  <si>
    <t>ÜBERFÄLLIG</t>
  </si>
  <si>
    <t>BALD FÄLLIG</t>
  </si>
  <si>
    <t>WARTUNGSKOSTEN GESAMT</t>
  </si>
  <si>
    <t>WARTUNGSEINTRÄGE</t>
  </si>
  <si>
    <t>Nr.</t>
  </si>
  <si>
    <t>Datum</t>
  </si>
  <si>
    <t>Anlage / Gerät</t>
  </si>
  <si>
    <t>Standort</t>
  </si>
  <si>
    <t>Wartungsart</t>
  </si>
  <si>
    <t>Maßnahme / Beschreibung</t>
  </si>
  <si>
    <t>Techniker</t>
  </si>
  <si>
    <t>Intervall (Tage)</t>
  </si>
  <si>
    <t>Nächste Fälligkeit</t>
  </si>
  <si>
    <t>Fälligkeit</t>
  </si>
  <si>
    <t>Priorität</t>
  </si>
  <si>
    <t>Status</t>
  </si>
  <si>
    <t>Dauer (Std)</t>
  </si>
  <si>
    <t>Kosten (€)</t>
  </si>
  <si>
    <t>Lüftungsanlage L-01</t>
  </si>
  <si>
    <t>Gebäude Nord</t>
  </si>
  <si>
    <t>Wartung</t>
  </si>
  <si>
    <t>Filterwechsel und Reinigung</t>
  </si>
  <si>
    <t>T. Krüger</t>
  </si>
  <si>
    <t>Mittel</t>
  </si>
  <si>
    <t>Erledigt</t>
  </si>
  <si>
    <t>Aufzug A-02</t>
  </si>
  <si>
    <t>Gebäude Süd</t>
  </si>
  <si>
    <t>Inspektion</t>
  </si>
  <si>
    <t>Sicherheitsprüfung Fahrkorb</t>
  </si>
  <si>
    <t>Extern: TÜV</t>
  </si>
  <si>
    <t>Hoch</t>
  </si>
  <si>
    <t>Notstromaggregat N-03</t>
  </si>
  <si>
    <t>Technikzentrale</t>
  </si>
  <si>
    <t>Probelauf &amp; Ölstand prüfen</t>
  </si>
  <si>
    <t>M. Hofer</t>
  </si>
  <si>
    <t>Offen</t>
  </si>
  <si>
    <t>Gabelstapler G-04</t>
  </si>
  <si>
    <t>Lager</t>
  </si>
  <si>
    <t>Bremsen und Hydraulik prüfen</t>
  </si>
  <si>
    <t>S. Almeida</t>
  </si>
  <si>
    <t>In Arbeit</t>
  </si>
  <si>
    <t>Klimagerät Serverraum K-05</t>
  </si>
  <si>
    <t>Verwaltung</t>
  </si>
  <si>
    <t>Kältemittel &amp; Filter</t>
  </si>
  <si>
    <t>Extern: KlimaService GmbH</t>
  </si>
  <si>
    <t>Heizungsanlage H-06</t>
  </si>
  <si>
    <t>Brennerprüfung Sommercheck</t>
  </si>
  <si>
    <t>Niedrig</t>
  </si>
  <si>
    <t>Tor- &amp; Schließanlage T-07</t>
  </si>
  <si>
    <t>Werkhalle</t>
  </si>
  <si>
    <t>Antrieb schmieren, Endlagen</t>
  </si>
  <si>
    <t>Druckluftkompressor D-08</t>
  </si>
  <si>
    <t>Instandsetzung</t>
  </si>
  <si>
    <t>Undichtigkeit Ventil beheben</t>
  </si>
  <si>
    <t>L. Petrov</t>
  </si>
  <si>
    <t>Feuerlöschanlage F-09</t>
  </si>
  <si>
    <t>Jährliche Prüfung Löscher</t>
  </si>
  <si>
    <t>Firmenfahrzeug FZ-10</t>
  </si>
  <si>
    <t>Außengelände</t>
  </si>
  <si>
    <t>Ölwechsel &amp; Reifencheck</t>
  </si>
  <si>
    <t>Werkbank-Absaugung W-11</t>
  </si>
  <si>
    <t>Filterpatrone tauschen</t>
  </si>
  <si>
    <t>Beleuchtung Außenbereich B-12</t>
  </si>
  <si>
    <t>Verbesserung</t>
  </si>
  <si>
    <t>Umrüstung auf LED-Strahler</t>
  </si>
  <si>
    <t>Volumenstrom messen</t>
  </si>
  <si>
    <t>Batterie erneuern</t>
  </si>
  <si>
    <t>Ladegerät &amp; Kette</t>
  </si>
  <si>
    <t>Temperaturprofil prüfen</t>
  </si>
  <si>
    <t>Umwälzpumpe tauschen</t>
  </si>
  <si>
    <t>Kondensatablass prüfen</t>
  </si>
  <si>
    <t>SUMME</t>
  </si>
  <si>
    <t>AUSWERTUNG &amp; REPORTING</t>
  </si>
  <si>
    <t>Automatische Auswertung nach Wartungsart und Fälligkeit · Basis: Blatt „Wartungsprotokoll“</t>
  </si>
  <si>
    <t>WARTUNGEN NACH ART (DIN 31051)</t>
  </si>
  <si>
    <t>FÄLLIGKEITS-STATUS</t>
  </si>
  <si>
    <t>Anzahl</t>
  </si>
  <si>
    <t>Anteil</t>
  </si>
  <si>
    <t>Überfällig</t>
  </si>
  <si>
    <t>Bald fällig</t>
  </si>
  <si>
    <t>OK</t>
  </si>
  <si>
    <t>Gesamt</t>
  </si>
  <si>
    <t>KOSTEN NACH ANLAGE / GERÄT</t>
  </si>
  <si>
    <t>Einträge</t>
  </si>
  <si>
    <t>LISTEN – DROPDOWN-QUELLEN</t>
  </si>
  <si>
    <t>Hier pflegen Sie Ihre eigenen Werte – sie erscheinen automatisch in den Dropdown-Menüs.</t>
  </si>
  <si>
    <t>Anlagen / Geräte</t>
  </si>
  <si>
    <t>Standorte</t>
  </si>
  <si>
    <t>Wartungsarten (DIN 31051)</t>
  </si>
  <si>
    <t xml:space="preserve">  ANLEITUNG &amp; LEGENDE</t>
  </si>
  <si>
    <t>SO VERWENDEN SIE DIESE VORLAGE</t>
  </si>
  <si>
    <t>1. Objektdaten</t>
  </si>
  <si>
    <t>Tragen Sie oben Unternehmen, Standort, Objekt-Nr. und Verantwortlichen ein (gelbe Felder).</t>
  </si>
  <si>
    <t>2. Listen pflegen</t>
  </si>
  <si>
    <t>Im Blatt „Listen“ passen Sie Anlagen, Standorte, Techniker, Priorität und Status an – sie erscheinen automatisch in den Dropdowns.</t>
  </si>
  <si>
    <t>3. Einträge erfassen</t>
  </si>
  <si>
    <t>Pro Wartung: Datum, Anlage, Standort, Wartungsart, Maßnahme, Techniker, Intervall (Tage), Priorität, Status, Dauer und Kosten.</t>
  </si>
  <si>
    <t>4. Automatik</t>
  </si>
  <si>
    <t>„Nächste Fälligkeit“ (= Datum + Intervall) und die Ampel „Fälligkeit“ berechnen sich selbst. Auch alle Kennzahlen und Summen sind automatisch.</t>
  </si>
  <si>
    <t>5. Auswertung</t>
  </si>
  <si>
    <t>Das Blatt „Auswertung“ zeigt Verteilungen nach Wartungsart, Fälligkeit und Anlage – inklusive Diagrammen.</t>
  </si>
  <si>
    <t>AMPEL „FÄLLIGKEIT“ – SO WIRD GERECHNET</t>
  </si>
  <si>
    <t>Nächste Fälligkeit liegt in der Vergangenheit – sofort handeln.</t>
  </si>
  <si>
    <t>Fällig innerhalb der nächsten 14 Tage – einplanen.</t>
  </si>
  <si>
    <t>Mehr als 14 Tage Zeit – alles im grünen Bereich.</t>
  </si>
  <si>
    <t>Eintrag als „Erledigt“ markiert – keine offene Fälligkeit.</t>
  </si>
  <si>
    <t>LEGENDE – FELDER &amp; FARBEN</t>
  </si>
  <si>
    <t>Gelbe Felder</t>
  </si>
  <si>
    <t>Eingabefelder – hier tragen Sie Ihre Werte ein.</t>
  </si>
  <si>
    <t>Weiße / graue Felder</t>
  </si>
  <si>
    <t>Berechnete Felder (Formeln) – bitte nicht überschreiben.</t>
  </si>
  <si>
    <t>DIN 31051 – GRUNDMASSNAHMEN DER INSTANDHALTUNG</t>
  </si>
  <si>
    <t>Maßnahmen zur Verzögerung des Abbaus des vorhandenen Abnutzungsvorrats (z. B. Reinigen, Schmieren, Nachstellen).</t>
  </si>
  <si>
    <t>Feststellung und Beurteilung des Ist-Zustands (z. B. Prüfen, Messen).</t>
  </si>
  <si>
    <t>Rückführung in den funktionsfähigen Zustand (z. B. Reparatur, Teiletausch).</t>
  </si>
  <si>
    <t>Steigerung der Funktionssicherheit ohne Änderung der geforderten Funktion (z. B. Modernisierung).</t>
  </si>
  <si>
    <t>Hinweis: Alle enthaltenen Namen, Zahlen und Angaben sind frei erfundene Beispiele zur Veranschaulichung.</t>
  </si>
  <si>
    <t xml:space="preserve">WARTUNGSPROTOKOLL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</si>
</sst>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&quot; €&quot;"/>
    <numFmt numFmtId="165" formatCode="dd\.mm\.yyyy"/>
    <numFmt numFmtId="166" formatCode="0.0"/>
    <numFmt numFmtId="167" formatCode="#,##0.00&quot; €&quot;"/>
    <numFmt numFmtId="168" formatCode="0.0%"/>
  </numFmts>
  <fonts count="21" x14ac:knownFonts="1">
    <font>
      <sz val="11"/>
      <color theme="1"/>
      <name val="Calibri"/>
      <family val="2"/>
      <charset val="1"/>
    </font>
    <font>
      <b/>
      <sz val="24"/>
      <color rgb="FFFFFFFF"/>
      <name val="Calibri"/>
      <charset val="1"/>
    </font>
    <font>
      <sz val="11"/>
      <color rgb="FFC9CDE6"/>
      <name val="Calibri"/>
      <charset val="1"/>
    </font>
    <font>
      <b/>
      <sz val="10"/>
      <color rgb="FF343C72"/>
      <name val="Calibri"/>
      <charset val="1"/>
    </font>
    <font>
      <b/>
      <sz val="10"/>
      <color rgb="FF6C7189"/>
      <name val="Calibri"/>
      <charset val="1"/>
    </font>
    <font>
      <sz val="11"/>
      <color rgb="FF1E2233"/>
      <name val="Calibri"/>
      <charset val="1"/>
    </font>
    <font>
      <b/>
      <sz val="9"/>
      <color rgb="FFFFFFFF"/>
      <name val="Calibri"/>
      <charset val="1"/>
    </font>
    <font>
      <b/>
      <sz val="18"/>
      <color rgb="FF1E2233"/>
      <name val="Calibri"/>
      <charset val="1"/>
    </font>
    <font>
      <b/>
      <sz val="10"/>
      <color rgb="FFFFFFFF"/>
      <name val="Calibri"/>
      <charset val="1"/>
    </font>
    <font>
      <sz val="10"/>
      <color rgb="FF1E2233"/>
      <name val="Calibri"/>
      <charset val="1"/>
    </font>
    <font>
      <b/>
      <sz val="11"/>
      <color rgb="FFFFFFFF"/>
      <name val="Calibri"/>
      <charset val="1"/>
    </font>
    <font>
      <b/>
      <sz val="20"/>
      <color rgb="FFFFFFFF"/>
      <name val="Calibri"/>
      <charset val="1"/>
    </font>
    <font>
      <i/>
      <sz val="10"/>
      <color rgb="FF6C7189"/>
      <name val="Calibri"/>
      <charset val="1"/>
    </font>
    <font>
      <b/>
      <sz val="11"/>
      <color rgb="FF343C72"/>
      <name val="Calibri"/>
      <charset val="1"/>
    </font>
    <font>
      <b/>
      <sz val="10"/>
      <color rgb="FFC0392B"/>
      <name val="Calibri"/>
      <charset val="1"/>
    </font>
    <font>
      <b/>
      <sz val="10"/>
      <color rgb="FFD99413"/>
      <name val="Calibri"/>
      <charset val="1"/>
    </font>
    <font>
      <b/>
      <sz val="10"/>
      <color rgb="FF2E9E6B"/>
      <name val="Calibri"/>
      <charset val="1"/>
    </font>
    <font>
      <b/>
      <sz val="16"/>
      <color rgb="FFFFFFFF"/>
      <name val="Calibri"/>
      <charset val="1"/>
    </font>
    <font>
      <b/>
      <sz val="12"/>
      <color rgb="FF343C72"/>
      <name val="Calibri"/>
      <charset val="1"/>
    </font>
    <font>
      <b/>
      <sz val="10"/>
      <color rgb="FF1E2233"/>
      <name val="Calibri"/>
      <charset val="1"/>
    </font>
    <font>
      <i/>
      <sz val="9"/>
      <color rgb="FF6C7189"/>
      <name val="Calibri"/>
      <charset val="1"/>
    </font>
  </fonts>
  <fills count="15">
    <fill>
      <patternFill patternType="none"/>
    </fill>
    <fill>
      <patternFill patternType="gray125"/>
    </fill>
    <fill>
      <patternFill patternType="solid">
        <fgColor rgb="FF20264A"/>
        <bgColor rgb="FF1E2233"/>
      </patternFill>
    </fill>
    <fill>
      <patternFill patternType="solid">
        <fgColor rgb="FF343C72"/>
        <bgColor rgb="FF20264A"/>
      </patternFill>
    </fill>
    <fill>
      <patternFill patternType="solid">
        <fgColor rgb="FF2E9E6B"/>
        <bgColor rgb="FF008080"/>
      </patternFill>
    </fill>
    <fill>
      <patternFill patternType="solid">
        <fgColor rgb="FFF4F5FA"/>
        <bgColor rgb="FFECEEF6"/>
      </patternFill>
    </fill>
    <fill>
      <patternFill patternType="solid">
        <fgColor rgb="FFFFF3D6"/>
        <bgColor rgb="FFFCEFCF"/>
      </patternFill>
    </fill>
    <fill>
      <patternFill patternType="solid">
        <fgColor rgb="FFC0392B"/>
        <bgColor rgb="FFC0504D"/>
      </patternFill>
    </fill>
    <fill>
      <patternFill patternType="solid">
        <fgColor rgb="FFD99413"/>
        <bgColor rgb="FFFF6600"/>
      </patternFill>
    </fill>
    <fill>
      <patternFill patternType="solid">
        <fgColor rgb="FFFFFFFF"/>
        <bgColor rgb="FFF4F5FA"/>
      </patternFill>
    </fill>
    <fill>
      <patternFill patternType="solid">
        <fgColor rgb="FFECEEF6"/>
        <bgColor rgb="FFF4F5FA"/>
      </patternFill>
    </fill>
    <fill>
      <patternFill patternType="solid">
        <fgColor rgb="FFF7DAD6"/>
        <bgColor rgb="FFD9D9D9"/>
      </patternFill>
    </fill>
    <fill>
      <patternFill patternType="solid">
        <fgColor rgb="FFFCEFCF"/>
        <bgColor rgb="FFFFF3D6"/>
      </patternFill>
    </fill>
    <fill>
      <patternFill patternType="solid">
        <fgColor rgb="FFD9F0E4"/>
        <bgColor rgb="FFE4E7F1"/>
      </patternFill>
    </fill>
    <fill>
      <patternFill patternType="solid">
        <fgColor rgb="FFE4E7F1"/>
        <bgColor rgb="FFDDE1EE"/>
      </patternFill>
    </fill>
  </fills>
  <borders count="9">
    <border>
      <left/>
      <right/>
      <top/>
      <bottom/>
      <diagonal/>
    </border>
    <border>
      <left/>
      <right/>
      <top/>
      <bottom style="thin">
        <color rgb="FFE9C979"/>
      </bottom>
      <diagonal/>
    </border>
    <border>
      <left style="thin">
        <color rgb="FFDDE1EE"/>
      </left>
      <right/>
      <top/>
      <bottom style="medium">
        <color rgb="FF343C72"/>
      </bottom>
      <diagonal/>
    </border>
    <border>
      <left style="thin">
        <color rgb="FFDDE1EE"/>
      </left>
      <right/>
      <top/>
      <bottom style="medium">
        <color rgb="FFC0392B"/>
      </bottom>
      <diagonal/>
    </border>
    <border>
      <left style="thin">
        <color rgb="FFDDE1EE"/>
      </left>
      <right/>
      <top/>
      <bottom style="medium">
        <color rgb="FFD99413"/>
      </bottom>
      <diagonal/>
    </border>
    <border>
      <left style="thin">
        <color rgb="FFDDE1EE"/>
      </left>
      <right/>
      <top/>
      <bottom style="medium">
        <color rgb="FF2E9E6B"/>
      </bottom>
      <diagonal/>
    </border>
    <border>
      <left style="thin">
        <color rgb="FF343C72"/>
      </left>
      <right style="thin">
        <color rgb="FF343C72"/>
      </right>
      <top style="thin">
        <color rgb="FFA6ADC7"/>
      </top>
      <bottom style="thin">
        <color rgb="FFA6ADC7"/>
      </bottom>
      <diagonal/>
    </border>
    <border>
      <left style="thin">
        <color rgb="FFCBD0E0"/>
      </left>
      <right style="thin">
        <color rgb="FFCBD0E0"/>
      </right>
      <top style="thin">
        <color rgb="FFCBD0E0"/>
      </top>
      <bottom style="thin">
        <color rgb="FFCBD0E0"/>
      </bottom>
      <diagonal/>
    </border>
    <border>
      <left/>
      <right/>
      <top style="medium">
        <color rgb="FF2E9E6B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0" fillId="2" borderId="8" xfId="0" applyFont="1" applyFill="1" applyBorder="1" applyAlignment="1">
      <alignment horizontal="right" vertical="center" indent="1"/>
    </xf>
    <xf numFmtId="164" fontId="7" fillId="5" borderId="5" xfId="0" applyNumberFormat="1" applyFont="1" applyFill="1" applyBorder="1" applyAlignment="1">
      <alignment horizontal="left" vertical="center" indent="1"/>
    </xf>
    <xf numFmtId="1" fontId="7" fillId="5" borderId="4" xfId="0" applyNumberFormat="1" applyFont="1" applyFill="1" applyBorder="1" applyAlignment="1">
      <alignment horizontal="left" vertical="center" indent="1"/>
    </xf>
    <xf numFmtId="1" fontId="7" fillId="5" borderId="3" xfId="0" applyNumberFormat="1" applyFont="1" applyFill="1" applyBorder="1" applyAlignment="1">
      <alignment horizontal="left" vertical="center" indent="1"/>
    </xf>
    <xf numFmtId="1" fontId="7" fillId="5" borderId="2" xfId="0" applyNumberFormat="1" applyFont="1" applyFill="1" applyBorder="1" applyAlignment="1">
      <alignment horizontal="left" vertical="center" indent="1"/>
    </xf>
    <xf numFmtId="0" fontId="6" fillId="4" borderId="0" xfId="0" applyFont="1" applyFill="1" applyAlignment="1">
      <alignment horizontal="left" vertical="center" indent="1"/>
    </xf>
    <xf numFmtId="0" fontId="6" fillId="8" borderId="0" xfId="0" applyFont="1" applyFill="1" applyAlignment="1">
      <alignment horizontal="left" vertical="center" indent="1"/>
    </xf>
    <xf numFmtId="0" fontId="6" fillId="7" borderId="0" xfId="0" applyFont="1" applyFill="1" applyAlignment="1">
      <alignment horizontal="left" vertical="center" indent="1"/>
    </xf>
    <xf numFmtId="0" fontId="6" fillId="3" borderId="0" xfId="0" applyFont="1" applyFill="1" applyAlignment="1">
      <alignment horizontal="left" vertical="center" indent="1"/>
    </xf>
    <xf numFmtId="0" fontId="5" fillId="6" borderId="1" xfId="0" applyFont="1" applyFill="1" applyBorder="1" applyAlignment="1">
      <alignment horizontal="left" vertical="center" indent="1"/>
    </xf>
    <xf numFmtId="0" fontId="3" fillId="0" borderId="0" xfId="0" applyFont="1" applyAlignment="1">
      <alignment horizontal="left" vertical="center"/>
    </xf>
    <xf numFmtId="0" fontId="0" fillId="4" borderId="0" xfId="0" applyFill="1"/>
    <xf numFmtId="0" fontId="2" fillId="3" borderId="0" xfId="0" applyFont="1" applyFill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0" fontId="4" fillId="5" borderId="0" xfId="0" applyFont="1" applyFill="1" applyAlignment="1">
      <alignment horizontal="left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center" vertical="center" wrapText="1"/>
    </xf>
    <xf numFmtId="165" fontId="9" fillId="9" borderId="7" xfId="0" applyNumberFormat="1" applyFont="1" applyFill="1" applyBorder="1" applyAlignment="1">
      <alignment horizontal="center" vertical="center" wrapText="1"/>
    </xf>
    <xf numFmtId="0" fontId="9" fillId="9" borderId="7" xfId="0" applyFont="1" applyFill="1" applyBorder="1" applyAlignment="1">
      <alignment horizontal="left" vertical="center" wrapText="1"/>
    </xf>
    <xf numFmtId="166" fontId="9" fillId="9" borderId="7" xfId="0" applyNumberFormat="1" applyFont="1" applyFill="1" applyBorder="1" applyAlignment="1">
      <alignment horizontal="center" vertical="center" wrapText="1"/>
    </xf>
    <xf numFmtId="167" fontId="9" fillId="9" borderId="7" xfId="0" applyNumberFormat="1" applyFont="1" applyFill="1" applyBorder="1" applyAlignment="1">
      <alignment horizontal="right" vertical="center"/>
    </xf>
    <xf numFmtId="0" fontId="9" fillId="10" borderId="7" xfId="0" applyFont="1" applyFill="1" applyBorder="1" applyAlignment="1">
      <alignment horizontal="center" vertical="center" wrapText="1"/>
    </xf>
    <xf numFmtId="165" fontId="9" fillId="10" borderId="7" xfId="0" applyNumberFormat="1" applyFont="1" applyFill="1" applyBorder="1" applyAlignment="1">
      <alignment horizontal="center" vertical="center" wrapText="1"/>
    </xf>
    <xf numFmtId="0" fontId="9" fillId="10" borderId="7" xfId="0" applyFont="1" applyFill="1" applyBorder="1" applyAlignment="1">
      <alignment horizontal="left" vertical="center" wrapText="1"/>
    </xf>
    <xf numFmtId="166" fontId="9" fillId="10" borderId="7" xfId="0" applyNumberFormat="1" applyFont="1" applyFill="1" applyBorder="1" applyAlignment="1">
      <alignment horizontal="center" vertical="center" wrapText="1"/>
    </xf>
    <xf numFmtId="167" fontId="9" fillId="10" borderId="7" xfId="0" applyNumberFormat="1" applyFont="1" applyFill="1" applyBorder="1" applyAlignment="1">
      <alignment horizontal="right" vertical="center"/>
    </xf>
    <xf numFmtId="166" fontId="10" fillId="2" borderId="8" xfId="0" applyNumberFormat="1" applyFont="1" applyFill="1" applyBorder="1" applyAlignment="1">
      <alignment horizontal="center" vertical="center" wrapText="1"/>
    </xf>
    <xf numFmtId="167" fontId="10" fillId="2" borderId="8" xfId="0" applyNumberFormat="1" applyFont="1" applyFill="1" applyBorder="1" applyAlignment="1">
      <alignment horizontal="right" vertical="center"/>
    </xf>
    <xf numFmtId="0" fontId="8" fillId="3" borderId="7" xfId="0" applyFont="1" applyFill="1" applyBorder="1" applyAlignment="1">
      <alignment horizontal="center" vertical="center" wrapText="1"/>
    </xf>
    <xf numFmtId="164" fontId="9" fillId="9" borderId="7" xfId="0" applyNumberFormat="1" applyFont="1" applyFill="1" applyBorder="1" applyAlignment="1">
      <alignment horizontal="right" vertical="center"/>
    </xf>
    <xf numFmtId="0" fontId="14" fillId="11" borderId="7" xfId="0" applyFont="1" applyFill="1" applyBorder="1" applyAlignment="1">
      <alignment horizontal="left" vertical="center" wrapText="1"/>
    </xf>
    <xf numFmtId="168" fontId="9" fillId="9" borderId="7" xfId="0" applyNumberFormat="1" applyFont="1" applyFill="1" applyBorder="1" applyAlignment="1">
      <alignment horizontal="center" vertical="center" wrapText="1"/>
    </xf>
    <xf numFmtId="164" fontId="9" fillId="10" borderId="7" xfId="0" applyNumberFormat="1" applyFont="1" applyFill="1" applyBorder="1" applyAlignment="1">
      <alignment horizontal="right" vertical="center"/>
    </xf>
    <xf numFmtId="0" fontId="15" fillId="12" borderId="7" xfId="0" applyFont="1" applyFill="1" applyBorder="1" applyAlignment="1">
      <alignment horizontal="left" vertical="center" wrapText="1"/>
    </xf>
    <xf numFmtId="168" fontId="9" fillId="10" borderId="7" xfId="0" applyNumberFormat="1" applyFont="1" applyFill="1" applyBorder="1" applyAlignment="1">
      <alignment horizontal="center" vertical="center" wrapText="1"/>
    </xf>
    <xf numFmtId="0" fontId="16" fillId="13" borderId="7" xfId="0" applyFont="1" applyFill="1" applyBorder="1" applyAlignment="1">
      <alignment horizontal="left" vertical="center" wrapText="1"/>
    </xf>
    <xf numFmtId="0" fontId="4" fillId="14" borderId="7" xfId="0" applyFont="1" applyFill="1" applyBorder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center" vertical="center" wrapText="1"/>
    </xf>
    <xf numFmtId="164" fontId="8" fillId="2" borderId="0" xfId="0" applyNumberFormat="1" applyFont="1" applyFill="1" applyAlignment="1">
      <alignment horizontal="right" vertical="center"/>
    </xf>
    <xf numFmtId="0" fontId="10" fillId="3" borderId="7" xfId="0" applyFont="1" applyFill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19" fillId="6" borderId="7" xfId="0" applyFont="1" applyFill="1" applyBorder="1" applyAlignment="1">
      <alignment horizontal="left" vertical="center" wrapText="1"/>
    </xf>
    <xf numFmtId="0" fontId="19" fillId="10" borderId="7" xfId="0" applyFont="1" applyFill="1" applyBorder="1" applyAlignment="1">
      <alignment horizontal="left" vertical="center" wrapText="1"/>
    </xf>
    <xf numFmtId="0" fontId="11" fillId="2" borderId="0" xfId="0" applyFont="1" applyFill="1" applyAlignment="1">
      <alignment horizontal="left" vertical="center" indent="1"/>
    </xf>
    <xf numFmtId="0" fontId="12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wrapText="1"/>
    </xf>
    <xf numFmtId="0" fontId="17" fillId="2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1" fillId="2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 wrapText="1"/>
    </xf>
    <xf numFmtId="0" fontId="20" fillId="0" borderId="0" xfId="0" applyFont="1" applyAlignment="1">
      <alignment horizontal="left" vertical="top" wrapText="1"/>
    </xf>
  </cellXfs>
  <cellStyles count="1">
    <cellStyle name="Standard" xfId="0" builtinId="0"/>
  </cellStyles>
  <dxfs count="6">
    <dxf>
      <font>
        <color rgb="FFC0392B"/>
        <name val="Calibri"/>
        <charset val="1"/>
      </font>
    </dxf>
    <dxf>
      <font>
        <b/>
        <color rgb="FF2E9E6B"/>
        <name val="Calibri"/>
        <charset val="1"/>
      </font>
    </dxf>
    <dxf>
      <font>
        <color rgb="FF6C7189"/>
        <name val="Calibri"/>
        <charset val="1"/>
      </font>
      <fill>
        <patternFill>
          <bgColor rgb="FFE4E7F1"/>
        </patternFill>
      </fill>
    </dxf>
    <dxf>
      <font>
        <b/>
        <color rgb="FF2E9E6B"/>
        <name val="Calibri"/>
        <charset val="1"/>
      </font>
      <fill>
        <patternFill>
          <bgColor rgb="FFD9F0E4"/>
        </patternFill>
      </fill>
    </dxf>
    <dxf>
      <font>
        <b/>
        <color rgb="FFD99413"/>
        <name val="Calibri"/>
        <charset val="1"/>
      </font>
      <fill>
        <patternFill>
          <bgColor rgb="FFFCEFCF"/>
        </patternFill>
      </fill>
    </dxf>
    <dxf>
      <font>
        <b/>
        <color rgb="FFC0392B"/>
        <name val="Calibri"/>
        <charset val="1"/>
      </font>
      <fill>
        <patternFill>
          <bgColor rgb="FFF7DAD6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4F5FA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BD0E0"/>
      <rgbColor rgb="FF878787"/>
      <rgbColor rgb="FFA6ADC7"/>
      <rgbColor rgb="FFC0504D"/>
      <rgbColor rgb="FFFFF3D6"/>
      <rgbColor rgb="FFECEEF6"/>
      <rgbColor rgb="FF660066"/>
      <rgbColor rgb="FFFF8080"/>
      <rgbColor rgb="FF0066CC"/>
      <rgbColor rgb="FFC9CDE6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4E7F1"/>
      <rgbColor rgb="FFD9F0E4"/>
      <rgbColor rgb="FFFCEFCF"/>
      <rgbColor rgb="FFD9D9D9"/>
      <rgbColor rgb="FFF7DAD6"/>
      <rgbColor rgb="FFDDE1EE"/>
      <rgbColor rgb="FFE9C979"/>
      <rgbColor rgb="FF4F81BD"/>
      <rgbColor rgb="FF33CCCC"/>
      <rgbColor rgb="FF9BBB59"/>
      <rgbColor rgb="FFFFCC00"/>
      <rgbColor rgb="FFD99413"/>
      <rgbColor rgb="FFFF6600"/>
      <rgbColor rgb="FF6C7189"/>
      <rgbColor rgb="FF8064A2"/>
      <rgbColor rgb="FF003366"/>
      <rgbColor rgb="FF2E9E6B"/>
      <rgbColor rgb="FF003300"/>
      <rgbColor rgb="FF1E2233"/>
      <rgbColor rgb="FFC0392B"/>
      <rgbColor rgb="FF993366"/>
      <rgbColor rgb="FF343C72"/>
      <rgbColor rgb="FF2026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Verteilung nach Wartungsart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strRef>
              <c:f>Auswertung!$B$6</c:f>
              <c:strCache>
                <c:ptCount val="1"/>
                <c:pt idx="0">
                  <c:v>Anzahl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3CCD-4CD4-AE05-E95654C98820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3-3CCD-4CD4-AE05-E95654C98820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5-3CCD-4CD4-AE05-E95654C98820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0">
                <a:noFill/>
              </a:ln>
            </c:spPr>
            <c:extLst>
              <c:ext xmlns:c16="http://schemas.microsoft.com/office/drawing/2014/chart" uri="{C3380CC4-5D6E-409C-BE32-E72D297353CC}">
                <c16:uniqueId val="{00000007-3CCD-4CD4-AE05-E95654C98820}"/>
              </c:ext>
            </c:extLst>
          </c:dPt>
          <c:dLbls>
            <c:dLbl>
              <c:idx val="0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1-3CCD-4CD4-AE05-E95654C98820}"/>
                </c:ext>
              </c:extLst>
            </c:dLbl>
            <c:dLbl>
              <c:idx val="1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3-3CCD-4CD4-AE05-E95654C98820}"/>
                </c:ext>
              </c:extLst>
            </c:dLbl>
            <c:dLbl>
              <c:idx val="2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5-3CCD-4CD4-AE05-E95654C98820}"/>
                </c:ext>
              </c:extLst>
            </c:dLbl>
            <c:dLbl>
              <c:idx val="3"/>
              <c:spPr/>
              <c:txPr>
                <a:bodyPr wrap="square"/>
                <a:lstStyle/>
                <a:p>
                  <a:pPr>
                    <a:defRPr sz="1000" b="0" strike="noStrike" spc="-1">
                      <a:solidFill>
                        <a:srgbClr val="000000"/>
                      </a:solidFill>
                      <a:latin typeface="Calibri"/>
                    </a:defRPr>
                  </a:pPr>
                  <a:endParaRPr lang="de-DE"/>
                </a:p>
              </c:txPr>
              <c:dLblPos val="bestFit"/>
              <c:showLegendKey val="1"/>
              <c:showVal val="1"/>
              <c:showCatName val="1"/>
              <c:showSerName val="1"/>
              <c:showPercent val="1"/>
              <c:showBubbleSize val="1"/>
              <c:extLst>
                <c:ext xmlns:c16="http://schemas.microsoft.com/office/drawing/2014/chart" uri="{C3380CC4-5D6E-409C-BE32-E72D297353CC}">
                  <c16:uniqueId val="{00000007-3CCD-4CD4-AE05-E95654C9882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/>
              <a:lstStyle/>
              <a:p>
                <a:pPr>
                  <a:defRPr sz="1000" b="0" strike="noStrike" spc="-1">
                    <a:solidFill>
                      <a:srgbClr val="000000"/>
                    </a:solidFill>
                    <a:latin typeface="Calibri"/>
                  </a:defRPr>
                </a:pPr>
                <a:endParaRPr lang="de-DE"/>
              </a:p>
            </c:txPr>
            <c:dLblPos val="bestFit"/>
            <c:showLegendKey val="1"/>
            <c:showVal val="1"/>
            <c:showCatName val="1"/>
            <c:showSerName val="1"/>
            <c:showPercent val="1"/>
            <c:showBubbleSize val="1"/>
            <c:separator>;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Auswertung!$A$7:$A$10</c:f>
              <c:strCache>
                <c:ptCount val="4"/>
                <c:pt idx="0">
                  <c:v>Wartung</c:v>
                </c:pt>
                <c:pt idx="1">
                  <c:v>Inspektion</c:v>
                </c:pt>
                <c:pt idx="2">
                  <c:v>Instandsetzung</c:v>
                </c:pt>
                <c:pt idx="3">
                  <c:v>Verbesserung</c:v>
                </c:pt>
              </c:strCache>
            </c:strRef>
          </c:cat>
          <c:val>
            <c:numRef>
              <c:f>Auswertung!$B$7:$B$10</c:f>
              <c:numCache>
                <c:formatCode>General</c:formatCode>
                <c:ptCount val="4"/>
                <c:pt idx="0">
                  <c:v>8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CCD-4CD4-AE05-E95654C988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sz="1000" b="0" strike="noStrike" spc="-1">
              <a:solidFill>
                <a:srgbClr val="000000"/>
              </a:solidFill>
              <a:latin typeface="Calibri"/>
            </a:defRPr>
          </a:pPr>
          <a:endParaRPr lang="de-DE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c:style val="2"/>
  <c:chart>
    <c:title>
      <c:tx>
        <c:rich>
          <a:bodyPr rot="0"/>
          <a:lstStyle/>
          <a:p>
            <a:pPr>
              <a:defRPr sz="1800" b="1" strike="noStrike" spc="-1">
                <a:solidFill>
                  <a:srgbClr val="000000"/>
                </a:solidFill>
                <a:latin typeface="Calibri"/>
              </a:defRPr>
            </a:pPr>
            <a:r>
              <a:rPr sz="1800" b="1" strike="noStrike" spc="-1">
                <a:solidFill>
                  <a:srgbClr val="000000"/>
                </a:solidFill>
                <a:latin typeface="Calibri"/>
              </a:rPr>
              <a:t>Wartungskosten nach Anlage (€)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Auswertung!$C$15</c:f>
              <c:strCache>
                <c:ptCount val="1"/>
                <c:pt idx="0">
                  <c:v>Kosten (€)</c:v>
                </c:pt>
              </c:strCache>
            </c:strRef>
          </c:tx>
          <c:spPr>
            <a:solidFill>
              <a:srgbClr val="4F81BD"/>
            </a:solidFill>
            <a:ln w="0">
              <a:noFill/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none"/>
              <a:lstStyle/>
              <a:p>
                <a:pPr>
                  <a:defRPr sz="1000" b="0" strike="noStrike" spc="-1">
                    <a:latin typeface="Arial"/>
                  </a:defRPr>
                </a:pPr>
                <a:endParaRPr lang="de-DE"/>
              </a:p>
            </c:txPr>
            <c:showLegendKey val="0"/>
            <c:showVal val="0"/>
            <c:showCatName val="0"/>
            <c:showSerName val="0"/>
            <c:showPercent val="0"/>
            <c:showBubbleSize val="1"/>
            <c:separator> </c:separator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Auswertung!$A$16:$A$27</c:f>
              <c:strCache>
                <c:ptCount val="12"/>
                <c:pt idx="0">
                  <c:v>Lüftungsanlage L-01</c:v>
                </c:pt>
                <c:pt idx="1">
                  <c:v>Aufzug A-02</c:v>
                </c:pt>
                <c:pt idx="2">
                  <c:v>Notstromaggregat N-03</c:v>
                </c:pt>
                <c:pt idx="3">
                  <c:v>Gabelstapler G-04</c:v>
                </c:pt>
                <c:pt idx="4">
                  <c:v>Klimagerät Serverraum K-05</c:v>
                </c:pt>
                <c:pt idx="5">
                  <c:v>Heizungsanlage H-06</c:v>
                </c:pt>
                <c:pt idx="6">
                  <c:v>Tor- &amp; Schließanlage T-07</c:v>
                </c:pt>
                <c:pt idx="7">
                  <c:v>Druckluftkompressor D-08</c:v>
                </c:pt>
                <c:pt idx="8">
                  <c:v>Feuerlöschanlage F-09</c:v>
                </c:pt>
                <c:pt idx="9">
                  <c:v>Firmenfahrzeug FZ-10</c:v>
                </c:pt>
                <c:pt idx="10">
                  <c:v>Werkbank-Absaugung W-11</c:v>
                </c:pt>
                <c:pt idx="11">
                  <c:v>Beleuchtung Außenbereich B-12</c:v>
                </c:pt>
              </c:strCache>
            </c:strRef>
          </c:cat>
          <c:val>
            <c:numRef>
              <c:f>Auswertung!$C$16:$C$27</c:f>
              <c:numCache>
                <c:formatCode>#,##0" €"</c:formatCode>
                <c:ptCount val="12"/>
                <c:pt idx="0">
                  <c:v>260</c:v>
                </c:pt>
                <c:pt idx="1">
                  <c:v>420</c:v>
                </c:pt>
                <c:pt idx="2">
                  <c:v>435</c:v>
                </c:pt>
                <c:pt idx="3">
                  <c:v>260</c:v>
                </c:pt>
                <c:pt idx="4">
                  <c:v>350</c:v>
                </c:pt>
                <c:pt idx="5">
                  <c:v>990</c:v>
                </c:pt>
                <c:pt idx="6">
                  <c:v>75</c:v>
                </c:pt>
                <c:pt idx="7">
                  <c:v>565</c:v>
                </c:pt>
                <c:pt idx="8">
                  <c:v>300</c:v>
                </c:pt>
                <c:pt idx="9">
                  <c:v>190</c:v>
                </c:pt>
                <c:pt idx="10">
                  <c:v>60</c:v>
                </c:pt>
                <c:pt idx="11">
                  <c:v>640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57-4099-94FB-2E3A42FC11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871149"/>
        <c:axId val="27168866"/>
      </c:barChart>
      <c:catAx>
        <c:axId val="6387114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27168866"/>
        <c:crosses val="autoZero"/>
        <c:auto val="1"/>
        <c:lblAlgn val="ctr"/>
        <c:lblOffset val="100"/>
        <c:noMultiLvlLbl val="0"/>
      </c:catAx>
      <c:valAx>
        <c:axId val="27168866"/>
        <c:scaling>
          <c:orientation val="minMax"/>
        </c:scaling>
        <c:delete val="0"/>
        <c:axPos val="b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numFmt formatCode="#,##0&quot; €&quot;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sz="1000" b="0" strike="noStrike" spc="-1">
                <a:solidFill>
                  <a:srgbClr val="000000"/>
                </a:solidFill>
                <a:latin typeface="Calibri"/>
              </a:defRPr>
            </a:pPr>
            <a:endParaRPr lang="de-DE"/>
          </a:p>
        </c:txPr>
        <c:crossAx val="63871149"/>
        <c:crosses val="autoZero"/>
        <c:crossBetween val="between"/>
      </c:valAx>
      <c:spPr>
        <a:noFill/>
        <a:ln w="0">
          <a:noFill/>
        </a:ln>
      </c:spPr>
    </c:plotArea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13</xdr:row>
      <xdr:rowOff>0</xdr:rowOff>
    </xdr:from>
    <xdr:to>
      <xdr:col>8</xdr:col>
      <xdr:colOff>403920</xdr:colOff>
      <xdr:row>26</xdr:row>
      <xdr:rowOff>165960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0</xdr:colOff>
      <xdr:row>25</xdr:row>
      <xdr:rowOff>0</xdr:rowOff>
    </xdr:from>
    <xdr:to>
      <xdr:col>8</xdr:col>
      <xdr:colOff>583920</xdr:colOff>
      <xdr:row>42</xdr:row>
      <xdr:rowOff>68760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showGridLines="0" tabSelected="1" zoomScaleNormal="100" workbookViewId="0">
      <pane ySplit="15" topLeftCell="A16" activePane="bottomLeft" state="frozen"/>
      <selection pane="bottomLeft" activeCell="G45" sqref="G45"/>
    </sheetView>
  </sheetViews>
  <sheetFormatPr baseColWidth="10" defaultColWidth="8.7109375" defaultRowHeight="15" x14ac:dyDescent="0.25"/>
  <cols>
    <col min="1" max="1" width="5" customWidth="1"/>
    <col min="2" max="2" width="12" customWidth="1"/>
    <col min="3" max="3" width="22" customWidth="1"/>
    <col min="4" max="4" width="16" customWidth="1"/>
    <col min="5" max="5" width="15" customWidth="1"/>
    <col min="6" max="6" width="30" customWidth="1"/>
    <col min="7" max="7" width="18" customWidth="1"/>
    <col min="8" max="8" width="10" customWidth="1"/>
    <col min="9" max="9" width="14" customWidth="1"/>
    <col min="10" max="10" width="13" customWidth="1"/>
    <col min="11" max="11" width="11" customWidth="1"/>
    <col min="12" max="12" width="12" customWidth="1"/>
    <col min="13" max="13" width="10" customWidth="1"/>
    <col min="14" max="14" width="13" customWidth="1"/>
  </cols>
  <sheetData>
    <row r="1" spans="1:14" ht="45.75" customHeight="1" x14ac:dyDescent="0.25">
      <c r="A1" s="14" t="s">
        <v>133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ht="21.75" customHeight="1" x14ac:dyDescent="0.25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</row>
    <row r="3" spans="1:14" ht="3.75" customHeight="1" x14ac:dyDescent="0.2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spans="1:14" ht="6" customHeight="1" x14ac:dyDescent="0.25"/>
    <row r="5" spans="1:14" ht="19.5" customHeight="1" x14ac:dyDescent="0.25">
      <c r="A5" s="11" t="s">
        <v>1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ht="21.75" customHeight="1" x14ac:dyDescent="0.25">
      <c r="A6" s="15" t="s">
        <v>2</v>
      </c>
      <c r="C6" s="10" t="s">
        <v>3</v>
      </c>
      <c r="D6" s="10"/>
      <c r="E6" s="10"/>
      <c r="F6" s="10"/>
      <c r="H6" s="15" t="s">
        <v>4</v>
      </c>
      <c r="I6" s="10" t="s">
        <v>5</v>
      </c>
      <c r="J6" s="10"/>
      <c r="K6" s="10"/>
      <c r="L6" s="10"/>
      <c r="M6" s="10"/>
      <c r="N6" s="10"/>
    </row>
    <row r="7" spans="1:14" ht="21.75" customHeight="1" x14ac:dyDescent="0.25">
      <c r="A7" s="15" t="s">
        <v>6</v>
      </c>
      <c r="C7" s="10" t="s">
        <v>7</v>
      </c>
      <c r="D7" s="10"/>
      <c r="E7" s="10"/>
      <c r="F7" s="10"/>
      <c r="H7" s="15" t="s">
        <v>8</v>
      </c>
      <c r="I7" s="10" t="s">
        <v>9</v>
      </c>
      <c r="J7" s="10"/>
      <c r="K7" s="10"/>
      <c r="L7" s="10"/>
      <c r="M7" s="10"/>
      <c r="N7" s="10"/>
    </row>
    <row r="8" spans="1:14" ht="21.75" customHeight="1" x14ac:dyDescent="0.25">
      <c r="A8" s="15" t="s">
        <v>10</v>
      </c>
      <c r="C8" s="10" t="s">
        <v>11</v>
      </c>
      <c r="D8" s="10"/>
      <c r="E8" s="10"/>
      <c r="F8" s="10"/>
      <c r="H8" s="15" t="s">
        <v>12</v>
      </c>
      <c r="I8" s="10" t="s">
        <v>13</v>
      </c>
      <c r="J8" s="10"/>
      <c r="K8" s="10"/>
      <c r="L8" s="10"/>
      <c r="M8" s="10"/>
      <c r="N8" s="10"/>
    </row>
    <row r="9" spans="1:14" ht="6" customHeight="1" x14ac:dyDescent="0.25"/>
    <row r="10" spans="1:14" ht="19.5" customHeight="1" x14ac:dyDescent="0.25">
      <c r="A10" s="11" t="s">
        <v>14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14" ht="18" customHeight="1" x14ac:dyDescent="0.25">
      <c r="A11" s="9" t="s">
        <v>15</v>
      </c>
      <c r="B11" s="9"/>
      <c r="C11" s="9"/>
      <c r="D11" s="9"/>
      <c r="E11" s="8" t="s">
        <v>16</v>
      </c>
      <c r="F11" s="8"/>
      <c r="G11" s="8"/>
      <c r="H11" s="7" t="s">
        <v>17</v>
      </c>
      <c r="I11" s="7"/>
      <c r="J11" s="7"/>
      <c r="K11" s="6" t="s">
        <v>18</v>
      </c>
      <c r="L11" s="6"/>
      <c r="M11" s="6"/>
      <c r="N11" s="6"/>
    </row>
    <row r="12" spans="1:14" ht="39.75" customHeight="1" x14ac:dyDescent="0.25">
      <c r="A12" s="5">
        <f>COUNTA($B$16:$B$40)</f>
        <v>18</v>
      </c>
      <c r="B12" s="5"/>
      <c r="C12" s="5"/>
      <c r="D12" s="5"/>
      <c r="E12" s="4">
        <f ca="1">COUNTIF($J$16:$J$40,"Überfällig")</f>
        <v>2</v>
      </c>
      <c r="F12" s="4"/>
      <c r="G12" s="4"/>
      <c r="H12" s="3">
        <f ca="1">COUNTIF($J$16:$J$40,"Bald fällig")</f>
        <v>1</v>
      </c>
      <c r="I12" s="3"/>
      <c r="J12" s="3"/>
      <c r="K12" s="2">
        <f>SUM($N$16:$N$40)</f>
        <v>4545</v>
      </c>
      <c r="L12" s="2"/>
      <c r="M12" s="2"/>
      <c r="N12" s="2"/>
    </row>
    <row r="13" spans="1:14" ht="7.5" customHeight="1" x14ac:dyDescent="0.25"/>
    <row r="14" spans="1:14" ht="19.5" customHeight="1" x14ac:dyDescent="0.25">
      <c r="A14" s="11" t="s">
        <v>19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 ht="31.5" customHeight="1" x14ac:dyDescent="0.25">
      <c r="A15" s="16" t="s">
        <v>20</v>
      </c>
      <c r="B15" s="16" t="s">
        <v>21</v>
      </c>
      <c r="C15" s="16" t="s">
        <v>22</v>
      </c>
      <c r="D15" s="16" t="s">
        <v>23</v>
      </c>
      <c r="E15" s="16" t="s">
        <v>24</v>
      </c>
      <c r="F15" s="16" t="s">
        <v>25</v>
      </c>
      <c r="G15" s="16" t="s">
        <v>26</v>
      </c>
      <c r="H15" s="16" t="s">
        <v>27</v>
      </c>
      <c r="I15" s="16" t="s">
        <v>28</v>
      </c>
      <c r="J15" s="16" t="s">
        <v>29</v>
      </c>
      <c r="K15" s="16" t="s">
        <v>30</v>
      </c>
      <c r="L15" s="16" t="s">
        <v>31</v>
      </c>
      <c r="M15" s="16" t="s">
        <v>32</v>
      </c>
      <c r="N15" s="16" t="s">
        <v>33</v>
      </c>
    </row>
    <row r="16" spans="1:14" ht="19.5" customHeight="1" x14ac:dyDescent="0.25">
      <c r="A16" s="17">
        <v>1</v>
      </c>
      <c r="B16" s="18">
        <v>46146</v>
      </c>
      <c r="C16" s="19" t="s">
        <v>34</v>
      </c>
      <c r="D16" s="19" t="s">
        <v>35</v>
      </c>
      <c r="E16" s="17" t="s">
        <v>36</v>
      </c>
      <c r="F16" s="19" t="s">
        <v>37</v>
      </c>
      <c r="G16" s="19" t="s">
        <v>38</v>
      </c>
      <c r="H16" s="17">
        <v>90</v>
      </c>
      <c r="I16" s="18">
        <f t="shared" ref="I16:I40" si="0">IF(AND(B16&lt;&gt;"",H16&lt;&gt;""),B16+H16,"")</f>
        <v>46236</v>
      </c>
      <c r="J16" s="17" t="str">
        <f t="shared" ref="J16:J40" ca="1" si="1">IF(I16="","",IF(L16="Erledigt","Erledigt",IF(TODAY()&gt;I16,"Überfällig",IF(I16-TODAY()&lt;=14,"Bald fällig","OK"))))</f>
        <v>Erledigt</v>
      </c>
      <c r="K16" s="17" t="s">
        <v>39</v>
      </c>
      <c r="L16" s="17" t="s">
        <v>40</v>
      </c>
      <c r="M16" s="20">
        <v>2.5</v>
      </c>
      <c r="N16" s="21">
        <v>180</v>
      </c>
    </row>
    <row r="17" spans="1:14" ht="19.5" customHeight="1" x14ac:dyDescent="0.25">
      <c r="A17" s="22">
        <v>2</v>
      </c>
      <c r="B17" s="23">
        <v>46185</v>
      </c>
      <c r="C17" s="24" t="s">
        <v>41</v>
      </c>
      <c r="D17" s="24" t="s">
        <v>42</v>
      </c>
      <c r="E17" s="22" t="s">
        <v>43</v>
      </c>
      <c r="F17" s="24" t="s">
        <v>44</v>
      </c>
      <c r="G17" s="24" t="s">
        <v>45</v>
      </c>
      <c r="H17" s="22">
        <v>180</v>
      </c>
      <c r="I17" s="23">
        <f t="shared" si="0"/>
        <v>46365</v>
      </c>
      <c r="J17" s="22" t="str">
        <f t="shared" ca="1" si="1"/>
        <v>Erledigt</v>
      </c>
      <c r="K17" s="22" t="s">
        <v>46</v>
      </c>
      <c r="L17" s="22" t="s">
        <v>40</v>
      </c>
      <c r="M17" s="25">
        <v>3</v>
      </c>
      <c r="N17" s="26">
        <v>420</v>
      </c>
    </row>
    <row r="18" spans="1:14" ht="19.5" customHeight="1" x14ac:dyDescent="0.25">
      <c r="A18" s="17">
        <v>3</v>
      </c>
      <c r="B18" s="18">
        <v>46132</v>
      </c>
      <c r="C18" s="19" t="s">
        <v>47</v>
      </c>
      <c r="D18" s="19" t="s">
        <v>48</v>
      </c>
      <c r="E18" s="17" t="s">
        <v>36</v>
      </c>
      <c r="F18" s="19" t="s">
        <v>49</v>
      </c>
      <c r="G18" s="19" t="s">
        <v>50</v>
      </c>
      <c r="H18" s="17">
        <v>30</v>
      </c>
      <c r="I18" s="18">
        <f t="shared" si="0"/>
        <v>46162</v>
      </c>
      <c r="J18" s="17" t="str">
        <f t="shared" ca="1" si="1"/>
        <v>Überfällig</v>
      </c>
      <c r="K18" s="17" t="s">
        <v>46</v>
      </c>
      <c r="L18" s="17" t="s">
        <v>51</v>
      </c>
      <c r="M18" s="20">
        <v>1.5</v>
      </c>
      <c r="N18" s="21">
        <v>95</v>
      </c>
    </row>
    <row r="19" spans="1:14" ht="19.5" customHeight="1" x14ac:dyDescent="0.25">
      <c r="A19" s="22">
        <v>4</v>
      </c>
      <c r="B19" s="23">
        <v>46201</v>
      </c>
      <c r="C19" s="24" t="s">
        <v>52</v>
      </c>
      <c r="D19" s="24" t="s">
        <v>53</v>
      </c>
      <c r="E19" s="22" t="s">
        <v>43</v>
      </c>
      <c r="F19" s="24" t="s">
        <v>54</v>
      </c>
      <c r="G19" s="24" t="s">
        <v>55</v>
      </c>
      <c r="H19" s="22">
        <v>30</v>
      </c>
      <c r="I19" s="23">
        <f t="shared" si="0"/>
        <v>46231</v>
      </c>
      <c r="J19" s="22" t="str">
        <f t="shared" ca="1" si="1"/>
        <v>Bald fällig</v>
      </c>
      <c r="K19" s="22" t="s">
        <v>39</v>
      </c>
      <c r="L19" s="22" t="s">
        <v>56</v>
      </c>
      <c r="M19" s="25">
        <v>2</v>
      </c>
      <c r="N19" s="26">
        <v>140</v>
      </c>
    </row>
    <row r="20" spans="1:14" ht="19.5" customHeight="1" x14ac:dyDescent="0.25">
      <c r="A20" s="17">
        <v>5</v>
      </c>
      <c r="B20" s="18">
        <v>46096</v>
      </c>
      <c r="C20" s="19" t="s">
        <v>57</v>
      </c>
      <c r="D20" s="19" t="s">
        <v>58</v>
      </c>
      <c r="E20" s="17" t="s">
        <v>36</v>
      </c>
      <c r="F20" s="19" t="s">
        <v>59</v>
      </c>
      <c r="G20" s="19" t="s">
        <v>60</v>
      </c>
      <c r="H20" s="17">
        <v>120</v>
      </c>
      <c r="I20" s="18">
        <f t="shared" si="0"/>
        <v>46216</v>
      </c>
      <c r="J20" s="17" t="str">
        <f t="shared" ca="1" si="1"/>
        <v>Überfällig</v>
      </c>
      <c r="K20" s="17" t="s">
        <v>46</v>
      </c>
      <c r="L20" s="17" t="s">
        <v>51</v>
      </c>
      <c r="M20" s="20">
        <v>2.5</v>
      </c>
      <c r="N20" s="21">
        <v>260</v>
      </c>
    </row>
    <row r="21" spans="1:14" ht="19.5" customHeight="1" x14ac:dyDescent="0.25">
      <c r="A21" s="22">
        <v>6</v>
      </c>
      <c r="B21" s="23">
        <v>46205</v>
      </c>
      <c r="C21" s="24" t="s">
        <v>61</v>
      </c>
      <c r="D21" s="24" t="s">
        <v>35</v>
      </c>
      <c r="E21" s="22" t="s">
        <v>43</v>
      </c>
      <c r="F21" s="24" t="s">
        <v>62</v>
      </c>
      <c r="G21" s="24" t="s">
        <v>50</v>
      </c>
      <c r="H21" s="22">
        <v>180</v>
      </c>
      <c r="I21" s="23">
        <f t="shared" si="0"/>
        <v>46385</v>
      </c>
      <c r="J21" s="22" t="str">
        <f t="shared" ca="1" si="1"/>
        <v>Erledigt</v>
      </c>
      <c r="K21" s="22" t="s">
        <v>63</v>
      </c>
      <c r="L21" s="22" t="s">
        <v>40</v>
      </c>
      <c r="M21" s="25">
        <v>1.5</v>
      </c>
      <c r="N21" s="26">
        <v>110</v>
      </c>
    </row>
    <row r="22" spans="1:14" ht="19.5" customHeight="1" x14ac:dyDescent="0.25">
      <c r="A22" s="17">
        <v>7</v>
      </c>
      <c r="B22" s="18">
        <v>46198</v>
      </c>
      <c r="C22" s="19" t="s">
        <v>64</v>
      </c>
      <c r="D22" s="19" t="s">
        <v>65</v>
      </c>
      <c r="E22" s="17" t="s">
        <v>36</v>
      </c>
      <c r="F22" s="19" t="s">
        <v>66</v>
      </c>
      <c r="G22" s="19" t="s">
        <v>38</v>
      </c>
      <c r="H22" s="17">
        <v>90</v>
      </c>
      <c r="I22" s="18">
        <f t="shared" si="0"/>
        <v>46288</v>
      </c>
      <c r="J22" s="17" t="str">
        <f t="shared" ca="1" si="1"/>
        <v>OK</v>
      </c>
      <c r="K22" s="17" t="s">
        <v>39</v>
      </c>
      <c r="L22" s="17" t="s">
        <v>56</v>
      </c>
      <c r="M22" s="20">
        <v>1</v>
      </c>
      <c r="N22" s="21">
        <v>75</v>
      </c>
    </row>
    <row r="23" spans="1:14" ht="19.5" customHeight="1" x14ac:dyDescent="0.25">
      <c r="A23" s="22">
        <v>8</v>
      </c>
      <c r="B23" s="23">
        <v>46172</v>
      </c>
      <c r="C23" s="24" t="s">
        <v>67</v>
      </c>
      <c r="D23" s="24" t="s">
        <v>48</v>
      </c>
      <c r="E23" s="22" t="s">
        <v>68</v>
      </c>
      <c r="F23" s="24" t="s">
        <v>69</v>
      </c>
      <c r="G23" s="24" t="s">
        <v>70</v>
      </c>
      <c r="H23" s="22">
        <v>60</v>
      </c>
      <c r="I23" s="23">
        <f t="shared" si="0"/>
        <v>46232</v>
      </c>
      <c r="J23" s="22" t="str">
        <f t="shared" ca="1" si="1"/>
        <v>Erledigt</v>
      </c>
      <c r="K23" s="22" t="s">
        <v>46</v>
      </c>
      <c r="L23" s="22" t="s">
        <v>40</v>
      </c>
      <c r="M23" s="25">
        <v>4</v>
      </c>
      <c r="N23" s="26">
        <v>520</v>
      </c>
    </row>
    <row r="24" spans="1:14" ht="19.5" customHeight="1" x14ac:dyDescent="0.25">
      <c r="A24" s="17">
        <v>9</v>
      </c>
      <c r="B24" s="18">
        <v>46040</v>
      </c>
      <c r="C24" s="19" t="s">
        <v>71</v>
      </c>
      <c r="D24" s="19" t="s">
        <v>42</v>
      </c>
      <c r="E24" s="17" t="s">
        <v>43</v>
      </c>
      <c r="F24" s="19" t="s">
        <v>72</v>
      </c>
      <c r="G24" s="19" t="s">
        <v>45</v>
      </c>
      <c r="H24" s="17">
        <v>365</v>
      </c>
      <c r="I24" s="18">
        <f t="shared" si="0"/>
        <v>46405</v>
      </c>
      <c r="J24" s="17" t="str">
        <f t="shared" ca="1" si="1"/>
        <v>Erledigt</v>
      </c>
      <c r="K24" s="17" t="s">
        <v>46</v>
      </c>
      <c r="L24" s="17" t="s">
        <v>40</v>
      </c>
      <c r="M24" s="20">
        <v>2</v>
      </c>
      <c r="N24" s="21">
        <v>300</v>
      </c>
    </row>
    <row r="25" spans="1:14" ht="19.5" customHeight="1" x14ac:dyDescent="0.25">
      <c r="A25" s="22">
        <v>10</v>
      </c>
      <c r="B25" s="23">
        <v>46211</v>
      </c>
      <c r="C25" s="24" t="s">
        <v>73</v>
      </c>
      <c r="D25" s="24" t="s">
        <v>74</v>
      </c>
      <c r="E25" s="22" t="s">
        <v>36</v>
      </c>
      <c r="F25" s="24" t="s">
        <v>75</v>
      </c>
      <c r="G25" s="24" t="s">
        <v>55</v>
      </c>
      <c r="H25" s="22">
        <v>180</v>
      </c>
      <c r="I25" s="23">
        <f t="shared" si="0"/>
        <v>46391</v>
      </c>
      <c r="J25" s="22" t="str">
        <f t="shared" ca="1" si="1"/>
        <v>Erledigt</v>
      </c>
      <c r="K25" s="22" t="s">
        <v>39</v>
      </c>
      <c r="L25" s="22" t="s">
        <v>40</v>
      </c>
      <c r="M25" s="25">
        <v>1.5</v>
      </c>
      <c r="N25" s="26">
        <v>190</v>
      </c>
    </row>
    <row r="26" spans="1:14" ht="19.5" customHeight="1" x14ac:dyDescent="0.25">
      <c r="A26" s="17">
        <v>11</v>
      </c>
      <c r="B26" s="18">
        <v>46178</v>
      </c>
      <c r="C26" s="19" t="s">
        <v>76</v>
      </c>
      <c r="D26" s="19" t="s">
        <v>65</v>
      </c>
      <c r="E26" s="17" t="s">
        <v>36</v>
      </c>
      <c r="F26" s="19" t="s">
        <v>77</v>
      </c>
      <c r="G26" s="19" t="s">
        <v>70</v>
      </c>
      <c r="H26" s="17">
        <v>90</v>
      </c>
      <c r="I26" s="18">
        <f t="shared" si="0"/>
        <v>46268</v>
      </c>
      <c r="J26" s="17" t="str">
        <f t="shared" ca="1" si="1"/>
        <v>OK</v>
      </c>
      <c r="K26" s="17" t="s">
        <v>63</v>
      </c>
      <c r="L26" s="17" t="s">
        <v>51</v>
      </c>
      <c r="M26" s="20">
        <v>0.5</v>
      </c>
      <c r="N26" s="21">
        <v>60</v>
      </c>
    </row>
    <row r="27" spans="1:14" ht="19.5" customHeight="1" x14ac:dyDescent="0.25">
      <c r="A27" s="22">
        <v>12</v>
      </c>
      <c r="B27" s="23">
        <v>46122</v>
      </c>
      <c r="C27" s="24" t="s">
        <v>78</v>
      </c>
      <c r="D27" s="24" t="s">
        <v>74</v>
      </c>
      <c r="E27" s="22" t="s">
        <v>79</v>
      </c>
      <c r="F27" s="24" t="s">
        <v>80</v>
      </c>
      <c r="G27" s="24" t="s">
        <v>50</v>
      </c>
      <c r="H27" s="22">
        <v>365</v>
      </c>
      <c r="I27" s="23">
        <f t="shared" si="0"/>
        <v>46487</v>
      </c>
      <c r="J27" s="22" t="str">
        <f t="shared" ca="1" si="1"/>
        <v>Erledigt</v>
      </c>
      <c r="K27" s="22" t="s">
        <v>63</v>
      </c>
      <c r="L27" s="22" t="s">
        <v>40</v>
      </c>
      <c r="M27" s="25">
        <v>3.5</v>
      </c>
      <c r="N27" s="26">
        <v>640</v>
      </c>
    </row>
    <row r="28" spans="1:14" ht="19.5" customHeight="1" x14ac:dyDescent="0.25">
      <c r="A28" s="17">
        <v>13</v>
      </c>
      <c r="B28" s="18">
        <v>46215</v>
      </c>
      <c r="C28" s="19" t="s">
        <v>34</v>
      </c>
      <c r="D28" s="19" t="s">
        <v>35</v>
      </c>
      <c r="E28" s="17" t="s">
        <v>43</v>
      </c>
      <c r="F28" s="19" t="s">
        <v>81</v>
      </c>
      <c r="G28" s="19" t="s">
        <v>38</v>
      </c>
      <c r="H28" s="17">
        <v>30</v>
      </c>
      <c r="I28" s="18">
        <f t="shared" si="0"/>
        <v>46245</v>
      </c>
      <c r="J28" s="17" t="str">
        <f t="shared" ca="1" si="1"/>
        <v>OK</v>
      </c>
      <c r="K28" s="17" t="s">
        <v>39</v>
      </c>
      <c r="L28" s="17" t="s">
        <v>56</v>
      </c>
      <c r="M28" s="20">
        <v>1</v>
      </c>
      <c r="N28" s="21">
        <v>80</v>
      </c>
    </row>
    <row r="29" spans="1:14" ht="19.5" customHeight="1" x14ac:dyDescent="0.25">
      <c r="A29" s="22">
        <v>14</v>
      </c>
      <c r="B29" s="23">
        <v>46191</v>
      </c>
      <c r="C29" s="24" t="s">
        <v>47</v>
      </c>
      <c r="D29" s="24" t="s">
        <v>48</v>
      </c>
      <c r="E29" s="22" t="s">
        <v>68</v>
      </c>
      <c r="F29" s="24" t="s">
        <v>82</v>
      </c>
      <c r="G29" s="24" t="s">
        <v>60</v>
      </c>
      <c r="H29" s="22">
        <v>30</v>
      </c>
      <c r="I29" s="23">
        <f t="shared" si="0"/>
        <v>46221</v>
      </c>
      <c r="J29" s="22" t="str">
        <f t="shared" ca="1" si="1"/>
        <v>Erledigt</v>
      </c>
      <c r="K29" s="22" t="s">
        <v>46</v>
      </c>
      <c r="L29" s="22" t="s">
        <v>40</v>
      </c>
      <c r="M29" s="25">
        <v>2</v>
      </c>
      <c r="N29" s="26">
        <v>340</v>
      </c>
    </row>
    <row r="30" spans="1:14" ht="19.5" customHeight="1" x14ac:dyDescent="0.25">
      <c r="A30" s="17">
        <v>15</v>
      </c>
      <c r="B30" s="18">
        <v>46164</v>
      </c>
      <c r="C30" s="19" t="s">
        <v>52</v>
      </c>
      <c r="D30" s="19" t="s">
        <v>53</v>
      </c>
      <c r="E30" s="17" t="s">
        <v>36</v>
      </c>
      <c r="F30" s="19" t="s">
        <v>83</v>
      </c>
      <c r="G30" s="19" t="s">
        <v>55</v>
      </c>
      <c r="H30" s="17">
        <v>60</v>
      </c>
      <c r="I30" s="18">
        <f t="shared" si="0"/>
        <v>46224</v>
      </c>
      <c r="J30" s="17" t="str">
        <f t="shared" ca="1" si="1"/>
        <v>Erledigt</v>
      </c>
      <c r="K30" s="17" t="s">
        <v>39</v>
      </c>
      <c r="L30" s="17" t="s">
        <v>40</v>
      </c>
      <c r="M30" s="20">
        <v>1.5</v>
      </c>
      <c r="N30" s="21">
        <v>120</v>
      </c>
    </row>
    <row r="31" spans="1:14" ht="19.5" customHeight="1" x14ac:dyDescent="0.25">
      <c r="A31" s="22">
        <v>16</v>
      </c>
      <c r="B31" s="23">
        <v>46218</v>
      </c>
      <c r="C31" s="24" t="s">
        <v>57</v>
      </c>
      <c r="D31" s="24" t="s">
        <v>58</v>
      </c>
      <c r="E31" s="22" t="s">
        <v>43</v>
      </c>
      <c r="F31" s="24" t="s">
        <v>84</v>
      </c>
      <c r="G31" s="24" t="s">
        <v>50</v>
      </c>
      <c r="H31" s="22">
        <v>30</v>
      </c>
      <c r="I31" s="23">
        <f t="shared" si="0"/>
        <v>46248</v>
      </c>
      <c r="J31" s="22" t="str">
        <f t="shared" ca="1" si="1"/>
        <v>OK</v>
      </c>
      <c r="K31" s="22" t="s">
        <v>46</v>
      </c>
      <c r="L31" s="22" t="s">
        <v>51</v>
      </c>
      <c r="M31" s="25">
        <v>1</v>
      </c>
      <c r="N31" s="26">
        <v>90</v>
      </c>
    </row>
    <row r="32" spans="1:14" ht="19.5" customHeight="1" x14ac:dyDescent="0.25">
      <c r="A32" s="17">
        <v>17</v>
      </c>
      <c r="B32" s="18">
        <v>46081</v>
      </c>
      <c r="C32" s="19" t="s">
        <v>61</v>
      </c>
      <c r="D32" s="19" t="s">
        <v>35</v>
      </c>
      <c r="E32" s="17" t="s">
        <v>68</v>
      </c>
      <c r="F32" s="19" t="s">
        <v>85</v>
      </c>
      <c r="G32" s="19" t="s">
        <v>70</v>
      </c>
      <c r="H32" s="17">
        <v>365</v>
      </c>
      <c r="I32" s="18">
        <f t="shared" si="0"/>
        <v>46446</v>
      </c>
      <c r="J32" s="17" t="str">
        <f t="shared" ca="1" si="1"/>
        <v>Erledigt</v>
      </c>
      <c r="K32" s="17" t="s">
        <v>46</v>
      </c>
      <c r="L32" s="17" t="s">
        <v>40</v>
      </c>
      <c r="M32" s="20">
        <v>5</v>
      </c>
      <c r="N32" s="21">
        <v>880</v>
      </c>
    </row>
    <row r="33" spans="1:14" ht="19.5" customHeight="1" x14ac:dyDescent="0.25">
      <c r="A33" s="22">
        <v>18</v>
      </c>
      <c r="B33" s="23">
        <v>46203</v>
      </c>
      <c r="C33" s="24" t="s">
        <v>67</v>
      </c>
      <c r="D33" s="24" t="s">
        <v>48</v>
      </c>
      <c r="E33" s="22" t="s">
        <v>36</v>
      </c>
      <c r="F33" s="24" t="s">
        <v>86</v>
      </c>
      <c r="G33" s="24" t="s">
        <v>38</v>
      </c>
      <c r="H33" s="22">
        <v>90</v>
      </c>
      <c r="I33" s="23">
        <f t="shared" si="0"/>
        <v>46293</v>
      </c>
      <c r="J33" s="22" t="str">
        <f t="shared" ca="1" si="1"/>
        <v>OK</v>
      </c>
      <c r="K33" s="22" t="s">
        <v>63</v>
      </c>
      <c r="L33" s="22" t="s">
        <v>56</v>
      </c>
      <c r="M33" s="25">
        <v>0.5</v>
      </c>
      <c r="N33" s="26">
        <v>45</v>
      </c>
    </row>
    <row r="34" spans="1:14" ht="19.5" customHeight="1" x14ac:dyDescent="0.25">
      <c r="A34" s="17"/>
      <c r="B34" s="18"/>
      <c r="C34" s="19"/>
      <c r="D34" s="19"/>
      <c r="E34" s="17"/>
      <c r="F34" s="19"/>
      <c r="G34" s="19"/>
      <c r="H34" s="17"/>
      <c r="I34" s="18" t="str">
        <f t="shared" si="0"/>
        <v/>
      </c>
      <c r="J34" s="17" t="str">
        <f t="shared" ca="1" si="1"/>
        <v/>
      </c>
      <c r="K34" s="17"/>
      <c r="L34" s="17"/>
      <c r="M34" s="20"/>
      <c r="N34" s="21"/>
    </row>
    <row r="35" spans="1:14" ht="19.5" customHeight="1" x14ac:dyDescent="0.25">
      <c r="A35" s="22"/>
      <c r="B35" s="23"/>
      <c r="C35" s="24"/>
      <c r="D35" s="24"/>
      <c r="E35" s="22"/>
      <c r="F35" s="24"/>
      <c r="G35" s="24"/>
      <c r="H35" s="22"/>
      <c r="I35" s="23" t="str">
        <f t="shared" si="0"/>
        <v/>
      </c>
      <c r="J35" s="22" t="str">
        <f t="shared" ca="1" si="1"/>
        <v/>
      </c>
      <c r="K35" s="22"/>
      <c r="L35" s="22"/>
      <c r="M35" s="25"/>
      <c r="N35" s="26"/>
    </row>
    <row r="36" spans="1:14" ht="19.5" customHeight="1" x14ac:dyDescent="0.25">
      <c r="A36" s="17"/>
      <c r="B36" s="18"/>
      <c r="C36" s="19"/>
      <c r="D36" s="19"/>
      <c r="E36" s="17"/>
      <c r="F36" s="19"/>
      <c r="G36" s="19"/>
      <c r="H36" s="17"/>
      <c r="I36" s="18" t="str">
        <f t="shared" si="0"/>
        <v/>
      </c>
      <c r="J36" s="17" t="str">
        <f t="shared" ca="1" si="1"/>
        <v/>
      </c>
      <c r="K36" s="17"/>
      <c r="L36" s="17"/>
      <c r="M36" s="20"/>
      <c r="N36" s="21"/>
    </row>
    <row r="37" spans="1:14" ht="19.5" customHeight="1" x14ac:dyDescent="0.25">
      <c r="A37" s="22"/>
      <c r="B37" s="23"/>
      <c r="C37" s="24"/>
      <c r="D37" s="24"/>
      <c r="E37" s="22"/>
      <c r="F37" s="24"/>
      <c r="G37" s="24"/>
      <c r="H37" s="22"/>
      <c r="I37" s="23" t="str">
        <f t="shared" si="0"/>
        <v/>
      </c>
      <c r="J37" s="22" t="str">
        <f t="shared" ca="1" si="1"/>
        <v/>
      </c>
      <c r="K37" s="22"/>
      <c r="L37" s="22"/>
      <c r="M37" s="25"/>
      <c r="N37" s="26"/>
    </row>
    <row r="38" spans="1:14" ht="19.5" customHeight="1" x14ac:dyDescent="0.25">
      <c r="A38" s="17"/>
      <c r="B38" s="18"/>
      <c r="C38" s="19"/>
      <c r="D38" s="19"/>
      <c r="E38" s="17"/>
      <c r="F38" s="19"/>
      <c r="G38" s="19"/>
      <c r="H38" s="17"/>
      <c r="I38" s="18" t="str">
        <f t="shared" si="0"/>
        <v/>
      </c>
      <c r="J38" s="17" t="str">
        <f t="shared" ca="1" si="1"/>
        <v/>
      </c>
      <c r="K38" s="17"/>
      <c r="L38" s="17"/>
      <c r="M38" s="20"/>
      <c r="N38" s="21"/>
    </row>
    <row r="39" spans="1:14" ht="19.5" customHeight="1" x14ac:dyDescent="0.25">
      <c r="A39" s="22"/>
      <c r="B39" s="23"/>
      <c r="C39" s="24"/>
      <c r="D39" s="24"/>
      <c r="E39" s="22"/>
      <c r="F39" s="24"/>
      <c r="G39" s="24"/>
      <c r="H39" s="22"/>
      <c r="I39" s="23" t="str">
        <f t="shared" si="0"/>
        <v/>
      </c>
      <c r="J39" s="22" t="str">
        <f t="shared" ca="1" si="1"/>
        <v/>
      </c>
      <c r="K39" s="22"/>
      <c r="L39" s="22"/>
      <c r="M39" s="25"/>
      <c r="N39" s="26"/>
    </row>
    <row r="40" spans="1:14" ht="19.5" customHeight="1" x14ac:dyDescent="0.25">
      <c r="A40" s="17"/>
      <c r="B40" s="18"/>
      <c r="C40" s="19"/>
      <c r="D40" s="19"/>
      <c r="E40" s="17"/>
      <c r="F40" s="19"/>
      <c r="G40" s="19"/>
      <c r="H40" s="17"/>
      <c r="I40" s="18" t="str">
        <f t="shared" si="0"/>
        <v/>
      </c>
      <c r="J40" s="17" t="str">
        <f t="shared" ca="1" si="1"/>
        <v/>
      </c>
      <c r="K40" s="17"/>
      <c r="L40" s="17"/>
      <c r="M40" s="20"/>
      <c r="N40" s="21"/>
    </row>
    <row r="41" spans="1:14" ht="25.5" customHeight="1" x14ac:dyDescent="0.25">
      <c r="A41" s="1" t="s">
        <v>87</v>
      </c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27">
        <f>SUM(M16:M40)</f>
        <v>36.5</v>
      </c>
      <c r="N41" s="28">
        <f>SUM(N16:N40)</f>
        <v>4545</v>
      </c>
    </row>
  </sheetData>
  <mergeCells count="21">
    <mergeCell ref="A14:N14"/>
    <mergeCell ref="A41:L41"/>
    <mergeCell ref="A11:D11"/>
    <mergeCell ref="E11:G11"/>
    <mergeCell ref="H11:J11"/>
    <mergeCell ref="K11:N11"/>
    <mergeCell ref="A12:D12"/>
    <mergeCell ref="E12:G12"/>
    <mergeCell ref="H12:J12"/>
    <mergeCell ref="K12:N12"/>
    <mergeCell ref="C7:F7"/>
    <mergeCell ref="I7:N7"/>
    <mergeCell ref="C8:F8"/>
    <mergeCell ref="I8:N8"/>
    <mergeCell ref="A10:N10"/>
    <mergeCell ref="A1:N1"/>
    <mergeCell ref="A2:N2"/>
    <mergeCell ref="A3:N3"/>
    <mergeCell ref="A5:N5"/>
    <mergeCell ref="C6:F6"/>
    <mergeCell ref="I6:N6"/>
  </mergeCells>
  <conditionalFormatting sqref="J16:J40">
    <cfRule type="cellIs" dxfId="5" priority="2" operator="equal">
      <formula>"Überfällig"</formula>
    </cfRule>
    <cfRule type="cellIs" dxfId="4" priority="3" operator="equal">
      <formula>"Bald fällig"</formula>
    </cfRule>
    <cfRule type="cellIs" dxfId="3" priority="4" operator="equal">
      <formula>"OK"</formula>
    </cfRule>
    <cfRule type="cellIs" dxfId="2" priority="5" operator="equal">
      <formula>"Erledigt"</formula>
    </cfRule>
  </conditionalFormatting>
  <conditionalFormatting sqref="L16:L40">
    <cfRule type="cellIs" dxfId="1" priority="6" operator="equal">
      <formula>"Erledigt"</formula>
    </cfRule>
    <cfRule type="cellIs" dxfId="0" priority="7" operator="equal">
      <formula>"Offen"</formula>
    </cfRule>
  </conditionalFormatting>
  <pageMargins left="0.75" right="0.75" top="1" bottom="1" header="0.511811023622047" footer="0.511811023622047"/>
  <pageSetup paperSize="9" orientation="portrait" horizontalDpi="300" verticalDpi="300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xr:uid="{00000000-0002-0000-0000-000000000000}">
          <x14:formula1>
            <xm:f>Listen!$A$5:$A$40</xm:f>
          </x14:formula1>
          <x14:formula2>
            <xm:f>0</xm:f>
          </x14:formula2>
          <xm:sqref>C16:C40</xm:sqref>
        </x14:dataValidation>
        <x14:dataValidation type="list" allowBlank="1" xr:uid="{00000000-0002-0000-0000-000001000000}">
          <x14:formula1>
            <xm:f>Listen!$C$5:$C$40</xm:f>
          </x14:formula1>
          <x14:formula2>
            <xm:f>0</xm:f>
          </x14:formula2>
          <xm:sqref>D16:D40</xm:sqref>
        </x14:dataValidation>
        <x14:dataValidation type="list" allowBlank="1" xr:uid="{00000000-0002-0000-0000-000002000000}">
          <x14:formula1>
            <xm:f>Listen!$E$5:$E$40</xm:f>
          </x14:formula1>
          <x14:formula2>
            <xm:f>0</xm:f>
          </x14:formula2>
          <xm:sqref>E16:E40</xm:sqref>
        </x14:dataValidation>
        <x14:dataValidation type="list" allowBlank="1" xr:uid="{00000000-0002-0000-0000-000003000000}">
          <x14:formula1>
            <xm:f>Listen!$G$5:$G$40</xm:f>
          </x14:formula1>
          <x14:formula2>
            <xm:f>0</xm:f>
          </x14:formula2>
          <xm:sqref>G16:G40</xm:sqref>
        </x14:dataValidation>
        <x14:dataValidation type="list" allowBlank="1" xr:uid="{00000000-0002-0000-0000-000004000000}">
          <x14:formula1>
            <xm:f>Listen!$I$5:$I$40</xm:f>
          </x14:formula1>
          <x14:formula2>
            <xm:f>0</xm:f>
          </x14:formula2>
          <xm:sqref>K16:K40</xm:sqref>
        </x14:dataValidation>
        <x14:dataValidation type="list" allowBlank="1" xr:uid="{00000000-0002-0000-0000-000005000000}">
          <x14:formula1>
            <xm:f>Listen!$K$5:$K$40</xm:f>
          </x14:formula1>
          <x14:formula2>
            <xm:f>0</xm:f>
          </x14:formula2>
          <xm:sqref>L16:L40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7"/>
  <sheetViews>
    <sheetView showGridLines="0" zoomScaleNormal="100" workbookViewId="0"/>
  </sheetViews>
  <sheetFormatPr baseColWidth="10" defaultColWidth="8.7109375" defaultRowHeight="15" x14ac:dyDescent="0.25"/>
  <cols>
    <col min="1" max="1" width="24" customWidth="1"/>
    <col min="2" max="2" width="12" customWidth="1"/>
    <col min="3" max="3" width="15" customWidth="1"/>
    <col min="4" max="5" width="3" customWidth="1"/>
    <col min="6" max="6" width="26" customWidth="1"/>
    <col min="7" max="7" width="12" customWidth="1"/>
    <col min="8" max="8" width="15" customWidth="1"/>
  </cols>
  <sheetData>
    <row r="1" spans="1:8" ht="39.75" customHeight="1" x14ac:dyDescent="0.25">
      <c r="A1" s="46" t="s">
        <v>88</v>
      </c>
      <c r="B1" s="46"/>
      <c r="C1" s="46"/>
      <c r="D1" s="46"/>
      <c r="E1" s="46"/>
      <c r="F1" s="46"/>
      <c r="G1" s="46"/>
      <c r="H1" s="46"/>
    </row>
    <row r="2" spans="1:8" ht="19.5" customHeight="1" x14ac:dyDescent="0.25">
      <c r="A2" s="47" t="s">
        <v>89</v>
      </c>
      <c r="B2" s="47"/>
      <c r="C2" s="47"/>
      <c r="D2" s="47"/>
      <c r="E2" s="47"/>
      <c r="F2" s="47"/>
      <c r="G2" s="47"/>
      <c r="H2" s="47"/>
    </row>
    <row r="3" spans="1:8" ht="3.75" customHeight="1" x14ac:dyDescent="0.25">
      <c r="A3" s="12"/>
      <c r="B3" s="12"/>
      <c r="C3" s="12"/>
      <c r="D3" s="12"/>
      <c r="E3" s="12"/>
      <c r="F3" s="12"/>
      <c r="G3" s="12"/>
      <c r="H3" s="12"/>
    </row>
    <row r="5" spans="1:8" ht="19.5" customHeight="1" x14ac:dyDescent="0.25">
      <c r="A5" s="48" t="s">
        <v>90</v>
      </c>
      <c r="B5" s="48"/>
      <c r="C5" s="48"/>
      <c r="F5" s="48" t="s">
        <v>91</v>
      </c>
      <c r="G5" s="48"/>
      <c r="H5" s="48"/>
    </row>
    <row r="6" spans="1:8" x14ac:dyDescent="0.25">
      <c r="A6" s="29" t="s">
        <v>24</v>
      </c>
      <c r="B6" s="29" t="s">
        <v>92</v>
      </c>
      <c r="C6" s="29" t="s">
        <v>33</v>
      </c>
      <c r="F6" s="29" t="s">
        <v>31</v>
      </c>
      <c r="G6" s="29" t="s">
        <v>92</v>
      </c>
      <c r="H6" s="29" t="s">
        <v>93</v>
      </c>
    </row>
    <row r="7" spans="1:8" x14ac:dyDescent="0.25">
      <c r="A7" s="19" t="s">
        <v>36</v>
      </c>
      <c r="B7" s="17">
        <f>COUNTIF(Wartungsprotokoll!$E$16:$E$40,A7)</f>
        <v>8</v>
      </c>
      <c r="C7" s="30">
        <f>SUMIF(Wartungsprotokoll!$E$16:$E$40,A7,Wartungsprotokoll!$N$16:$N$40)</f>
        <v>1025</v>
      </c>
      <c r="F7" s="31" t="s">
        <v>94</v>
      </c>
      <c r="G7" s="17">
        <f ca="1">COUNTIF(Wartungsprotokoll!$J$16:$J$40,F7)</f>
        <v>2</v>
      </c>
      <c r="H7" s="32">
        <f ca="1">IFERROR(G7/SUM($G$7:$G$10),0)</f>
        <v>0.1111111111111111</v>
      </c>
    </row>
    <row r="8" spans="1:8" x14ac:dyDescent="0.25">
      <c r="A8" s="24" t="s">
        <v>43</v>
      </c>
      <c r="B8" s="22">
        <f>COUNTIF(Wartungsprotokoll!$E$16:$E$40,A8)</f>
        <v>6</v>
      </c>
      <c r="C8" s="33">
        <f>SUMIF(Wartungsprotokoll!$E$16:$E$40,A8,Wartungsprotokoll!$N$16:$N$40)</f>
        <v>1140</v>
      </c>
      <c r="F8" s="34" t="s">
        <v>95</v>
      </c>
      <c r="G8" s="22">
        <f ca="1">COUNTIF(Wartungsprotokoll!$J$16:$J$40,F8)</f>
        <v>1</v>
      </c>
      <c r="H8" s="35">
        <f ca="1">IFERROR(G8/SUM($G$7:$G$10),0)</f>
        <v>5.5555555555555552E-2</v>
      </c>
    </row>
    <row r="9" spans="1:8" x14ac:dyDescent="0.25">
      <c r="A9" s="19" t="s">
        <v>68</v>
      </c>
      <c r="B9" s="17">
        <f>COUNTIF(Wartungsprotokoll!$E$16:$E$40,A9)</f>
        <v>3</v>
      </c>
      <c r="C9" s="30">
        <f>SUMIF(Wartungsprotokoll!$E$16:$E$40,A9,Wartungsprotokoll!$N$16:$N$40)</f>
        <v>1740</v>
      </c>
      <c r="F9" s="36" t="s">
        <v>96</v>
      </c>
      <c r="G9" s="17">
        <f ca="1">COUNTIF(Wartungsprotokoll!$J$16:$J$40,F9)</f>
        <v>5</v>
      </c>
      <c r="H9" s="32">
        <f ca="1">IFERROR(G9/SUM($G$7:$G$10),0)</f>
        <v>0.27777777777777779</v>
      </c>
    </row>
    <row r="10" spans="1:8" x14ac:dyDescent="0.25">
      <c r="A10" s="24" t="s">
        <v>79</v>
      </c>
      <c r="B10" s="22">
        <f>COUNTIF(Wartungsprotokoll!$E$16:$E$40,A10)</f>
        <v>1</v>
      </c>
      <c r="C10" s="33">
        <f>SUMIF(Wartungsprotokoll!$E$16:$E$40,A10,Wartungsprotokoll!$N$16:$N$40)</f>
        <v>640</v>
      </c>
      <c r="F10" s="37" t="s">
        <v>40</v>
      </c>
      <c r="G10" s="22">
        <f ca="1">COUNTIF(Wartungsprotokoll!$J$16:$J$40,F10)</f>
        <v>10</v>
      </c>
      <c r="H10" s="35">
        <f ca="1">IFERROR(G10/SUM($G$7:$G$10),0)</f>
        <v>0.55555555555555558</v>
      </c>
    </row>
    <row r="11" spans="1:8" x14ac:dyDescent="0.25">
      <c r="A11" s="38" t="s">
        <v>97</v>
      </c>
      <c r="B11" s="39">
        <f>SUM(B7:B10)</f>
        <v>18</v>
      </c>
      <c r="C11" s="40">
        <f>SUM(C7:C10)</f>
        <v>4545</v>
      </c>
    </row>
    <row r="14" spans="1:8" ht="19.5" customHeight="1" x14ac:dyDescent="0.25">
      <c r="A14" s="48" t="s">
        <v>98</v>
      </c>
      <c r="B14" s="48"/>
      <c r="C14" s="48"/>
    </row>
    <row r="15" spans="1:8" x14ac:dyDescent="0.25">
      <c r="A15" s="29" t="s">
        <v>22</v>
      </c>
      <c r="B15" s="29" t="s">
        <v>99</v>
      </c>
      <c r="C15" s="29" t="s">
        <v>33</v>
      </c>
    </row>
    <row r="16" spans="1:8" x14ac:dyDescent="0.25">
      <c r="A16" s="19" t="s">
        <v>34</v>
      </c>
      <c r="B16" s="17">
        <f>COUNTIF(Wartungsprotokoll!$C$16:$C$40,A16)</f>
        <v>2</v>
      </c>
      <c r="C16" s="30">
        <f>SUMIF(Wartungsprotokoll!$C$16:$C$40,A16,Wartungsprotokoll!$N$16:$N$40)</f>
        <v>260</v>
      </c>
    </row>
    <row r="17" spans="1:3" x14ac:dyDescent="0.25">
      <c r="A17" s="24" t="s">
        <v>41</v>
      </c>
      <c r="B17" s="22">
        <f>COUNTIF(Wartungsprotokoll!$C$16:$C$40,A17)</f>
        <v>1</v>
      </c>
      <c r="C17" s="33">
        <f>SUMIF(Wartungsprotokoll!$C$16:$C$40,A17,Wartungsprotokoll!$N$16:$N$40)</f>
        <v>420</v>
      </c>
    </row>
    <row r="18" spans="1:3" x14ac:dyDescent="0.25">
      <c r="A18" s="19" t="s">
        <v>47</v>
      </c>
      <c r="B18" s="17">
        <f>COUNTIF(Wartungsprotokoll!$C$16:$C$40,A18)</f>
        <v>2</v>
      </c>
      <c r="C18" s="30">
        <f>SUMIF(Wartungsprotokoll!$C$16:$C$40,A18,Wartungsprotokoll!$N$16:$N$40)</f>
        <v>435</v>
      </c>
    </row>
    <row r="19" spans="1:3" x14ac:dyDescent="0.25">
      <c r="A19" s="24" t="s">
        <v>52</v>
      </c>
      <c r="B19" s="22">
        <f>COUNTIF(Wartungsprotokoll!$C$16:$C$40,A19)</f>
        <v>2</v>
      </c>
      <c r="C19" s="33">
        <f>SUMIF(Wartungsprotokoll!$C$16:$C$40,A19,Wartungsprotokoll!$N$16:$N$40)</f>
        <v>260</v>
      </c>
    </row>
    <row r="20" spans="1:3" x14ac:dyDescent="0.25">
      <c r="A20" s="19" t="s">
        <v>57</v>
      </c>
      <c r="B20" s="17">
        <f>COUNTIF(Wartungsprotokoll!$C$16:$C$40,A20)</f>
        <v>2</v>
      </c>
      <c r="C20" s="30">
        <f>SUMIF(Wartungsprotokoll!$C$16:$C$40,A20,Wartungsprotokoll!$N$16:$N$40)</f>
        <v>350</v>
      </c>
    </row>
    <row r="21" spans="1:3" x14ac:dyDescent="0.25">
      <c r="A21" s="24" t="s">
        <v>61</v>
      </c>
      <c r="B21" s="22">
        <f>COUNTIF(Wartungsprotokoll!$C$16:$C$40,A21)</f>
        <v>2</v>
      </c>
      <c r="C21" s="33">
        <f>SUMIF(Wartungsprotokoll!$C$16:$C$40,A21,Wartungsprotokoll!$N$16:$N$40)</f>
        <v>990</v>
      </c>
    </row>
    <row r="22" spans="1:3" x14ac:dyDescent="0.25">
      <c r="A22" s="19" t="s">
        <v>64</v>
      </c>
      <c r="B22" s="17">
        <f>COUNTIF(Wartungsprotokoll!$C$16:$C$40,A22)</f>
        <v>1</v>
      </c>
      <c r="C22" s="30">
        <f>SUMIF(Wartungsprotokoll!$C$16:$C$40,A22,Wartungsprotokoll!$N$16:$N$40)</f>
        <v>75</v>
      </c>
    </row>
    <row r="23" spans="1:3" x14ac:dyDescent="0.25">
      <c r="A23" s="24" t="s">
        <v>67</v>
      </c>
      <c r="B23" s="22">
        <f>COUNTIF(Wartungsprotokoll!$C$16:$C$40,A23)</f>
        <v>2</v>
      </c>
      <c r="C23" s="33">
        <f>SUMIF(Wartungsprotokoll!$C$16:$C$40,A23,Wartungsprotokoll!$N$16:$N$40)</f>
        <v>565</v>
      </c>
    </row>
    <row r="24" spans="1:3" x14ac:dyDescent="0.25">
      <c r="A24" s="19" t="s">
        <v>71</v>
      </c>
      <c r="B24" s="17">
        <f>COUNTIF(Wartungsprotokoll!$C$16:$C$40,A24)</f>
        <v>1</v>
      </c>
      <c r="C24" s="30">
        <f>SUMIF(Wartungsprotokoll!$C$16:$C$40,A24,Wartungsprotokoll!$N$16:$N$40)</f>
        <v>300</v>
      </c>
    </row>
    <row r="25" spans="1:3" x14ac:dyDescent="0.25">
      <c r="A25" s="24" t="s">
        <v>73</v>
      </c>
      <c r="B25" s="22">
        <f>COUNTIF(Wartungsprotokoll!$C$16:$C$40,A25)</f>
        <v>1</v>
      </c>
      <c r="C25" s="33">
        <f>SUMIF(Wartungsprotokoll!$C$16:$C$40,A25,Wartungsprotokoll!$N$16:$N$40)</f>
        <v>190</v>
      </c>
    </row>
    <row r="26" spans="1:3" x14ac:dyDescent="0.25">
      <c r="A26" s="19" t="s">
        <v>76</v>
      </c>
      <c r="B26" s="17">
        <f>COUNTIF(Wartungsprotokoll!$C$16:$C$40,A26)</f>
        <v>1</v>
      </c>
      <c r="C26" s="30">
        <f>SUMIF(Wartungsprotokoll!$C$16:$C$40,A26,Wartungsprotokoll!$N$16:$N$40)</f>
        <v>60</v>
      </c>
    </row>
    <row r="27" spans="1:3" ht="25.5" x14ac:dyDescent="0.25">
      <c r="A27" s="24" t="s">
        <v>78</v>
      </c>
      <c r="B27" s="22">
        <f>COUNTIF(Wartungsprotokoll!$C$16:$C$40,A27)</f>
        <v>1</v>
      </c>
      <c r="C27" s="33">
        <f>SUMIF(Wartungsprotokoll!$C$16:$C$40,A27,Wartungsprotokoll!$N$16:$N$40)</f>
        <v>640</v>
      </c>
    </row>
  </sheetData>
  <mergeCells count="6">
    <mergeCell ref="A14:C14"/>
    <mergeCell ref="A1:H1"/>
    <mergeCell ref="A2:H2"/>
    <mergeCell ref="A3:H3"/>
    <mergeCell ref="A5:C5"/>
    <mergeCell ref="F5:H5"/>
  </mergeCells>
  <pageMargins left="0.75" right="0.75" top="1" bottom="1" header="0.511811023622047" footer="0.511811023622047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6"/>
  <sheetViews>
    <sheetView showGridLines="0" zoomScaleNormal="100" workbookViewId="0"/>
  </sheetViews>
  <sheetFormatPr baseColWidth="10" defaultColWidth="8.7109375" defaultRowHeight="15" x14ac:dyDescent="0.25"/>
  <cols>
    <col min="1" max="1" width="24" customWidth="1"/>
    <col min="2" max="2" width="2.42578125" customWidth="1"/>
    <col min="3" max="3" width="18" customWidth="1"/>
    <col min="4" max="4" width="2.42578125" customWidth="1"/>
    <col min="5" max="5" width="22" customWidth="1"/>
    <col min="6" max="6" width="2.42578125" customWidth="1"/>
    <col min="7" max="7" width="24" customWidth="1"/>
    <col min="8" max="8" width="2.42578125" customWidth="1"/>
    <col min="9" max="9" width="12" customWidth="1"/>
    <col min="10" max="10" width="2.42578125" customWidth="1"/>
    <col min="11" max="11" width="12" customWidth="1"/>
    <col min="12" max="12" width="2.42578125" customWidth="1"/>
  </cols>
  <sheetData>
    <row r="1" spans="1:12" ht="30" customHeight="1" x14ac:dyDescent="0.25">
      <c r="A1" s="49" t="s">
        <v>100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</row>
    <row r="2" spans="1:12" ht="19.5" customHeight="1" x14ac:dyDescent="0.25">
      <c r="A2" s="50" t="s">
        <v>101</v>
      </c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</row>
    <row r="4" spans="1:12" ht="30" x14ac:dyDescent="0.25">
      <c r="A4" s="41" t="s">
        <v>102</v>
      </c>
      <c r="C4" s="41" t="s">
        <v>103</v>
      </c>
      <c r="E4" s="41" t="s">
        <v>104</v>
      </c>
      <c r="G4" s="41" t="s">
        <v>26</v>
      </c>
      <c r="I4" s="41" t="s">
        <v>30</v>
      </c>
      <c r="K4" s="41" t="s">
        <v>31</v>
      </c>
    </row>
    <row r="5" spans="1:12" x14ac:dyDescent="0.25">
      <c r="A5" s="19" t="s">
        <v>34</v>
      </c>
      <c r="C5" s="19" t="s">
        <v>35</v>
      </c>
      <c r="E5" s="19" t="s">
        <v>36</v>
      </c>
      <c r="G5" s="19" t="s">
        <v>38</v>
      </c>
      <c r="I5" s="19" t="s">
        <v>46</v>
      </c>
      <c r="K5" s="19" t="s">
        <v>51</v>
      </c>
    </row>
    <row r="6" spans="1:12" x14ac:dyDescent="0.25">
      <c r="A6" s="24" t="s">
        <v>41</v>
      </c>
      <c r="C6" s="24" t="s">
        <v>42</v>
      </c>
      <c r="E6" s="24" t="s">
        <v>43</v>
      </c>
      <c r="G6" s="24" t="s">
        <v>55</v>
      </c>
      <c r="I6" s="24" t="s">
        <v>39</v>
      </c>
      <c r="K6" s="24" t="s">
        <v>56</v>
      </c>
    </row>
    <row r="7" spans="1:12" x14ac:dyDescent="0.25">
      <c r="A7" s="19" t="s">
        <v>47</v>
      </c>
      <c r="C7" s="19" t="s">
        <v>65</v>
      </c>
      <c r="E7" s="19" t="s">
        <v>68</v>
      </c>
      <c r="G7" s="19" t="s">
        <v>50</v>
      </c>
      <c r="I7" s="19" t="s">
        <v>63</v>
      </c>
      <c r="K7" s="19" t="s">
        <v>40</v>
      </c>
    </row>
    <row r="8" spans="1:12" x14ac:dyDescent="0.25">
      <c r="A8" s="24" t="s">
        <v>52</v>
      </c>
      <c r="C8" s="24" t="s">
        <v>53</v>
      </c>
      <c r="E8" s="24" t="s">
        <v>79</v>
      </c>
      <c r="G8" s="24" t="s">
        <v>70</v>
      </c>
    </row>
    <row r="9" spans="1:12" x14ac:dyDescent="0.25">
      <c r="A9" s="19" t="s">
        <v>57</v>
      </c>
      <c r="C9" s="19" t="s">
        <v>48</v>
      </c>
      <c r="G9" s="19" t="s">
        <v>60</v>
      </c>
    </row>
    <row r="10" spans="1:12" x14ac:dyDescent="0.25">
      <c r="A10" s="24" t="s">
        <v>61</v>
      </c>
      <c r="C10" s="24" t="s">
        <v>74</v>
      </c>
      <c r="G10" s="24" t="s">
        <v>45</v>
      </c>
    </row>
    <row r="11" spans="1:12" x14ac:dyDescent="0.25">
      <c r="A11" s="19" t="s">
        <v>64</v>
      </c>
      <c r="C11" s="19" t="s">
        <v>58</v>
      </c>
    </row>
    <row r="12" spans="1:12" x14ac:dyDescent="0.25">
      <c r="A12" s="24" t="s">
        <v>67</v>
      </c>
    </row>
    <row r="13" spans="1:12" x14ac:dyDescent="0.25">
      <c r="A13" s="19" t="s">
        <v>71</v>
      </c>
    </row>
    <row r="14" spans="1:12" x14ac:dyDescent="0.25">
      <c r="A14" s="24" t="s">
        <v>73</v>
      </c>
    </row>
    <row r="15" spans="1:12" x14ac:dyDescent="0.25">
      <c r="A15" s="19" t="s">
        <v>76</v>
      </c>
    </row>
    <row r="16" spans="1:12" ht="25.5" x14ac:dyDescent="0.25">
      <c r="A16" s="24" t="s">
        <v>78</v>
      </c>
    </row>
  </sheetData>
  <mergeCells count="2">
    <mergeCell ref="A1:L1"/>
    <mergeCell ref="A2:L2"/>
  </mergeCells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7"/>
  <sheetViews>
    <sheetView showGridLines="0" zoomScaleNormal="100" workbookViewId="0"/>
  </sheetViews>
  <sheetFormatPr baseColWidth="10" defaultColWidth="8.7109375" defaultRowHeight="15" x14ac:dyDescent="0.25"/>
  <cols>
    <col min="1" max="1" width="3" customWidth="1"/>
    <col min="2" max="2" width="30" customWidth="1"/>
    <col min="3" max="3" width="90" customWidth="1"/>
  </cols>
  <sheetData>
    <row r="1" spans="1:3" ht="39.75" customHeight="1" x14ac:dyDescent="0.25">
      <c r="A1" s="51" t="s">
        <v>105</v>
      </c>
      <c r="B1" s="51"/>
      <c r="C1" s="51"/>
    </row>
    <row r="2" spans="1:3" ht="3.75" customHeight="1" x14ac:dyDescent="0.25">
      <c r="A2" s="12"/>
      <c r="B2" s="12"/>
      <c r="C2" s="12"/>
    </row>
    <row r="4" spans="1:3" ht="25.5" customHeight="1" x14ac:dyDescent="0.25">
      <c r="B4" s="52" t="s">
        <v>106</v>
      </c>
      <c r="C4" s="52"/>
    </row>
    <row r="5" spans="1:3" ht="30" customHeight="1" x14ac:dyDescent="0.25">
      <c r="B5" s="42" t="s">
        <v>107</v>
      </c>
      <c r="C5" s="43" t="s">
        <v>108</v>
      </c>
    </row>
    <row r="6" spans="1:3" ht="30" customHeight="1" x14ac:dyDescent="0.25">
      <c r="B6" s="42" t="s">
        <v>109</v>
      </c>
      <c r="C6" s="43" t="s">
        <v>110</v>
      </c>
    </row>
    <row r="7" spans="1:3" ht="30" customHeight="1" x14ac:dyDescent="0.25">
      <c r="B7" s="42" t="s">
        <v>111</v>
      </c>
      <c r="C7" s="43" t="s">
        <v>112</v>
      </c>
    </row>
    <row r="8" spans="1:3" ht="30" customHeight="1" x14ac:dyDescent="0.25">
      <c r="B8" s="42" t="s">
        <v>113</v>
      </c>
      <c r="C8" s="43" t="s">
        <v>114</v>
      </c>
    </row>
    <row r="9" spans="1:3" ht="30" customHeight="1" x14ac:dyDescent="0.25">
      <c r="B9" s="42" t="s">
        <v>115</v>
      </c>
      <c r="C9" s="43" t="s">
        <v>116</v>
      </c>
    </row>
    <row r="11" spans="1:3" ht="25.5" customHeight="1" x14ac:dyDescent="0.25">
      <c r="B11" s="52" t="s">
        <v>117</v>
      </c>
      <c r="C11" s="52"/>
    </row>
    <row r="12" spans="1:3" ht="21.75" customHeight="1" x14ac:dyDescent="0.25">
      <c r="B12" s="31" t="s">
        <v>94</v>
      </c>
      <c r="C12" s="43" t="s">
        <v>118</v>
      </c>
    </row>
    <row r="13" spans="1:3" ht="21.75" customHeight="1" x14ac:dyDescent="0.25">
      <c r="B13" s="34" t="s">
        <v>95</v>
      </c>
      <c r="C13" s="43" t="s">
        <v>119</v>
      </c>
    </row>
    <row r="14" spans="1:3" ht="21.75" customHeight="1" x14ac:dyDescent="0.25">
      <c r="B14" s="36" t="s">
        <v>96</v>
      </c>
      <c r="C14" s="43" t="s">
        <v>120</v>
      </c>
    </row>
    <row r="15" spans="1:3" ht="21.75" customHeight="1" x14ac:dyDescent="0.25">
      <c r="B15" s="37" t="s">
        <v>40</v>
      </c>
      <c r="C15" s="43" t="s">
        <v>121</v>
      </c>
    </row>
    <row r="17" spans="2:3" ht="25.5" customHeight="1" x14ac:dyDescent="0.25">
      <c r="B17" s="52" t="s">
        <v>122</v>
      </c>
      <c r="C17" s="52"/>
    </row>
    <row r="18" spans="2:3" ht="21.75" customHeight="1" x14ac:dyDescent="0.25">
      <c r="B18" s="44" t="s">
        <v>123</v>
      </c>
      <c r="C18" s="43" t="s">
        <v>124</v>
      </c>
    </row>
    <row r="19" spans="2:3" ht="21.75" customHeight="1" x14ac:dyDescent="0.25">
      <c r="B19" s="45" t="s">
        <v>125</v>
      </c>
      <c r="C19" s="43" t="s">
        <v>126</v>
      </c>
    </row>
    <row r="21" spans="2:3" ht="25.5" customHeight="1" x14ac:dyDescent="0.25">
      <c r="B21" s="52" t="s">
        <v>127</v>
      </c>
      <c r="C21" s="52"/>
    </row>
    <row r="22" spans="2:3" ht="30" customHeight="1" x14ac:dyDescent="0.25">
      <c r="B22" s="42" t="s">
        <v>36</v>
      </c>
      <c r="C22" s="43" t="s">
        <v>128</v>
      </c>
    </row>
    <row r="23" spans="2:3" ht="30" customHeight="1" x14ac:dyDescent="0.25">
      <c r="B23" s="42" t="s">
        <v>43</v>
      </c>
      <c r="C23" s="43" t="s">
        <v>129</v>
      </c>
    </row>
    <row r="24" spans="2:3" ht="30" customHeight="1" x14ac:dyDescent="0.25">
      <c r="B24" s="42" t="s">
        <v>68</v>
      </c>
      <c r="C24" s="43" t="s">
        <v>130</v>
      </c>
    </row>
    <row r="25" spans="2:3" ht="30" customHeight="1" x14ac:dyDescent="0.25">
      <c r="B25" s="42" t="s">
        <v>79</v>
      </c>
      <c r="C25" s="43" t="s">
        <v>131</v>
      </c>
    </row>
    <row r="27" spans="2:3" ht="27.75" customHeight="1" x14ac:dyDescent="0.25">
      <c r="B27" s="53" t="s">
        <v>132</v>
      </c>
      <c r="C27" s="53"/>
    </row>
  </sheetData>
  <mergeCells count="7">
    <mergeCell ref="B21:C21"/>
    <mergeCell ref="B27:C27"/>
    <mergeCell ref="A1:C1"/>
    <mergeCell ref="A2:C2"/>
    <mergeCell ref="B4:C4"/>
    <mergeCell ref="B11:C11"/>
    <mergeCell ref="B17:C17"/>
  </mergeCells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4</vt:i4>
      </vt:variant>
    </vt:vector>
  </HeadingPairs>
  <TitlesOfParts>
    <vt:vector size="4" baseType="lpstr">
      <vt:lpstr>Wartungsprotokoll</vt:lpstr>
      <vt:lpstr>Auswertung</vt:lpstr>
      <vt:lpstr>Listen</vt:lpstr>
      <vt:lpstr>Anleitung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Sergio Jiménez Canales</cp:lastModifiedBy>
  <cp:revision>1</cp:revision>
  <dcterms:created xsi:type="dcterms:W3CDTF">2026-07-20T10:47:29Z</dcterms:created>
  <dcterms:modified xsi:type="dcterms:W3CDTF">2026-07-20T14:53:42Z</dcterms:modified>
  <dc:language>en-US</dc:language>
</cp:coreProperties>
</file>