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ahrtenbuch" sheetId="1" state="visible" r:id="rId3"/>
    <sheet name="Abrechnung" sheetId="2" state="visible" r:id="rId4"/>
  </sheets>
  <definedNames>
    <definedName function="false" hidden="false" localSheetId="1" name="_xlnm.Print_Area" vbProcedure="false">Abrechnung!$A$1:$H$27</definedName>
    <definedName function="false" hidden="false" localSheetId="0" name="_xlnm.Print_Area" vbProcedure="false">Fahrtenbuch!$A$1:$L$32</definedName>
    <definedName function="false" hidden="true" localSheetId="0" name="_xlnm._FilterDatabase" vbProcedure="false">Fahrtenbuch!$A$8:$L$30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<sst xmlns="http://schemas.openxmlformats.org/spreadsheetml/2006/main" count="111" uniqueCount="76">
  <si>
    <t xml:space="preserve">FAHRTENBUCH — DIENSTFAHRTEN MIT PRIVAT-PKW</t>
  </si>
  <si>
    <t xml:space="preserve">Erfassung dienstlicher Fahrten mit dem privaten PKW · Erstattung nach Kilometersatz</t>
  </si>
  <si>
    <t xml:space="preserve">Mitarbeiter/in</t>
  </si>
  <si>
    <t xml:space="preserve">Katharina Vogel</t>
  </si>
  <si>
    <t xml:space="preserve">Abrechnungszeitraum</t>
  </si>
  <si>
    <t xml:space="preserve">Juni 2026</t>
  </si>
  <si>
    <t xml:space="preserve">Fahrzeug (Marke/Modell)</t>
  </si>
  <si>
    <t xml:space="preserve">VW Passat Variant</t>
  </si>
  <si>
    <t xml:space="preserve">Kilometersatz (€/km)</t>
  </si>
  <si>
    <t xml:space="preserve">Amtl. Kennzeichen</t>
  </si>
  <si>
    <t xml:space="preserve">M-KV 2847</t>
  </si>
  <si>
    <t xml:space="preserve">Kostenstelle / Abteilung</t>
  </si>
  <si>
    <t xml:space="preserve">Vertrieb Süd</t>
  </si>
  <si>
    <t xml:space="preserve">Nr.</t>
  </si>
  <si>
    <t xml:space="preserve">Datum</t>
  </si>
  <si>
    <t xml:space="preserve">Startort</t>
  </si>
  <si>
    <t xml:space="preserve">Zielort</t>
  </si>
  <si>
    <t xml:space="preserve">Kategorie</t>
  </si>
  <si>
    <t xml:space="preserve">Anlass / Zweck der Fahrt</t>
  </si>
  <si>
    <t xml:space="preserve">km-Stand Beginn</t>
  </si>
  <si>
    <t xml:space="preserve">km-Stand Ende</t>
  </si>
  <si>
    <t xml:space="preserve">Gefahrene km</t>
  </si>
  <si>
    <t xml:space="preserve">Kilometergeld (€)</t>
  </si>
  <si>
    <t xml:space="preserve">Parken/Maut (€)</t>
  </si>
  <si>
    <t xml:space="preserve">Erstattung (€)</t>
  </si>
  <si>
    <t xml:space="preserve">München</t>
  </si>
  <si>
    <t xml:space="preserve">Augsburg</t>
  </si>
  <si>
    <t xml:space="preserve">Kundentermin</t>
  </si>
  <si>
    <t xml:space="preserve">Angebotspräsentation Neukunde</t>
  </si>
  <si>
    <t xml:space="preserve">Ingolstadt</t>
  </si>
  <si>
    <t xml:space="preserve">Vertragsverhandlung</t>
  </si>
  <si>
    <t xml:space="preserve">Nürnberg</t>
  </si>
  <si>
    <t xml:space="preserve">Messe/Veranstaltung</t>
  </si>
  <si>
    <t xml:space="preserve">Fachmesse Besuch</t>
  </si>
  <si>
    <t xml:space="preserve">Rosenheim</t>
  </si>
  <si>
    <t xml:space="preserve">Lieferung/Transport</t>
  </si>
  <si>
    <t xml:space="preserve">Musterlieferung Kunde</t>
  </si>
  <si>
    <t xml:space="preserve">Landshut</t>
  </si>
  <si>
    <t xml:space="preserve">Jahresgespräch Bestandskunde</t>
  </si>
  <si>
    <t xml:space="preserve">Regensburg</t>
  </si>
  <si>
    <t xml:space="preserve">Schulung/Weiterbildung</t>
  </si>
  <si>
    <t xml:space="preserve">Produktschulung Partner</t>
  </si>
  <si>
    <t xml:space="preserve">Ulm</t>
  </si>
  <si>
    <t xml:space="preserve">Reklamationsbearbeitung vor Ort</t>
  </si>
  <si>
    <t xml:space="preserve">Garmisch-Partenkirchen</t>
  </si>
  <si>
    <t xml:space="preserve">Standortbesichtigung</t>
  </si>
  <si>
    <t xml:space="preserve">Memmingen</t>
  </si>
  <si>
    <t xml:space="preserve">Regionaltag Vertrieb</t>
  </si>
  <si>
    <t xml:space="preserve">Passau</t>
  </si>
  <si>
    <t xml:space="preserve">Ersatzteillieferung</t>
  </si>
  <si>
    <t xml:space="preserve">Freising</t>
  </si>
  <si>
    <t xml:space="preserve">Erstberatung Interessent</t>
  </si>
  <si>
    <t xml:space="preserve">Kempten</t>
  </si>
  <si>
    <t xml:space="preserve">Anwenderschulung</t>
  </si>
  <si>
    <t xml:space="preserve">Straubing</t>
  </si>
  <si>
    <t xml:space="preserve">Abnahmetermin Projekt</t>
  </si>
  <si>
    <t xml:space="preserve">Deggendorf</t>
  </si>
  <si>
    <t xml:space="preserve">Sonstiges</t>
  </si>
  <si>
    <t xml:space="preserve">Standortbegehung</t>
  </si>
  <si>
    <t xml:space="preserve">Summe</t>
  </si>
  <si>
    <t xml:space="preserve">FAHRTKOSTENABRECHNUNG</t>
  </si>
  <si>
    <t xml:space="preserve">Dienstfahrten mit privatem PKW · steuerfreie Erstattung nach Kilometersatz</t>
  </si>
  <si>
    <t xml:space="preserve">Fahrzeug</t>
  </si>
  <si>
    <t xml:space="preserve">Zusammenfassung der Abrechnung</t>
  </si>
  <si>
    <t xml:space="preserve">Anzahl Dienstfahrten</t>
  </si>
  <si>
    <t xml:space="preserve">Gesamt gefahrene Kilometer</t>
  </si>
  <si>
    <t xml:space="preserve">Kilometergeld gesamt</t>
  </si>
  <si>
    <t xml:space="preserve">Nebenkosten (Parken/Maut) gesamt</t>
  </si>
  <si>
    <t xml:space="preserve">Erstattungsbetrag gesamt</t>
  </si>
  <si>
    <t xml:space="preserve">Auswertung nach Kategorie</t>
  </si>
  <si>
    <t xml:space="preserve">Fahrten</t>
  </si>
  <si>
    <t xml:space="preserve">Kilometer</t>
  </si>
  <si>
    <t xml:space="preserve">Ort, Datum</t>
  </si>
  <si>
    <t xml:space="preserve">Unterschrift Mitarbeiter/in</t>
  </si>
  <si>
    <t xml:space="preserve">Freigabe / Vorgesetzte(r)</t>
  </si>
  <si>
    <t xml:space="preserve">Hinweis: Erstattung des Kilometergeldes gemäß hinterlegtem Kilometersatz (Standard 0,30 €/km für PKW). Nebenkosten wie Parkgebühren und Maut bitte mit Beleg einreichen. Alle Werte werden automatisch aus dem Blatt „Fahrtenbuch“ übernommen.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</si>
</sst>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.00&quot; €&quot;"/>
    <numFmt numFmtId="166" formatCode="General"/>
    <numFmt numFmtId="167" formatCode="dd\.mm\.yyyy"/>
    <numFmt numFmtId="168" formatCode="#,##0"/>
    <numFmt numFmtId="169" formatCode="#,##0.00&quot; €&quot;"/>
    <numFmt numFmtId="170" formatCode="#,##0&quot; km&quot;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Calibri"/>
      <family val="0"/>
      <charset val="1"/>
    </font>
    <font>
      <sz val="10"/>
      <color rgb="FFFFFFFF"/>
      <name val="Calibri"/>
      <family val="0"/>
      <charset val="1"/>
    </font>
    <font>
      <b val="true"/>
      <sz val="10"/>
      <color rgb="FF1E2A3A"/>
      <name val="Calibri"/>
      <family val="0"/>
      <charset val="1"/>
    </font>
    <font>
      <sz val="10"/>
      <color rgb="FF1E2A3A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1A1A1A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3"/>
      <color rgb="FFFFFFFF"/>
      <name val="Calibri"/>
      <family val="0"/>
      <charset val="1"/>
    </font>
    <font>
      <sz val="9"/>
      <color rgb="FF5B6B70"/>
      <name val="Calibri"/>
      <family val="0"/>
      <charset val="1"/>
    </font>
    <font>
      <i val="true"/>
      <sz val="9"/>
      <color rgb="FF5B6B70"/>
      <name val="Calibri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1E2A3A"/>
        <bgColor rgb="FF1A1A1A"/>
      </patternFill>
    </fill>
    <fill>
      <patternFill patternType="solid">
        <fgColor rgb="FF27496D"/>
        <bgColor rgb="FF003366"/>
      </patternFill>
    </fill>
    <fill>
      <patternFill patternType="solid">
        <fgColor rgb="FFEAF1F5"/>
        <bgColor rgb="FFEAF3F0"/>
      </patternFill>
    </fill>
    <fill>
      <patternFill patternType="solid">
        <fgColor rgb="FFFFFFFF"/>
        <bgColor rgb="FFF5F8FA"/>
      </patternFill>
    </fill>
    <fill>
      <patternFill patternType="solid">
        <fgColor rgb="FFFFF3C4"/>
        <bgColor rgb="FFFCE4E4"/>
      </patternFill>
    </fill>
    <fill>
      <patternFill patternType="solid">
        <fgColor rgb="FF2FA98C"/>
        <bgColor rgb="FF33CCCC"/>
      </patternFill>
    </fill>
    <fill>
      <patternFill patternType="solid">
        <fgColor rgb="FFEAF3F0"/>
        <bgColor rgb="FFEAF1F5"/>
      </patternFill>
    </fill>
    <fill>
      <patternFill patternType="solid">
        <fgColor rgb="FFF5F8FA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6D3DD"/>
      </left>
      <right style="thin">
        <color rgb="FFC6D3DD"/>
      </right>
      <top style="thin">
        <color rgb="FFC6D3DD"/>
      </top>
      <bottom style="thin">
        <color rgb="FFC6D3DD"/>
      </bottom>
      <diagonal/>
    </border>
    <border diagonalUp="false" diagonalDown="false">
      <left/>
      <right/>
      <top/>
      <bottom style="thin">
        <color rgb="FF7A879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9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9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9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9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9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9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9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0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0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9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9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9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2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8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ill>
        <patternFill patternType="solid">
          <fgColor rgb="FF1E2A3A"/>
          <bgColor rgb="FF000000"/>
        </patternFill>
      </fill>
    </dxf>
    <dxf>
      <fill>
        <patternFill patternType="solid">
          <fgColor rgb="FFF5F8FA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1A1A1A"/>
          <bgColor rgb="FF000000"/>
        </patternFill>
      </fill>
    </dxf>
    <dxf>
      <fill>
        <patternFill patternType="solid">
          <fgColor rgb="FF2FA98C"/>
          <bgColor rgb="FF000000"/>
        </patternFill>
      </fill>
    </dxf>
    <dxf>
      <fill>
        <patternFill patternType="solid">
          <fgColor rgb="FFEAF3F0"/>
          <bgColor rgb="FF000000"/>
        </patternFill>
      </fill>
    </dxf>
    <dxf>
      <font>
        <name val="Calibri"/>
        <charset val="1"/>
        <family val="0"/>
        <b val="1"/>
        <color rgb="FFB02A2A"/>
        <sz val="10"/>
      </font>
      <fill>
        <patternFill>
          <bgColor rgb="FFFCE4E4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A8794"/>
      <rgbColor rgb="FF9999FF"/>
      <rgbColor rgb="FF993366"/>
      <rgbColor rgb="FFFFF3C4"/>
      <rgbColor rgb="FFEAF3F0"/>
      <rgbColor rgb="FF660066"/>
      <rgbColor rgb="FFFF8080"/>
      <rgbColor rgb="FF0066CC"/>
      <rgbColor rgb="FFC6D3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1F5"/>
      <rgbColor rgb="FFF5F8FA"/>
      <rgbColor rgb="FFFFFF99"/>
      <rgbColor rgb="FF99CCFF"/>
      <rgbColor rgb="FFFF99CC"/>
      <rgbColor rgb="FFCC99FF"/>
      <rgbColor rgb="FFFCE4E4"/>
      <rgbColor rgb="FF3366FF"/>
      <rgbColor rgb="FF33CCCC"/>
      <rgbColor rgb="FF99CC00"/>
      <rgbColor rgb="FFFFCC00"/>
      <rgbColor rgb="FFFF9900"/>
      <rgbColor rgb="FFFF6600"/>
      <rgbColor rgb="FF5B6B70"/>
      <rgbColor rgb="FF969696"/>
      <rgbColor rgb="FF003366"/>
      <rgbColor rgb="FF2FA98C"/>
      <rgbColor rgb="FF003300"/>
      <rgbColor rgb="FF1A1A1A"/>
      <rgbColor rgb="FFB02A2A"/>
      <rgbColor rgb="FF993366"/>
      <rgbColor rgb="FF27496D"/>
      <rgbColor rgb="FF1E2A3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3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2"/>
    <col collapsed="false" customWidth="true" hidden="false" outlineLevel="0" max="4" min="3" style="0" width="17"/>
    <col collapsed="false" customWidth="true" hidden="false" outlineLevel="0" max="5" min="5" style="0" width="21"/>
    <col collapsed="false" customWidth="true" hidden="false" outlineLevel="0" max="6" min="6" style="0" width="29"/>
    <col collapsed="false" customWidth="true" hidden="false" outlineLevel="0" max="9" min="7" style="0" width="13"/>
    <col collapsed="false" customWidth="true" hidden="false" outlineLevel="0" max="10" min="10" style="0" width="15"/>
    <col collapsed="false" customWidth="true" hidden="false" outlineLevel="0" max="11" min="11" style="0" width="13"/>
    <col collapsed="false" customWidth="true" hidden="false" outlineLevel="0" max="12" min="12" style="0" width="15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6" hidden="false" customHeight="true" outlineLevel="0" collapsed="false"/>
    <row r="4" customFormat="false" ht="18" hidden="false" customHeight="true" outlineLevel="0" collapsed="false">
      <c r="A4" s="3" t="s">
        <v>2</v>
      </c>
      <c r="B4" s="3"/>
      <c r="C4" s="4" t="s">
        <v>3</v>
      </c>
      <c r="D4" s="4"/>
      <c r="E4" s="4"/>
      <c r="F4" s="4"/>
      <c r="G4" s="3" t="s">
        <v>4</v>
      </c>
      <c r="H4" s="3"/>
      <c r="I4" s="4" t="s">
        <v>5</v>
      </c>
      <c r="J4" s="4"/>
      <c r="K4" s="4"/>
      <c r="L4" s="4"/>
    </row>
    <row r="5" customFormat="false" ht="18" hidden="false" customHeight="true" outlineLevel="0" collapsed="false">
      <c r="A5" s="3" t="s">
        <v>6</v>
      </c>
      <c r="B5" s="3"/>
      <c r="C5" s="4" t="s">
        <v>7</v>
      </c>
      <c r="D5" s="4"/>
      <c r="E5" s="4"/>
      <c r="F5" s="4"/>
      <c r="G5" s="3" t="s">
        <v>8</v>
      </c>
      <c r="H5" s="3"/>
      <c r="I5" s="5" t="n">
        <v>0.3</v>
      </c>
      <c r="J5" s="5"/>
      <c r="K5" s="5"/>
      <c r="L5" s="5"/>
    </row>
    <row r="6" customFormat="false" ht="18" hidden="false" customHeight="true" outlineLevel="0" collapsed="false">
      <c r="A6" s="3" t="s">
        <v>9</v>
      </c>
      <c r="B6" s="3"/>
      <c r="C6" s="4" t="s">
        <v>10</v>
      </c>
      <c r="D6" s="4"/>
      <c r="E6" s="4"/>
      <c r="F6" s="4"/>
      <c r="G6" s="3" t="s">
        <v>11</v>
      </c>
      <c r="H6" s="3"/>
      <c r="I6" s="4" t="s">
        <v>12</v>
      </c>
      <c r="J6" s="4"/>
      <c r="K6" s="4"/>
      <c r="L6" s="4"/>
    </row>
    <row r="7" customFormat="false" ht="6" hidden="false" customHeight="true" outlineLevel="0" collapsed="false"/>
    <row r="8" customFormat="false" ht="30" hidden="false" customHeight="true" outlineLevel="0" collapsed="false">
      <c r="A8" s="6" t="s">
        <v>13</v>
      </c>
      <c r="B8" s="6" t="s">
        <v>14</v>
      </c>
      <c r="C8" s="6" t="s">
        <v>15</v>
      </c>
      <c r="D8" s="6" t="s">
        <v>16</v>
      </c>
      <c r="E8" s="6" t="s">
        <v>17</v>
      </c>
      <c r="F8" s="6" t="s">
        <v>18</v>
      </c>
      <c r="G8" s="6" t="s">
        <v>19</v>
      </c>
      <c r="H8" s="6" t="s">
        <v>20</v>
      </c>
      <c r="I8" s="7" t="s">
        <v>21</v>
      </c>
      <c r="J8" s="7" t="s">
        <v>22</v>
      </c>
      <c r="K8" s="6" t="s">
        <v>23</v>
      </c>
      <c r="L8" s="7" t="s">
        <v>24</v>
      </c>
    </row>
    <row r="9" customFormat="false" ht="16.5" hidden="false" customHeight="true" outlineLevel="0" collapsed="false">
      <c r="A9" s="8" t="n">
        <f aca="false">IF(B9="","",ROW()-8)</f>
        <v>1</v>
      </c>
      <c r="B9" s="9" t="n">
        <v>46175</v>
      </c>
      <c r="C9" s="10" t="s">
        <v>25</v>
      </c>
      <c r="D9" s="10" t="s">
        <v>26</v>
      </c>
      <c r="E9" s="10" t="s">
        <v>27</v>
      </c>
      <c r="F9" s="11" t="s">
        <v>28</v>
      </c>
      <c r="G9" s="12" t="n">
        <v>62450</v>
      </c>
      <c r="H9" s="12" t="n">
        <v>62588</v>
      </c>
      <c r="I9" s="13" t="n">
        <f aca="false">IF(OR(G9="",H9=""),"",H9-G9)</f>
        <v>138</v>
      </c>
      <c r="J9" s="14" t="n">
        <f aca="false">IF(I9="","",I9*Fahrtenbuch!$I$5)</f>
        <v>41.4</v>
      </c>
      <c r="K9" s="15" t="n">
        <v>4.5</v>
      </c>
      <c r="L9" s="14" t="n">
        <f aca="false">IF(I9="","",J9+IF(K9="",0,K9))</f>
        <v>45.9</v>
      </c>
    </row>
    <row r="10" customFormat="false" ht="16.5" hidden="false" customHeight="true" outlineLevel="0" collapsed="false">
      <c r="A10" s="16" t="n">
        <f aca="false">IF(B10="","",ROW()-8)</f>
        <v>2</v>
      </c>
      <c r="B10" s="17" t="n">
        <v>46177</v>
      </c>
      <c r="C10" s="18" t="s">
        <v>25</v>
      </c>
      <c r="D10" s="18" t="s">
        <v>29</v>
      </c>
      <c r="E10" s="18" t="s">
        <v>27</v>
      </c>
      <c r="F10" s="19" t="s">
        <v>30</v>
      </c>
      <c r="G10" s="20" t="n">
        <v>62588</v>
      </c>
      <c r="H10" s="20" t="n">
        <v>62730</v>
      </c>
      <c r="I10" s="13" t="n">
        <f aca="false">IF(OR(G10="",H10=""),"",H10-G10)</f>
        <v>142</v>
      </c>
      <c r="J10" s="14" t="n">
        <f aca="false">IF(I10="","",I10*Fahrtenbuch!$I$5)</f>
        <v>42.6</v>
      </c>
      <c r="K10" s="21"/>
      <c r="L10" s="14" t="n">
        <f aca="false">IF(I10="","",J10+IF(K10="",0,K10))</f>
        <v>42.6</v>
      </c>
    </row>
    <row r="11" customFormat="false" ht="16.5" hidden="false" customHeight="true" outlineLevel="0" collapsed="false">
      <c r="A11" s="8" t="n">
        <f aca="false">IF(B11="","",ROW()-8)</f>
        <v>3</v>
      </c>
      <c r="B11" s="9" t="n">
        <v>46178</v>
      </c>
      <c r="C11" s="10" t="s">
        <v>25</v>
      </c>
      <c r="D11" s="10" t="s">
        <v>31</v>
      </c>
      <c r="E11" s="10" t="s">
        <v>32</v>
      </c>
      <c r="F11" s="11" t="s">
        <v>33</v>
      </c>
      <c r="G11" s="12" t="n">
        <v>62730</v>
      </c>
      <c r="H11" s="12" t="n">
        <v>63072</v>
      </c>
      <c r="I11" s="13" t="n">
        <f aca="false">IF(OR(G11="",H11=""),"",H11-G11)</f>
        <v>342</v>
      </c>
      <c r="J11" s="14" t="n">
        <f aca="false">IF(I11="","",I11*Fahrtenbuch!$I$5)</f>
        <v>102.6</v>
      </c>
      <c r="K11" s="15" t="n">
        <v>18</v>
      </c>
      <c r="L11" s="14" t="n">
        <f aca="false">IF(I11="","",J11+IF(K11="",0,K11))</f>
        <v>120.6</v>
      </c>
    </row>
    <row r="12" customFormat="false" ht="16.5" hidden="false" customHeight="true" outlineLevel="0" collapsed="false">
      <c r="A12" s="16" t="n">
        <f aca="false">IF(B12="","",ROW()-8)</f>
        <v>4</v>
      </c>
      <c r="B12" s="17" t="n">
        <v>46182</v>
      </c>
      <c r="C12" s="18" t="s">
        <v>25</v>
      </c>
      <c r="D12" s="18" t="s">
        <v>34</v>
      </c>
      <c r="E12" s="18" t="s">
        <v>35</v>
      </c>
      <c r="F12" s="19" t="s">
        <v>36</v>
      </c>
      <c r="G12" s="20" t="n">
        <v>63072</v>
      </c>
      <c r="H12" s="20" t="n">
        <v>63188</v>
      </c>
      <c r="I12" s="13" t="n">
        <f aca="false">IF(OR(G12="",H12=""),"",H12-G12)</f>
        <v>116</v>
      </c>
      <c r="J12" s="14" t="n">
        <f aca="false">IF(I12="","",I12*Fahrtenbuch!$I$5)</f>
        <v>34.8</v>
      </c>
      <c r="K12" s="21"/>
      <c r="L12" s="14" t="n">
        <f aca="false">IF(I12="","",J12+IF(K12="",0,K12))</f>
        <v>34.8</v>
      </c>
    </row>
    <row r="13" customFormat="false" ht="16.5" hidden="false" customHeight="true" outlineLevel="0" collapsed="false">
      <c r="A13" s="8" t="n">
        <f aca="false">IF(B13="","",ROW()-8)</f>
        <v>5</v>
      </c>
      <c r="B13" s="9" t="n">
        <v>46184</v>
      </c>
      <c r="C13" s="10" t="s">
        <v>25</v>
      </c>
      <c r="D13" s="10" t="s">
        <v>37</v>
      </c>
      <c r="E13" s="10" t="s">
        <v>27</v>
      </c>
      <c r="F13" s="11" t="s">
        <v>38</v>
      </c>
      <c r="G13" s="12" t="n">
        <v>63188</v>
      </c>
      <c r="H13" s="12" t="n">
        <v>63332</v>
      </c>
      <c r="I13" s="13" t="n">
        <f aca="false">IF(OR(G13="",H13=""),"",H13-G13)</f>
        <v>144</v>
      </c>
      <c r="J13" s="14" t="n">
        <f aca="false">IF(I13="","",I13*Fahrtenbuch!$I$5)</f>
        <v>43.2</v>
      </c>
      <c r="K13" s="15" t="n">
        <v>3</v>
      </c>
      <c r="L13" s="14" t="n">
        <f aca="false">IF(I13="","",J13+IF(K13="",0,K13))</f>
        <v>46.2</v>
      </c>
    </row>
    <row r="14" customFormat="false" ht="16.5" hidden="false" customHeight="true" outlineLevel="0" collapsed="false">
      <c r="A14" s="16" t="n">
        <f aca="false">IF(B14="","",ROW()-8)</f>
        <v>6</v>
      </c>
      <c r="B14" s="17" t="n">
        <v>46185</v>
      </c>
      <c r="C14" s="18" t="s">
        <v>25</v>
      </c>
      <c r="D14" s="18" t="s">
        <v>39</v>
      </c>
      <c r="E14" s="18" t="s">
        <v>40</v>
      </c>
      <c r="F14" s="19" t="s">
        <v>41</v>
      </c>
      <c r="G14" s="20" t="n">
        <v>63332</v>
      </c>
      <c r="H14" s="20" t="n">
        <v>63586</v>
      </c>
      <c r="I14" s="13" t="n">
        <f aca="false">IF(OR(G14="",H14=""),"",H14-G14)</f>
        <v>254</v>
      </c>
      <c r="J14" s="14" t="n">
        <f aca="false">IF(I14="","",I14*Fahrtenbuch!$I$5)</f>
        <v>76.2</v>
      </c>
      <c r="K14" s="21" t="n">
        <v>6.5</v>
      </c>
      <c r="L14" s="14" t="n">
        <f aca="false">IF(I14="","",J14+IF(K14="",0,K14))</f>
        <v>82.7</v>
      </c>
    </row>
    <row r="15" customFormat="false" ht="16.5" hidden="false" customHeight="true" outlineLevel="0" collapsed="false">
      <c r="A15" s="8" t="n">
        <f aca="false">IF(B15="","",ROW()-8)</f>
        <v>7</v>
      </c>
      <c r="B15" s="9" t="n">
        <v>46188</v>
      </c>
      <c r="C15" s="10" t="s">
        <v>25</v>
      </c>
      <c r="D15" s="10" t="s">
        <v>42</v>
      </c>
      <c r="E15" s="10" t="s">
        <v>27</v>
      </c>
      <c r="F15" s="11" t="s">
        <v>43</v>
      </c>
      <c r="G15" s="12" t="n">
        <v>63586</v>
      </c>
      <c r="H15" s="12" t="n">
        <v>63888</v>
      </c>
      <c r="I15" s="13" t="n">
        <f aca="false">IF(OR(G15="",H15=""),"",H15-G15)</f>
        <v>302</v>
      </c>
      <c r="J15" s="14" t="n">
        <f aca="false">IF(I15="","",I15*Fahrtenbuch!$I$5)</f>
        <v>90.6</v>
      </c>
      <c r="K15" s="15"/>
      <c r="L15" s="14" t="n">
        <f aca="false">IF(I15="","",J15+IF(K15="",0,K15))</f>
        <v>90.6</v>
      </c>
    </row>
    <row r="16" customFormat="false" ht="16.5" hidden="false" customHeight="true" outlineLevel="0" collapsed="false">
      <c r="A16" s="16" t="n">
        <f aca="false">IF(B16="","",ROW()-8)</f>
        <v>8</v>
      </c>
      <c r="B16" s="17" t="n">
        <v>46190</v>
      </c>
      <c r="C16" s="18" t="s">
        <v>25</v>
      </c>
      <c r="D16" s="18" t="s">
        <v>44</v>
      </c>
      <c r="E16" s="18" t="s">
        <v>27</v>
      </c>
      <c r="F16" s="19" t="s">
        <v>45</v>
      </c>
      <c r="G16" s="20" t="n">
        <v>63888</v>
      </c>
      <c r="H16" s="20" t="n">
        <v>64066</v>
      </c>
      <c r="I16" s="13" t="n">
        <f aca="false">IF(OR(G16="",H16=""),"",H16-G16)</f>
        <v>178</v>
      </c>
      <c r="J16" s="14" t="n">
        <f aca="false">IF(I16="","",I16*Fahrtenbuch!$I$5)</f>
        <v>53.4</v>
      </c>
      <c r="K16" s="21" t="n">
        <v>5</v>
      </c>
      <c r="L16" s="14" t="n">
        <f aca="false">IF(I16="","",J16+IF(K16="",0,K16))</f>
        <v>58.4</v>
      </c>
    </row>
    <row r="17" customFormat="false" ht="16.5" hidden="false" customHeight="true" outlineLevel="0" collapsed="false">
      <c r="A17" s="8" t="n">
        <f aca="false">IF(B17="","",ROW()-8)</f>
        <v>9</v>
      </c>
      <c r="B17" s="9" t="n">
        <v>46191</v>
      </c>
      <c r="C17" s="10" t="s">
        <v>25</v>
      </c>
      <c r="D17" s="10" t="s">
        <v>46</v>
      </c>
      <c r="E17" s="10" t="s">
        <v>32</v>
      </c>
      <c r="F17" s="11" t="s">
        <v>47</v>
      </c>
      <c r="G17" s="12" t="n">
        <v>64066</v>
      </c>
      <c r="H17" s="12" t="n">
        <v>64318</v>
      </c>
      <c r="I17" s="13" t="n">
        <f aca="false">IF(OR(G17="",H17=""),"",H17-G17)</f>
        <v>252</v>
      </c>
      <c r="J17" s="14" t="n">
        <f aca="false">IF(I17="","",I17*Fahrtenbuch!$I$5)</f>
        <v>75.6</v>
      </c>
      <c r="K17" s="15"/>
      <c r="L17" s="14" t="n">
        <f aca="false">IF(I17="","",J17+IF(K17="",0,K17))</f>
        <v>75.6</v>
      </c>
    </row>
    <row r="18" customFormat="false" ht="16.5" hidden="false" customHeight="true" outlineLevel="0" collapsed="false">
      <c r="A18" s="16" t="n">
        <f aca="false">IF(B18="","",ROW()-8)</f>
        <v>10</v>
      </c>
      <c r="B18" s="17" t="n">
        <v>46195</v>
      </c>
      <c r="C18" s="18" t="s">
        <v>25</v>
      </c>
      <c r="D18" s="18" t="s">
        <v>48</v>
      </c>
      <c r="E18" s="18" t="s">
        <v>35</v>
      </c>
      <c r="F18" s="19" t="s">
        <v>49</v>
      </c>
      <c r="G18" s="20" t="n">
        <v>64318</v>
      </c>
      <c r="H18" s="20" t="n">
        <v>64650</v>
      </c>
      <c r="I18" s="13" t="n">
        <f aca="false">IF(OR(G18="",H18=""),"",H18-G18)</f>
        <v>332</v>
      </c>
      <c r="J18" s="14" t="n">
        <f aca="false">IF(I18="","",I18*Fahrtenbuch!$I$5)</f>
        <v>99.6</v>
      </c>
      <c r="K18" s="21" t="n">
        <v>12.8</v>
      </c>
      <c r="L18" s="14" t="n">
        <f aca="false">IF(I18="","",J18+IF(K18="",0,K18))</f>
        <v>112.4</v>
      </c>
    </row>
    <row r="19" customFormat="false" ht="16.5" hidden="false" customHeight="true" outlineLevel="0" collapsed="false">
      <c r="A19" s="8" t="n">
        <f aca="false">IF(B19="","",ROW()-8)</f>
        <v>11</v>
      </c>
      <c r="B19" s="9" t="n">
        <v>46196</v>
      </c>
      <c r="C19" s="10" t="s">
        <v>25</v>
      </c>
      <c r="D19" s="10" t="s">
        <v>50</v>
      </c>
      <c r="E19" s="10" t="s">
        <v>27</v>
      </c>
      <c r="F19" s="11" t="s">
        <v>51</v>
      </c>
      <c r="G19" s="12" t="n">
        <v>64650</v>
      </c>
      <c r="H19" s="12" t="n">
        <v>64724</v>
      </c>
      <c r="I19" s="13" t="n">
        <f aca="false">IF(OR(G19="",H19=""),"",H19-G19)</f>
        <v>74</v>
      </c>
      <c r="J19" s="14" t="n">
        <f aca="false">IF(I19="","",I19*Fahrtenbuch!$I$5)</f>
        <v>22.2</v>
      </c>
      <c r="K19" s="15" t="n">
        <v>2</v>
      </c>
      <c r="L19" s="14" t="n">
        <f aca="false">IF(I19="","",J19+IF(K19="",0,K19))</f>
        <v>24.2</v>
      </c>
    </row>
    <row r="20" customFormat="false" ht="16.5" hidden="false" customHeight="true" outlineLevel="0" collapsed="false">
      <c r="A20" s="16" t="n">
        <f aca="false">IF(B20="","",ROW()-8)</f>
        <v>12</v>
      </c>
      <c r="B20" s="17" t="n">
        <v>46198</v>
      </c>
      <c r="C20" s="18" t="s">
        <v>25</v>
      </c>
      <c r="D20" s="18" t="s">
        <v>52</v>
      </c>
      <c r="E20" s="18" t="s">
        <v>40</v>
      </c>
      <c r="F20" s="19" t="s">
        <v>53</v>
      </c>
      <c r="G20" s="20" t="n">
        <v>64724</v>
      </c>
      <c r="H20" s="20" t="n">
        <v>64980</v>
      </c>
      <c r="I20" s="13" t="n">
        <f aca="false">IF(OR(G20="",H20=""),"",H20-G20)</f>
        <v>256</v>
      </c>
      <c r="J20" s="14" t="n">
        <f aca="false">IF(I20="","",I20*Fahrtenbuch!$I$5)</f>
        <v>76.8</v>
      </c>
      <c r="K20" s="21"/>
      <c r="L20" s="14" t="n">
        <f aca="false">IF(I20="","",J20+IF(K20="",0,K20))</f>
        <v>76.8</v>
      </c>
    </row>
    <row r="21" customFormat="false" ht="16.5" hidden="false" customHeight="true" outlineLevel="0" collapsed="false">
      <c r="A21" s="8" t="n">
        <f aca="false">IF(B21="","",ROW()-8)</f>
        <v>13</v>
      </c>
      <c r="B21" s="9" t="n">
        <v>46199</v>
      </c>
      <c r="C21" s="10" t="s">
        <v>25</v>
      </c>
      <c r="D21" s="10" t="s">
        <v>54</v>
      </c>
      <c r="E21" s="10" t="s">
        <v>27</v>
      </c>
      <c r="F21" s="11" t="s">
        <v>55</v>
      </c>
      <c r="G21" s="12" t="n">
        <v>64980</v>
      </c>
      <c r="H21" s="12" t="n">
        <v>65214</v>
      </c>
      <c r="I21" s="13" t="n">
        <f aca="false">IF(OR(G21="",H21=""),"",H21-G21)</f>
        <v>234</v>
      </c>
      <c r="J21" s="14" t="n">
        <f aca="false">IF(I21="","",I21*Fahrtenbuch!$I$5)</f>
        <v>70.2</v>
      </c>
      <c r="K21" s="15" t="n">
        <v>4</v>
      </c>
      <c r="L21" s="14" t="n">
        <f aca="false">IF(I21="","",J21+IF(K21="",0,K21))</f>
        <v>74.2</v>
      </c>
    </row>
    <row r="22" customFormat="false" ht="16.5" hidden="false" customHeight="true" outlineLevel="0" collapsed="false">
      <c r="A22" s="16" t="n">
        <f aca="false">IF(B22="","",ROW()-8)</f>
        <v>14</v>
      </c>
      <c r="B22" s="17" t="n">
        <v>46202</v>
      </c>
      <c r="C22" s="18" t="s">
        <v>25</v>
      </c>
      <c r="D22" s="18" t="s">
        <v>56</v>
      </c>
      <c r="E22" s="18" t="s">
        <v>57</v>
      </c>
      <c r="F22" s="19" t="s">
        <v>58</v>
      </c>
      <c r="G22" s="20" t="n">
        <v>65214</v>
      </c>
      <c r="H22" s="20" t="n">
        <v>65402</v>
      </c>
      <c r="I22" s="13" t="n">
        <f aca="false">IF(OR(G22="",H22=""),"",H22-G22)</f>
        <v>188</v>
      </c>
      <c r="J22" s="14" t="n">
        <f aca="false">IF(I22="","",I22*Fahrtenbuch!$I$5)</f>
        <v>56.4</v>
      </c>
      <c r="K22" s="21"/>
      <c r="L22" s="14" t="n">
        <f aca="false">IF(I22="","",J22+IF(K22="",0,K22))</f>
        <v>56.4</v>
      </c>
    </row>
    <row r="23" customFormat="false" ht="16.5" hidden="false" customHeight="true" outlineLevel="0" collapsed="false">
      <c r="A23" s="8" t="str">
        <f aca="false">IF(B23="","",ROW()-8)</f>
        <v/>
      </c>
      <c r="B23" s="9"/>
      <c r="C23" s="10"/>
      <c r="D23" s="10"/>
      <c r="E23" s="10"/>
      <c r="F23" s="11"/>
      <c r="G23" s="12"/>
      <c r="H23" s="12"/>
      <c r="I23" s="13" t="str">
        <f aca="false">IF(OR(G23="",H23=""),"",H23-G23)</f>
        <v/>
      </c>
      <c r="J23" s="14" t="str">
        <f aca="false">IF(I23="","",I23*Fahrtenbuch!$I$5)</f>
        <v/>
      </c>
      <c r="K23" s="15"/>
      <c r="L23" s="14" t="str">
        <f aca="false">IF(I23="","",J23+IF(K23="",0,K23))</f>
        <v/>
      </c>
    </row>
    <row r="24" customFormat="false" ht="16.5" hidden="false" customHeight="true" outlineLevel="0" collapsed="false">
      <c r="A24" s="16" t="str">
        <f aca="false">IF(B24="","",ROW()-8)</f>
        <v/>
      </c>
      <c r="B24" s="17"/>
      <c r="C24" s="18"/>
      <c r="D24" s="18"/>
      <c r="E24" s="18"/>
      <c r="F24" s="19"/>
      <c r="G24" s="20"/>
      <c r="H24" s="20"/>
      <c r="I24" s="13" t="str">
        <f aca="false">IF(OR(G24="",H24=""),"",H24-G24)</f>
        <v/>
      </c>
      <c r="J24" s="14" t="str">
        <f aca="false">IF(I24="","",I24*Fahrtenbuch!$I$5)</f>
        <v/>
      </c>
      <c r="K24" s="21"/>
      <c r="L24" s="14" t="str">
        <f aca="false">IF(I24="","",J24+IF(K24="",0,K24))</f>
        <v/>
      </c>
    </row>
    <row r="25" customFormat="false" ht="16.5" hidden="false" customHeight="true" outlineLevel="0" collapsed="false">
      <c r="A25" s="8" t="str">
        <f aca="false">IF(B25="","",ROW()-8)</f>
        <v/>
      </c>
      <c r="B25" s="9"/>
      <c r="C25" s="10"/>
      <c r="D25" s="10"/>
      <c r="E25" s="10"/>
      <c r="F25" s="11"/>
      <c r="G25" s="12"/>
      <c r="H25" s="12"/>
      <c r="I25" s="13" t="str">
        <f aca="false">IF(OR(G25="",H25=""),"",H25-G25)</f>
        <v/>
      </c>
      <c r="J25" s="14" t="str">
        <f aca="false">IF(I25="","",I25*Fahrtenbuch!$I$5)</f>
        <v/>
      </c>
      <c r="K25" s="15"/>
      <c r="L25" s="14" t="str">
        <f aca="false">IF(I25="","",J25+IF(K25="",0,K25))</f>
        <v/>
      </c>
    </row>
    <row r="26" customFormat="false" ht="16.5" hidden="false" customHeight="true" outlineLevel="0" collapsed="false">
      <c r="A26" s="16" t="str">
        <f aca="false">IF(B26="","",ROW()-8)</f>
        <v/>
      </c>
      <c r="B26" s="17"/>
      <c r="C26" s="18"/>
      <c r="D26" s="18"/>
      <c r="E26" s="18"/>
      <c r="F26" s="19"/>
      <c r="G26" s="20"/>
      <c r="H26" s="20"/>
      <c r="I26" s="13" t="str">
        <f aca="false">IF(OR(G26="",H26=""),"",H26-G26)</f>
        <v/>
      </c>
      <c r="J26" s="14" t="str">
        <f aca="false">IF(I26="","",I26*Fahrtenbuch!$I$5)</f>
        <v/>
      </c>
      <c r="K26" s="21"/>
      <c r="L26" s="14" t="str">
        <f aca="false">IF(I26="","",J26+IF(K26="",0,K26))</f>
        <v/>
      </c>
    </row>
    <row r="27" customFormat="false" ht="16.5" hidden="false" customHeight="true" outlineLevel="0" collapsed="false">
      <c r="A27" s="8" t="str">
        <f aca="false">IF(B27="","",ROW()-8)</f>
        <v/>
      </c>
      <c r="B27" s="9"/>
      <c r="C27" s="10"/>
      <c r="D27" s="10"/>
      <c r="E27" s="10"/>
      <c r="F27" s="11"/>
      <c r="G27" s="12"/>
      <c r="H27" s="12"/>
      <c r="I27" s="13" t="str">
        <f aca="false">IF(OR(G27="",H27=""),"",H27-G27)</f>
        <v/>
      </c>
      <c r="J27" s="14" t="str">
        <f aca="false">IF(I27="","",I27*Fahrtenbuch!$I$5)</f>
        <v/>
      </c>
      <c r="K27" s="15"/>
      <c r="L27" s="14" t="str">
        <f aca="false">IF(I27="","",J27+IF(K27="",0,K27))</f>
        <v/>
      </c>
    </row>
    <row r="28" customFormat="false" ht="16.5" hidden="false" customHeight="true" outlineLevel="0" collapsed="false">
      <c r="A28" s="16" t="str">
        <f aca="false">IF(B28="","",ROW()-8)</f>
        <v/>
      </c>
      <c r="B28" s="17"/>
      <c r="C28" s="18"/>
      <c r="D28" s="18"/>
      <c r="E28" s="18"/>
      <c r="F28" s="19"/>
      <c r="G28" s="20"/>
      <c r="H28" s="20"/>
      <c r="I28" s="13" t="str">
        <f aca="false">IF(OR(G28="",H28=""),"",H28-G28)</f>
        <v/>
      </c>
      <c r="J28" s="14" t="str">
        <f aca="false">IF(I28="","",I28*Fahrtenbuch!$I$5)</f>
        <v/>
      </c>
      <c r="K28" s="21"/>
      <c r="L28" s="14" t="str">
        <f aca="false">IF(I28="","",J28+IF(K28="",0,K28))</f>
        <v/>
      </c>
    </row>
    <row r="29" customFormat="false" ht="16.5" hidden="false" customHeight="true" outlineLevel="0" collapsed="false">
      <c r="A29" s="8" t="str">
        <f aca="false">IF(B29="","",ROW()-8)</f>
        <v/>
      </c>
      <c r="B29" s="9"/>
      <c r="C29" s="10"/>
      <c r="D29" s="10"/>
      <c r="E29" s="10"/>
      <c r="F29" s="11"/>
      <c r="G29" s="12"/>
      <c r="H29" s="12"/>
      <c r="I29" s="13" t="str">
        <f aca="false">IF(OR(G29="",H29=""),"",H29-G29)</f>
        <v/>
      </c>
      <c r="J29" s="14" t="str">
        <f aca="false">IF(I29="","",I29*Fahrtenbuch!$I$5)</f>
        <v/>
      </c>
      <c r="K29" s="15"/>
      <c r="L29" s="14" t="str">
        <f aca="false">IF(I29="","",J29+IF(K29="",0,K29))</f>
        <v/>
      </c>
    </row>
    <row r="30" customFormat="false" ht="16.5" hidden="false" customHeight="true" outlineLevel="0" collapsed="false">
      <c r="A30" s="16" t="str">
        <f aca="false">IF(B30="","",ROW()-8)</f>
        <v/>
      </c>
      <c r="B30" s="17"/>
      <c r="C30" s="18"/>
      <c r="D30" s="18"/>
      <c r="E30" s="18"/>
      <c r="F30" s="19"/>
      <c r="G30" s="20"/>
      <c r="H30" s="20"/>
      <c r="I30" s="13" t="str">
        <f aca="false">IF(OR(G30="",H30=""),"",H30-G30)</f>
        <v/>
      </c>
      <c r="J30" s="14" t="str">
        <f aca="false">IF(I30="","",I30*Fahrtenbuch!$I$5)</f>
        <v/>
      </c>
      <c r="K30" s="21"/>
      <c r="L30" s="14" t="str">
        <f aca="false">IF(I30="","",J30+IF(K30="",0,K30))</f>
        <v/>
      </c>
    </row>
    <row r="32" customFormat="false" ht="21.75" hidden="false" customHeight="true" outlineLevel="0" collapsed="false">
      <c r="A32" s="22"/>
      <c r="B32" s="22"/>
      <c r="C32" s="22"/>
      <c r="D32" s="22"/>
      <c r="E32" s="22"/>
      <c r="F32" s="23" t="s">
        <v>59</v>
      </c>
      <c r="G32" s="22"/>
      <c r="H32" s="22"/>
      <c r="I32" s="24" t="n">
        <f aca="false">SUM(I9:I30)</f>
        <v>2952</v>
      </c>
      <c r="J32" s="25" t="n">
        <f aca="false">SUM(J9:J30)</f>
        <v>885.6</v>
      </c>
      <c r="K32" s="25" t="n">
        <f aca="false">SUM(K9:K30)</f>
        <v>55.8</v>
      </c>
      <c r="L32" s="25" t="n">
        <f aca="false">SUM(L9:L30)</f>
        <v>941.4</v>
      </c>
    </row>
  </sheetData>
  <autoFilter ref="A8:L30"/>
  <mergeCells count="14">
    <mergeCell ref="A1:L1"/>
    <mergeCell ref="A2:L2"/>
    <mergeCell ref="A4:B4"/>
    <mergeCell ref="C4:F4"/>
    <mergeCell ref="G4:H4"/>
    <mergeCell ref="I4:L4"/>
    <mergeCell ref="A5:B5"/>
    <mergeCell ref="C5:F5"/>
    <mergeCell ref="G5:H5"/>
    <mergeCell ref="I5:L5"/>
    <mergeCell ref="A6:B6"/>
    <mergeCell ref="C6:F6"/>
    <mergeCell ref="G6:H6"/>
    <mergeCell ref="I6:L6"/>
  </mergeCells>
  <conditionalFormatting sqref="I9:I30">
    <cfRule type="cellIs" priority="2" operator="lessThan" aboveAverage="0" equalAverage="0" bottom="0" percent="0" rank="0" text="" dxfId="6">
      <formula>0</formula>
    </cfRule>
  </conditionalFormatting>
  <dataValidations count="1">
    <dataValidation allowBlank="true" error="Bitte eine Kategorie aus der Liste wählen." errorStyle="stop" errorTitle="Ungültige Kategorie" operator="between" showDropDown="false" showErrorMessage="false" showInputMessage="false" sqref="E9:E30" type="list">
      <formula1>"Kundentermin,Messe/Veranstaltung,Lieferung/Transport,Schulung/Weiterbildung,Sonstiges"</formula1>
      <formula2>0</formula2>
    </dataValidation>
  </dataValidations>
  <printOptions headings="false" gridLines="false" gridLinesSet="true" horizontalCentered="true" verticalCentered="false"/>
  <pageMargins left="0.3" right="0.3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G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3" min="3" style="0" width="18"/>
    <col collapsed="false" customWidth="true" hidden="false" outlineLevel="0" max="4" min="4" style="0" width="16"/>
    <col collapsed="false" customWidth="true" hidden="false" outlineLevel="0" max="5" min="5" style="0" width="18"/>
    <col collapsed="false" customWidth="true" hidden="false" outlineLevel="0" max="7" min="6" style="0" width="16"/>
    <col collapsed="false" customWidth="true" hidden="false" outlineLevel="0" max="8" min="8" style="0" width="6"/>
  </cols>
  <sheetData>
    <row r="1" customFormat="false" ht="33.75" hidden="false" customHeight="true" outlineLevel="0" collapsed="false">
      <c r="B1" s="1" t="s">
        <v>60</v>
      </c>
      <c r="C1" s="1"/>
      <c r="D1" s="1"/>
      <c r="E1" s="1"/>
      <c r="F1" s="1"/>
      <c r="G1" s="1"/>
    </row>
    <row r="2" customFormat="false" ht="19.5" hidden="false" customHeight="true" outlineLevel="0" collapsed="false">
      <c r="B2" s="2" t="s">
        <v>61</v>
      </c>
      <c r="C2" s="2"/>
      <c r="D2" s="2"/>
      <c r="E2" s="2"/>
      <c r="F2" s="2"/>
      <c r="G2" s="2"/>
    </row>
    <row r="3" customFormat="false" ht="7.5" hidden="false" customHeight="true" outlineLevel="0" collapsed="false"/>
    <row r="4" customFormat="false" ht="18" hidden="false" customHeight="true" outlineLevel="0" collapsed="false">
      <c r="B4" s="3" t="s">
        <v>2</v>
      </c>
      <c r="C4" s="26" t="str">
        <f aca="false">Fahrtenbuch!C4</f>
        <v>Katharina Vogel</v>
      </c>
      <c r="D4" s="26"/>
      <c r="E4" s="3" t="s">
        <v>4</v>
      </c>
      <c r="F4" s="26" t="str">
        <f aca="false">Fahrtenbuch!I4</f>
        <v>Juni 2026</v>
      </c>
    </row>
    <row r="5" customFormat="false" ht="18" hidden="false" customHeight="true" outlineLevel="0" collapsed="false">
      <c r="B5" s="3" t="s">
        <v>62</v>
      </c>
      <c r="C5" s="26" t="str">
        <f aca="false">Fahrtenbuch!C5</f>
        <v>VW Passat Variant</v>
      </c>
      <c r="D5" s="26"/>
      <c r="E5" s="3" t="s">
        <v>9</v>
      </c>
      <c r="F5" s="26" t="str">
        <f aca="false">Fahrtenbuch!C6</f>
        <v>M-KV 2847</v>
      </c>
    </row>
    <row r="6" customFormat="false" ht="18" hidden="false" customHeight="true" outlineLevel="0" collapsed="false">
      <c r="B6" s="3" t="s">
        <v>11</v>
      </c>
      <c r="C6" s="26" t="str">
        <f aca="false">Fahrtenbuch!I6</f>
        <v>Vertrieb Süd</v>
      </c>
      <c r="D6" s="26"/>
      <c r="E6" s="3" t="s">
        <v>8</v>
      </c>
      <c r="F6" s="27" t="n">
        <f aca="false">Fahrtenbuch!I5</f>
        <v>0.3</v>
      </c>
    </row>
    <row r="7" customFormat="false" ht="9.75" hidden="false" customHeight="true" outlineLevel="0" collapsed="false"/>
    <row r="8" customFormat="false" ht="21.75" hidden="false" customHeight="true" outlineLevel="0" collapsed="false">
      <c r="B8" s="28" t="s">
        <v>63</v>
      </c>
      <c r="C8" s="28"/>
      <c r="D8" s="28"/>
      <c r="E8" s="28"/>
      <c r="F8" s="28"/>
    </row>
    <row r="9" customFormat="false" ht="18.75" hidden="false" customHeight="true" outlineLevel="0" collapsed="false">
      <c r="B9" s="29" t="s">
        <v>64</v>
      </c>
      <c r="C9" s="30" t="n">
        <f aca="false">COUNT(Fahrtenbuch!I9:I30)</f>
        <v>14</v>
      </c>
      <c r="D9" s="30"/>
    </row>
    <row r="10" customFormat="false" ht="18.75" hidden="false" customHeight="true" outlineLevel="0" collapsed="false">
      <c r="B10" s="29" t="s">
        <v>65</v>
      </c>
      <c r="C10" s="31" t="n">
        <f aca="false">SUM(Fahrtenbuch!I9:I30)</f>
        <v>2952</v>
      </c>
      <c r="D10" s="31"/>
    </row>
    <row r="11" customFormat="false" ht="18.75" hidden="false" customHeight="true" outlineLevel="0" collapsed="false">
      <c r="B11" s="29" t="s">
        <v>66</v>
      </c>
      <c r="C11" s="32" t="n">
        <f aca="false">SUM(Fahrtenbuch!J9:J30)</f>
        <v>885.6</v>
      </c>
      <c r="D11" s="32"/>
    </row>
    <row r="12" customFormat="false" ht="18.75" hidden="false" customHeight="true" outlineLevel="0" collapsed="false">
      <c r="B12" s="29" t="s">
        <v>67</v>
      </c>
      <c r="C12" s="32" t="n">
        <f aca="false">SUM(Fahrtenbuch!K9:K30)</f>
        <v>55.8</v>
      </c>
      <c r="D12" s="32"/>
    </row>
    <row r="13" customFormat="false" ht="25.5" hidden="false" customHeight="true" outlineLevel="0" collapsed="false">
      <c r="B13" s="33" t="s">
        <v>68</v>
      </c>
      <c r="C13" s="34" t="n">
        <f aca="false">SUM(Fahrtenbuch!L9:L30)</f>
        <v>941.4</v>
      </c>
      <c r="D13" s="34"/>
    </row>
    <row r="15" customFormat="false" ht="21.75" hidden="false" customHeight="true" outlineLevel="0" collapsed="false">
      <c r="B15" s="28" t="s">
        <v>69</v>
      </c>
      <c r="C15" s="28"/>
      <c r="D15" s="28"/>
      <c r="E15" s="28"/>
      <c r="F15" s="28"/>
    </row>
    <row r="16" customFormat="false" ht="15" hidden="false" customHeight="false" outlineLevel="0" collapsed="false">
      <c r="B16" s="3" t="s">
        <v>17</v>
      </c>
      <c r="C16" s="35" t="s">
        <v>70</v>
      </c>
      <c r="D16" s="35" t="s">
        <v>71</v>
      </c>
      <c r="E16" s="35" t="s">
        <v>24</v>
      </c>
    </row>
    <row r="17" customFormat="false" ht="18" hidden="false" customHeight="true" outlineLevel="0" collapsed="false">
      <c r="B17" s="26" t="s">
        <v>27</v>
      </c>
      <c r="C17" s="36" t="n">
        <f aca="false">COUNTIF(Fahrtenbuch!E9:E30,"Kundentermin")</f>
        <v>7</v>
      </c>
      <c r="D17" s="30" t="n">
        <f aca="false">SUMIF(Fahrtenbuch!E9:E30,"Kundentermin",Fahrtenbuch!I9:I30)</f>
        <v>1212</v>
      </c>
      <c r="E17" s="32" t="n">
        <f aca="false">SUMIF(Fahrtenbuch!E9:E30,"Kundentermin",Fahrtenbuch!L9:L30)</f>
        <v>382.1</v>
      </c>
    </row>
    <row r="18" customFormat="false" ht="18" hidden="false" customHeight="true" outlineLevel="0" collapsed="false">
      <c r="B18" s="26" t="s">
        <v>32</v>
      </c>
      <c r="C18" s="36" t="n">
        <f aca="false">COUNTIF(Fahrtenbuch!E9:E30,"Messe/Veranstaltung")</f>
        <v>2</v>
      </c>
      <c r="D18" s="30" t="n">
        <f aca="false">SUMIF(Fahrtenbuch!E9:E30,"Messe/Veranstaltung",Fahrtenbuch!I9:I30)</f>
        <v>594</v>
      </c>
      <c r="E18" s="32" t="n">
        <f aca="false">SUMIF(Fahrtenbuch!E9:E30,"Messe/Veranstaltung",Fahrtenbuch!L9:L30)</f>
        <v>196.2</v>
      </c>
    </row>
    <row r="19" customFormat="false" ht="18" hidden="false" customHeight="true" outlineLevel="0" collapsed="false">
      <c r="B19" s="26" t="s">
        <v>35</v>
      </c>
      <c r="C19" s="36" t="n">
        <f aca="false">COUNTIF(Fahrtenbuch!E9:E30,"Lieferung/Transport")</f>
        <v>2</v>
      </c>
      <c r="D19" s="30" t="n">
        <f aca="false">SUMIF(Fahrtenbuch!E9:E30,"Lieferung/Transport",Fahrtenbuch!I9:I30)</f>
        <v>448</v>
      </c>
      <c r="E19" s="32" t="n">
        <f aca="false">SUMIF(Fahrtenbuch!E9:E30,"Lieferung/Transport",Fahrtenbuch!L9:L30)</f>
        <v>147.2</v>
      </c>
    </row>
    <row r="20" customFormat="false" ht="18" hidden="false" customHeight="true" outlineLevel="0" collapsed="false">
      <c r="B20" s="26" t="s">
        <v>40</v>
      </c>
      <c r="C20" s="36" t="n">
        <f aca="false">COUNTIF(Fahrtenbuch!E9:E30,"Schulung/Weiterbildung")</f>
        <v>2</v>
      </c>
      <c r="D20" s="30" t="n">
        <f aca="false">SUMIF(Fahrtenbuch!E9:E30,"Schulung/Weiterbildung",Fahrtenbuch!I9:I30)</f>
        <v>510</v>
      </c>
      <c r="E20" s="32" t="n">
        <f aca="false">SUMIF(Fahrtenbuch!E9:E30,"Schulung/Weiterbildung",Fahrtenbuch!L9:L30)</f>
        <v>159.5</v>
      </c>
    </row>
    <row r="21" customFormat="false" ht="18" hidden="false" customHeight="true" outlineLevel="0" collapsed="false">
      <c r="B21" s="26" t="s">
        <v>57</v>
      </c>
      <c r="C21" s="36" t="n">
        <f aca="false">COUNTIF(Fahrtenbuch!E9:E30,"Sonstiges")</f>
        <v>1</v>
      </c>
      <c r="D21" s="30" t="n">
        <f aca="false">SUMIF(Fahrtenbuch!E9:E30,"Sonstiges",Fahrtenbuch!I9:I30)</f>
        <v>188</v>
      </c>
      <c r="E21" s="32" t="n">
        <f aca="false">SUMIF(Fahrtenbuch!E9:E30,"Sonstiges",Fahrtenbuch!L9:L30)</f>
        <v>56.4</v>
      </c>
    </row>
    <row r="22" customFormat="false" ht="15" hidden="false" customHeight="false" outlineLevel="0" collapsed="false">
      <c r="B22" s="37" t="s">
        <v>59</v>
      </c>
      <c r="C22" s="38" t="n">
        <f aca="false">SUM(C17:C21)</f>
        <v>14</v>
      </c>
      <c r="D22" s="39" t="n">
        <f aca="false">SUM(D17:D21)</f>
        <v>2952</v>
      </c>
      <c r="E22" s="40" t="n">
        <f aca="false">SUM(E17:E21)</f>
        <v>941.4</v>
      </c>
    </row>
    <row r="24" customFormat="false" ht="25.5" hidden="false" customHeight="true" outlineLevel="0" collapsed="false">
      <c r="B24" s="41"/>
      <c r="D24" s="41"/>
      <c r="F24" s="41"/>
    </row>
    <row r="25" customFormat="false" ht="15" hidden="false" customHeight="false" outlineLevel="0" collapsed="false">
      <c r="B25" s="42" t="s">
        <v>72</v>
      </c>
      <c r="D25" s="42" t="s">
        <v>73</v>
      </c>
      <c r="F25" s="42" t="s">
        <v>74</v>
      </c>
    </row>
    <row r="27" customFormat="false" ht="43.5" hidden="false" customHeight="true" outlineLevel="0" collapsed="false">
      <c r="B27" s="43" t="s">
        <v>75</v>
      </c>
      <c r="C27" s="43"/>
      <c r="D27" s="43"/>
      <c r="E27" s="43"/>
      <c r="F27" s="43"/>
    </row>
  </sheetData>
  <mergeCells count="13">
    <mergeCell ref="B1:G1"/>
    <mergeCell ref="B2:G2"/>
    <mergeCell ref="C4:D4"/>
    <mergeCell ref="C5:D5"/>
    <mergeCell ref="C6:D6"/>
    <mergeCell ref="B8:F8"/>
    <mergeCell ref="C9:D9"/>
    <mergeCell ref="C10:D10"/>
    <mergeCell ref="C11:D11"/>
    <mergeCell ref="C12:D12"/>
    <mergeCell ref="C13:D13"/>
    <mergeCell ref="B15:F15"/>
    <mergeCell ref="B27:F27"/>
  </mergeCells>
  <printOptions headings="false" gridLines="false" gridLinesSet="true" horizontalCentered="true" verticalCentered="false"/>
  <pageMargins left="0.3" right="0.3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2026-07-21T11:27:38Z</dcterms:created>
  <dc:creator>openpyxl</dc:creator>
  <dc:description/>
  <dc:language>en-US</dc:language>
  <cp:lastModifiedBy/>
  <dcterms:modified xsi:type="dcterms:W3CDTF">2026-07-21T11:27:38Z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