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B83981BB-6F69-4072-A768-995A4075287F}" xr6:coauthVersionLast="47" xr6:coauthVersionMax="47" xr10:uidLastSave="{00000000-0000-0000-0000-000000000000}"/>
  <bookViews>
    <workbookView xWindow="2175" yWindow="1725" windowWidth="25500" windowHeight="13500" tabRatio="500" xr2:uid="{00000000-000D-0000-FFFF-FFFF00000000}"/>
  </bookViews>
  <sheets>
    <sheet name="Übersicht" sheetId="1" r:id="rId1"/>
    <sheet name="Reinigungsplan" sheetId="2" r:id="rId2"/>
    <sheet name="Reinigungsnachweis" sheetId="3" r:id="rId3"/>
    <sheet name="Einstellung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8" i="2" l="1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I21" i="2"/>
  <c r="J21" i="2" s="1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D19" i="1" s="1"/>
  <c r="I10" i="2"/>
  <c r="J10" i="2" s="1"/>
  <c r="I9" i="2"/>
  <c r="J9" i="2" s="1"/>
  <c r="I8" i="2"/>
  <c r="J8" i="2" s="1"/>
  <c r="I7" i="2"/>
  <c r="J7" i="2" s="1"/>
  <c r="C20" i="1"/>
  <c r="C19" i="1"/>
  <c r="C18" i="1"/>
  <c r="C17" i="1"/>
  <c r="C16" i="1"/>
  <c r="B7" i="1"/>
  <c r="D17" i="1" l="1"/>
  <c r="D20" i="1"/>
  <c r="D18" i="1"/>
  <c r="H7" i="1"/>
  <c r="F7" i="1"/>
  <c r="D7" i="1"/>
  <c r="G20" i="1"/>
  <c r="G19" i="1"/>
  <c r="G18" i="1"/>
  <c r="G17" i="1"/>
  <c r="G16" i="1"/>
  <c r="D16" i="1"/>
  <c r="B11" i="1"/>
</calcChain>
</file>

<file path=xl/sharedStrings.xml><?xml version="1.0" encoding="utf-8"?>
<sst xmlns="http://schemas.openxmlformats.org/spreadsheetml/2006/main" count="214" uniqueCount="111">
  <si>
    <t>REINIGUNGSPLAN – ÜBERSICHT</t>
  </si>
  <si>
    <t>Musterbetrieb GmbH  ·  Objekt: Bürogebäude West  ·  Stand: automatisch (heute)</t>
  </si>
  <si>
    <t>Aufgaben gesamt</t>
  </si>
  <si>
    <t>Überfällig</t>
  </si>
  <si>
    <t>Fällig (≤3 Tage)</t>
  </si>
  <si>
    <t>Im Plan</t>
  </si>
  <si>
    <t>Anteil nicht überfälliger Aufgaben</t>
  </si>
  <si>
    <t>Aufgaben je Verantwortlich</t>
  </si>
  <si>
    <t>Status-Verteilung</t>
  </si>
  <si>
    <t>Verantwortlich</t>
  </si>
  <si>
    <t>Aufgaben</t>
  </si>
  <si>
    <t>davon überfällig</t>
  </si>
  <si>
    <t>Status</t>
  </si>
  <si>
    <t>Anzahl</t>
  </si>
  <si>
    <t>M. Keller</t>
  </si>
  <si>
    <t>S. Braun</t>
  </si>
  <si>
    <t>Fällig</t>
  </si>
  <si>
    <t>A. Wagner</t>
  </si>
  <si>
    <t>T. Fischer</t>
  </si>
  <si>
    <t>Nach Bedarf</t>
  </si>
  <si>
    <t>Externe Reinigungsfirma</t>
  </si>
  <si>
    <t>Offen</t>
  </si>
  <si>
    <t>REINIGUNGSPLAN</t>
  </si>
  <si>
    <t>Musterbetrieb GmbH  ·  Objekt: Bürogebäude West  ·  Planjahr 2026</t>
  </si>
  <si>
    <t>Status wird automatisch berechnet.   ● Überfällig   ● Fällig (in ≤ 3 Tagen)   ● Im Plan   ● Nach Bedarf.   Grün hinterlegte Spalten haben Auswahllisten.</t>
  </si>
  <si>
    <t>Nr.</t>
  </si>
  <si>
    <t>Bereich</t>
  </si>
  <si>
    <t>Reinigungsaufgabe</t>
  </si>
  <si>
    <t>Intervall</t>
  </si>
  <si>
    <t>Reinigungsmittel</t>
  </si>
  <si>
    <t>Letzte
Reinigung</t>
  </si>
  <si>
    <t>Nächste
Reinigung</t>
  </si>
  <si>
    <t>Bemerkung</t>
  </si>
  <si>
    <t>Eingangsbereich</t>
  </si>
  <si>
    <t>Eingangstür &amp; Glasflächen reinigen</t>
  </si>
  <si>
    <t>Wöchentlich</t>
  </si>
  <si>
    <t>Glasreiniger</t>
  </si>
  <si>
    <t>Streifenfrei polieren</t>
  </si>
  <si>
    <t>Fußmatten säubern / absaugen</t>
  </si>
  <si>
    <t>Täglich</t>
  </si>
  <si>
    <t>Mikrofasertuch / Besen</t>
  </si>
  <si>
    <t>Bei Regen häufiger</t>
  </si>
  <si>
    <t>Büro / Arbeitsplätze</t>
  </si>
  <si>
    <t>Schreibtische &amp; Oberflächen abwischen</t>
  </si>
  <si>
    <t>Allzweckreiniger</t>
  </si>
  <si>
    <t>Tastaturen nicht vergessen</t>
  </si>
  <si>
    <t>Böden saugen</t>
  </si>
  <si>
    <t>Bodenreiniger</t>
  </si>
  <si>
    <t>Küche / Teeküche</t>
  </si>
  <si>
    <t>Arbeitsflächen reinigen &amp; desinfizieren</t>
  </si>
  <si>
    <t>Desinfektionsmittel</t>
  </si>
  <si>
    <t>Kühlschrank auswischen</t>
  </si>
  <si>
    <t>Monatlich</t>
  </si>
  <si>
    <t>Reste entsorgen</t>
  </si>
  <si>
    <t>Kaffeemaschine entkalken</t>
  </si>
  <si>
    <t>Entkalker</t>
  </si>
  <si>
    <t>Sanitär / WC</t>
  </si>
  <si>
    <t>Toiletten reinigen &amp; desinfizieren</t>
  </si>
  <si>
    <t>Sanitärreiniger</t>
  </si>
  <si>
    <t>Waschbecken &amp; Armaturen reinigen</t>
  </si>
  <si>
    <t>Seife &amp; Papierhandtücher auffüllen</t>
  </si>
  <si>
    <t>—</t>
  </si>
  <si>
    <t>Flur / Treppenhaus</t>
  </si>
  <si>
    <t>Böden wischen</t>
  </si>
  <si>
    <t>Handläufe desinfizieren</t>
  </si>
  <si>
    <t>Besprechungsraum</t>
  </si>
  <si>
    <t>Tische &amp; Stühle reinigen</t>
  </si>
  <si>
    <t>Nach Meetings</t>
  </si>
  <si>
    <t>Allgemein</t>
  </si>
  <si>
    <t>Fenster innen reinigen</t>
  </si>
  <si>
    <t>Quartalsweise</t>
  </si>
  <si>
    <t>Mülleimer leeren &amp; Beutel wechseln</t>
  </si>
  <si>
    <t>Erste-Hilfe-Material prüfen &amp; auffüllen</t>
  </si>
  <si>
    <t>Bei Bedarf</t>
  </si>
  <si>
    <t>Sichtprüfung</t>
  </si>
  <si>
    <t>REINIGUNGSNACHWEIS</t>
  </si>
  <si>
    <t>Dokumentation der durchgeführten Reinigung  ·  Kalenderwoche 29 / 2026</t>
  </si>
  <si>
    <t>Jede erledigte Reinigung wird hier mit Datum, Uhrzeit und Handzeichen bestätigt. Bei Kontrollen dient diese Liste als Nachweis.</t>
  </si>
  <si>
    <t>Datum</t>
  </si>
  <si>
    <t>Uhrzeit</t>
  </si>
  <si>
    <t>Aufgabe</t>
  </si>
  <si>
    <t>Handzeichen</t>
  </si>
  <si>
    <t>Kontrolle</t>
  </si>
  <si>
    <t>07:15</t>
  </si>
  <si>
    <t>Toiletten gereinigt &amp; desinfiziert</t>
  </si>
  <si>
    <t>Ext. RF</t>
  </si>
  <si>
    <t>OK</t>
  </si>
  <si>
    <t>07:40</t>
  </si>
  <si>
    <t>Böden gewischt</t>
  </si>
  <si>
    <t>08:05</t>
  </si>
  <si>
    <t>Arbeitsflächen desinfiziert</t>
  </si>
  <si>
    <t>07:10</t>
  </si>
  <si>
    <t>16:30</t>
  </si>
  <si>
    <t>Mülleimer geleert</t>
  </si>
  <si>
    <t>07:20</t>
  </si>
  <si>
    <t>Fußmatten abgesaugt</t>
  </si>
  <si>
    <t>Regen – zusätzl. gewischt</t>
  </si>
  <si>
    <t>09:00</t>
  </si>
  <si>
    <t>Schreibtische abgewischt</t>
  </si>
  <si>
    <t>Nachbesserung</t>
  </si>
  <si>
    <t>2 Plätze belegt</t>
  </si>
  <si>
    <t>Waschbecken &amp; Armaturen gereinigt</t>
  </si>
  <si>
    <t>Einstellungen / Stammdaten</t>
  </si>
  <si>
    <t>Passen Sie hier die Auswahllisten an. Alle grün markierten Felder in den Plänen greifen auf diese Listen zu.</t>
  </si>
  <si>
    <t>Verantwortliche</t>
  </si>
  <si>
    <t>Bereiche</t>
  </si>
  <si>
    <t>Tage</t>
  </si>
  <si>
    <t>14-täglich</t>
  </si>
  <si>
    <t>Nicht erledigt</t>
  </si>
  <si>
    <t>Halbjährlich</t>
  </si>
  <si>
    <t>Lager / Archiv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</si>
</sst>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&quot;TT.&quot;mm&quot;.JJJJ&quot;"/>
  </numFmts>
  <fonts count="25" x14ac:knownFonts="1">
    <font>
      <sz val="11"/>
      <color theme="1"/>
      <name val="Calibri"/>
      <family val="2"/>
      <charset val="1"/>
    </font>
    <font>
      <b/>
      <sz val="20"/>
      <color rgb="FFFFFFFF"/>
      <name val="Calibri"/>
      <charset val="1"/>
    </font>
    <font>
      <sz val="10.5"/>
      <color rgb="FFFFFFFF"/>
      <name val="Calibri"/>
      <charset val="1"/>
    </font>
    <font>
      <b/>
      <sz val="10.5"/>
      <color rgb="FFFFFFFF"/>
      <name val="Calibri"/>
      <charset val="1"/>
    </font>
    <font>
      <b/>
      <sz val="10.5"/>
      <color rgb="FF9C1C1C"/>
      <name val="Calibri"/>
      <charset val="1"/>
    </font>
    <font>
      <b/>
      <sz val="10.5"/>
      <color rgb="FF8A5A00"/>
      <name val="Calibri"/>
      <charset val="1"/>
    </font>
    <font>
      <b/>
      <sz val="10.5"/>
      <color rgb="FF1E6B3A"/>
      <name val="Calibri"/>
      <charset val="1"/>
    </font>
    <font>
      <b/>
      <sz val="30"/>
      <color rgb="FFFFFFFF"/>
      <name val="Calibri"/>
      <charset val="1"/>
    </font>
    <font>
      <b/>
      <sz val="30"/>
      <color rgb="FF9C1C1C"/>
      <name val="Calibri"/>
      <charset val="1"/>
    </font>
    <font>
      <b/>
      <sz val="30"/>
      <color rgb="FF8A5A00"/>
      <name val="Calibri"/>
      <charset val="1"/>
    </font>
    <font>
      <b/>
      <sz val="30"/>
      <color rgb="FF1E6B3A"/>
      <name val="Calibri"/>
      <charset val="1"/>
    </font>
    <font>
      <b/>
      <sz val="11"/>
      <color rgb="FF0A403F"/>
      <name val="Calibri"/>
      <charset val="1"/>
    </font>
    <font>
      <b/>
      <sz val="24"/>
      <color rgb="FF1E6B3A"/>
      <name val="Calibri"/>
      <charset val="1"/>
    </font>
    <font>
      <b/>
      <sz val="12"/>
      <color rgb="FF0A403F"/>
      <name val="Calibri"/>
      <charset val="1"/>
    </font>
    <font>
      <sz val="10"/>
      <color rgb="FF2E3B3A"/>
      <name val="Calibri"/>
      <charset val="1"/>
    </font>
    <font>
      <b/>
      <sz val="10"/>
      <color rgb="FF9C1C1C"/>
      <name val="Calibri"/>
      <charset val="1"/>
    </font>
    <font>
      <b/>
      <sz val="10"/>
      <color rgb="FF8A5A00"/>
      <name val="Calibri"/>
      <charset val="1"/>
    </font>
    <font>
      <b/>
      <sz val="10"/>
      <color rgb="FF1E6B3A"/>
      <name val="Calibri"/>
      <charset val="1"/>
    </font>
    <font>
      <b/>
      <sz val="10"/>
      <color rgb="FF2E4E7E"/>
      <name val="Calibri"/>
      <charset val="1"/>
    </font>
    <font>
      <b/>
      <sz val="10"/>
      <color rgb="FF6B6B6B"/>
      <name val="Calibri"/>
      <charset val="1"/>
    </font>
    <font>
      <i/>
      <sz val="9"/>
      <color rgb="FF5F706F"/>
      <name val="Calibri"/>
      <charset val="1"/>
    </font>
    <font>
      <sz val="10"/>
      <color rgb="FF5F706F"/>
      <name val="Calibri"/>
      <charset val="1"/>
    </font>
    <font>
      <b/>
      <sz val="10"/>
      <color rgb="FF2E3B3A"/>
      <name val="Calibri"/>
      <charset val="1"/>
    </font>
    <font>
      <b/>
      <sz val="15"/>
      <color rgb="FF0A403F"/>
      <name val="Calibri"/>
      <charset val="1"/>
    </font>
    <font>
      <i/>
      <sz val="9.5"/>
      <color rgb="FF5F706F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rgb="FF0F5C5B"/>
        <bgColor rgb="FF1E6B3A"/>
      </patternFill>
    </fill>
    <fill>
      <patternFill patternType="solid">
        <fgColor rgb="FF12857F"/>
        <bgColor rgb="FF339966"/>
      </patternFill>
    </fill>
    <fill>
      <patternFill patternType="solid">
        <fgColor rgb="FFFADAD8"/>
        <bgColor rgb="FFFCEBC6"/>
      </patternFill>
    </fill>
    <fill>
      <patternFill patternType="solid">
        <fgColor rgb="FFFCEBC6"/>
        <bgColor rgb="FFFADAD8"/>
      </patternFill>
    </fill>
    <fill>
      <patternFill patternType="solid">
        <fgColor rgb="FFD8EFDE"/>
        <bgColor rgb="FFDCE6F5"/>
      </patternFill>
    </fill>
    <fill>
      <patternFill patternType="solid">
        <fgColor rgb="FF0A403F"/>
        <bgColor rgb="FF2E3B3A"/>
      </patternFill>
    </fill>
    <fill>
      <patternFill patternType="solid">
        <fgColor rgb="FFFFFFFF"/>
        <bgColor rgb="FFF5F9F8"/>
      </patternFill>
    </fill>
    <fill>
      <patternFill patternType="solid">
        <fgColor rgb="FFF5F9F8"/>
        <bgColor rgb="FFFFFFFF"/>
      </patternFill>
    </fill>
    <fill>
      <patternFill patternType="solid">
        <fgColor rgb="FFDCE6F5"/>
        <bgColor rgb="FFECECEC"/>
      </patternFill>
    </fill>
    <fill>
      <patternFill patternType="solid">
        <fgColor rgb="FFECECEC"/>
        <bgColor rgb="FFDCE6F5"/>
      </patternFill>
    </fill>
  </fills>
  <borders count="12">
    <border>
      <left/>
      <right/>
      <top/>
      <bottom/>
      <diagonal/>
    </border>
    <border>
      <left style="thin">
        <color rgb="FF0F5C5B"/>
      </left>
      <right/>
      <top style="thin">
        <color rgb="FF0F5C5B"/>
      </top>
      <bottom/>
      <diagonal/>
    </border>
    <border>
      <left style="thin">
        <color rgb="FFFADAD8"/>
      </left>
      <right/>
      <top style="thin">
        <color rgb="FFFADAD8"/>
      </top>
      <bottom/>
      <diagonal/>
    </border>
    <border>
      <left style="thin">
        <color rgb="FFFCEBC6"/>
      </left>
      <right/>
      <top style="thin">
        <color rgb="FFFCEBC6"/>
      </top>
      <bottom/>
      <diagonal/>
    </border>
    <border>
      <left style="thin">
        <color rgb="FFD8EFDE"/>
      </left>
      <right/>
      <top style="thin">
        <color rgb="FFD8EFDE"/>
      </top>
      <bottom/>
      <diagonal/>
    </border>
    <border>
      <left style="thin">
        <color rgb="FF0F5C5B"/>
      </left>
      <right/>
      <top/>
      <bottom style="thin">
        <color rgb="FF0F5C5B"/>
      </bottom>
      <diagonal/>
    </border>
    <border>
      <left style="thin">
        <color rgb="FFFADAD8"/>
      </left>
      <right/>
      <top/>
      <bottom style="thin">
        <color rgb="FFFADAD8"/>
      </bottom>
      <diagonal/>
    </border>
    <border>
      <left style="thin">
        <color rgb="FFFCEBC6"/>
      </left>
      <right/>
      <top/>
      <bottom style="thin">
        <color rgb="FFFCEBC6"/>
      </bottom>
      <diagonal/>
    </border>
    <border>
      <left style="thin">
        <color rgb="FFD8EFDE"/>
      </left>
      <right/>
      <top/>
      <bottom style="thin">
        <color rgb="FFD8EFDE"/>
      </bottom>
      <diagonal/>
    </border>
    <border>
      <left style="thin">
        <color rgb="FF0A403F"/>
      </left>
      <right style="thin">
        <color rgb="FF0A403F"/>
      </right>
      <top style="thin">
        <color rgb="FF0A403F"/>
      </top>
      <bottom style="thin">
        <color rgb="FF0A403F"/>
      </bottom>
      <diagonal/>
    </border>
    <border>
      <left style="thin">
        <color rgb="FFC9D9D8"/>
      </left>
      <right style="thin">
        <color rgb="FFC9D9D8"/>
      </right>
      <top style="thin">
        <color rgb="FFC9D9D8"/>
      </top>
      <bottom style="thin">
        <color rgb="FFC9D9D8"/>
      </bottom>
      <diagonal/>
    </border>
    <border>
      <left style="thin">
        <color rgb="FF0F5C5B"/>
      </left>
      <right style="thin">
        <color rgb="FF0F5C5B"/>
      </right>
      <top style="thin">
        <color rgb="FF0F5C5B"/>
      </top>
      <bottom style="thin">
        <color rgb="FF0F5C5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0" fillId="0" borderId="0" xfId="0" applyFont="1" applyAlignment="1">
      <alignment horizontal="left" vertical="center" indent="1"/>
    </xf>
    <xf numFmtId="0" fontId="11" fillId="0" borderId="0" xfId="0" applyFont="1"/>
    <xf numFmtId="0" fontId="10" fillId="6" borderId="8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 indent="1"/>
    </xf>
    <xf numFmtId="0" fontId="5" fillId="5" borderId="3" xfId="0" applyFont="1" applyFill="1" applyBorder="1" applyAlignment="1">
      <alignment horizontal="left" vertical="center" indent="1"/>
    </xf>
    <xf numFmtId="0" fontId="4" fillId="4" borderId="2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164" fontId="12" fillId="0" borderId="0" xfId="0" applyNumberFormat="1" applyFont="1" applyAlignment="1">
      <alignment horizontal="left" vertical="center"/>
    </xf>
    <xf numFmtId="0" fontId="13" fillId="0" borderId="0" xfId="0" applyFont="1"/>
    <xf numFmtId="0" fontId="3" fillId="7" borderId="9" xfId="0" applyFont="1" applyFill="1" applyBorder="1" applyAlignment="1">
      <alignment horizontal="left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left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left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19" fillId="11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165" fontId="14" fillId="8" borderId="10" xfId="0" applyNumberFormat="1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1" fillId="9" borderId="10" xfId="0" applyFont="1" applyFill="1" applyBorder="1" applyAlignment="1">
      <alignment horizontal="center" vertical="center" wrapText="1"/>
    </xf>
    <xf numFmtId="165" fontId="14" fillId="9" borderId="10" xfId="0" applyNumberFormat="1" applyFont="1" applyFill="1" applyBorder="1" applyAlignment="1">
      <alignment horizontal="center" vertical="center" wrapText="1"/>
    </xf>
    <xf numFmtId="0" fontId="22" fillId="9" borderId="10" xfId="0" applyFont="1" applyFill="1" applyBorder="1" applyAlignment="1">
      <alignment horizontal="center" vertical="center" wrapText="1"/>
    </xf>
    <xf numFmtId="0" fontId="14" fillId="8" borderId="10" xfId="0" applyFont="1" applyFill="1" applyBorder="1"/>
    <xf numFmtId="165" fontId="0" fillId="8" borderId="10" xfId="0" applyNumberFormat="1" applyFill="1" applyBorder="1" applyAlignment="1">
      <alignment horizontal="center" vertical="center" wrapText="1"/>
    </xf>
    <xf numFmtId="0" fontId="14" fillId="9" borderId="10" xfId="0" applyFont="1" applyFill="1" applyBorder="1"/>
    <xf numFmtId="165" fontId="0" fillId="9" borderId="10" xfId="0" applyNumberForma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Standard" xfId="0" builtinId="0"/>
  </cellStyles>
  <dxfs count="9">
    <dxf>
      <font>
        <b/>
        <color rgb="FF9C1C1C"/>
        <name val="Calibri"/>
        <charset val="1"/>
      </font>
      <fill>
        <patternFill>
          <bgColor rgb="FFFADAD8"/>
        </patternFill>
      </fill>
    </dxf>
    <dxf>
      <font>
        <b/>
        <color rgb="FF8A5A00"/>
        <name val="Calibri"/>
        <charset val="1"/>
      </font>
      <fill>
        <patternFill>
          <bgColor rgb="FFFCEBC6"/>
        </patternFill>
      </fill>
    </dxf>
    <dxf>
      <font>
        <b/>
        <color rgb="FF1E6B3A"/>
        <name val="Calibri"/>
        <charset val="1"/>
      </font>
      <fill>
        <patternFill>
          <bgColor rgb="FFD8EFDE"/>
        </patternFill>
      </fill>
    </dxf>
    <dxf>
      <font>
        <b/>
        <color rgb="FF6B6B6B"/>
        <name val="Calibri"/>
        <charset val="1"/>
      </font>
      <fill>
        <patternFill>
          <bgColor rgb="FFECECEC"/>
        </patternFill>
      </fill>
    </dxf>
    <dxf>
      <font>
        <b/>
        <color rgb="FF2E4E7E"/>
        <name val="Calibri"/>
        <charset val="1"/>
      </font>
      <fill>
        <patternFill>
          <bgColor rgb="FFDCE6F5"/>
        </patternFill>
      </fill>
    </dxf>
    <dxf>
      <font>
        <b/>
        <color rgb="FF1E6B3A"/>
        <name val="Calibri"/>
        <charset val="1"/>
      </font>
      <fill>
        <patternFill>
          <bgColor rgb="FFD8EFDE"/>
        </patternFill>
      </fill>
    </dxf>
    <dxf>
      <font>
        <b/>
        <color rgb="FF8A5A00"/>
        <name val="Calibri"/>
        <charset val="1"/>
      </font>
      <fill>
        <patternFill>
          <bgColor rgb="FFFCEBC6"/>
        </patternFill>
      </fill>
    </dxf>
    <dxf>
      <font>
        <b/>
        <color rgb="FF9C1C1C"/>
        <name val="Calibri"/>
        <charset val="1"/>
      </font>
      <fill>
        <patternFill>
          <bgColor rgb="FFFADAD8"/>
        </patternFill>
      </fill>
    </dxf>
    <dxf>
      <font>
        <b/>
        <color rgb="FF9C1C1C"/>
        <name val="Calibri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E6B3A"/>
      <rgbColor rgb="FF000080"/>
      <rgbColor rgb="FF8A5A00"/>
      <rgbColor rgb="FF800080"/>
      <rgbColor rgb="FF12857F"/>
      <rgbColor rgb="FFC0C0C0"/>
      <rgbColor rgb="FF5F706F"/>
      <rgbColor rgb="FF9999FF"/>
      <rgbColor rgb="FF993366"/>
      <rgbColor rgb="FFFCEBC6"/>
      <rgbColor rgb="FFDCE6F5"/>
      <rgbColor rgb="FF660066"/>
      <rgbColor rgb="FFFF8080"/>
      <rgbColor rgb="FF0066CC"/>
      <rgbColor rgb="FFC9D9D8"/>
      <rgbColor rgb="FF000080"/>
      <rgbColor rgb="FFFF00FF"/>
      <rgbColor rgb="FFFFFF00"/>
      <rgbColor rgb="FF00FFFF"/>
      <rgbColor rgb="FF800080"/>
      <rgbColor rgb="FF800000"/>
      <rgbColor rgb="FF0F5C5B"/>
      <rgbColor rgb="FF0000FF"/>
      <rgbColor rgb="FF00CCFF"/>
      <rgbColor rgb="FFF5F9F8"/>
      <rgbColor rgb="FFD8EFDE"/>
      <rgbColor rgb="FFECECEC"/>
      <rgbColor rgb="FF99CCFF"/>
      <rgbColor rgb="FFFF99CC"/>
      <rgbColor rgb="FFCC99FF"/>
      <rgbColor rgb="FFFADAD8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A403F"/>
      <rgbColor rgb="FF339966"/>
      <rgbColor rgb="FF003300"/>
      <rgbColor rgb="FF333300"/>
      <rgbColor rgb="FF9C1C1C"/>
      <rgbColor rgb="FF993366"/>
      <rgbColor rgb="FF2E4E7E"/>
      <rgbColor rgb="FF2E3B3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showGridLines="0" tabSelected="1" zoomScaleNormal="100" workbookViewId="0">
      <selection activeCell="B2" sqref="B2:I2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3" width="11" customWidth="1"/>
    <col min="4" max="4" width="15" customWidth="1"/>
    <col min="5" max="5" width="2" customWidth="1"/>
    <col min="6" max="6" width="16" customWidth="1"/>
    <col min="7" max="7" width="11" customWidth="1"/>
    <col min="8" max="8" width="6" customWidth="1"/>
  </cols>
  <sheetData>
    <row r="2" spans="2:9" ht="39.75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</row>
    <row r="3" spans="2:9" ht="19.5" customHeight="1" x14ac:dyDescent="0.25">
      <c r="B3" s="47" t="s">
        <v>1</v>
      </c>
      <c r="C3" s="47"/>
      <c r="D3" s="47"/>
      <c r="E3" s="47"/>
      <c r="F3" s="47"/>
      <c r="G3" s="47"/>
      <c r="H3" s="47"/>
      <c r="I3" s="47"/>
    </row>
    <row r="6" spans="2:9" ht="21.75" customHeight="1" x14ac:dyDescent="0.25">
      <c r="B6" s="10" t="s">
        <v>2</v>
      </c>
      <c r="C6" s="10"/>
      <c r="D6" s="9" t="s">
        <v>3</v>
      </c>
      <c r="E6" s="9"/>
      <c r="F6" s="8" t="s">
        <v>4</v>
      </c>
      <c r="G6" s="8"/>
      <c r="H6" s="7" t="s">
        <v>5</v>
      </c>
      <c r="I6" s="7"/>
    </row>
    <row r="7" spans="2:9" ht="51.75" customHeight="1" x14ac:dyDescent="0.25">
      <c r="B7" s="6">
        <f>COUNTIF(Reinigungsplan!$D$7:$D$28,"?*")</f>
        <v>16</v>
      </c>
      <c r="C7" s="6"/>
      <c r="D7" s="5">
        <f ca="1">COUNTIF(Reinigungsplan!$J$7:$J$28,"Überfällig")</f>
        <v>4</v>
      </c>
      <c r="E7" s="5"/>
      <c r="F7" s="4">
        <f ca="1">COUNTIF(Reinigungsplan!$J$7:$J$28,"Fällig")</f>
        <v>9</v>
      </c>
      <c r="G7" s="4"/>
      <c r="H7" s="3">
        <f ca="1">COUNTIF(Reinigungsplan!$J$7:$J$28,"Im Plan")</f>
        <v>2</v>
      </c>
      <c r="I7" s="3"/>
    </row>
    <row r="10" spans="2:9" x14ac:dyDescent="0.25">
      <c r="B10" s="2" t="s">
        <v>6</v>
      </c>
      <c r="C10" s="2"/>
      <c r="D10" s="2"/>
      <c r="E10" s="2"/>
    </row>
    <row r="11" spans="2:9" ht="31.5" x14ac:dyDescent="0.25">
      <c r="B11" s="13">
        <f ca="1">IFERROR((COUNTIF(Reinigungsplan!$J$7:$J$28,"?*")-COUNTIF(Reinigungsplan!$J$7:$J$28,"Überfällig"))/COUNTIF(Reinigungsplan!$J$7:$J$28,"?*"),0)</f>
        <v>0.75</v>
      </c>
    </row>
    <row r="14" spans="2:9" ht="15.75" x14ac:dyDescent="0.25">
      <c r="B14" s="14" t="s">
        <v>7</v>
      </c>
      <c r="F14" s="14" t="s">
        <v>8</v>
      </c>
    </row>
    <row r="15" spans="2:9" ht="21.75" customHeight="1" x14ac:dyDescent="0.25">
      <c r="B15" s="15" t="s">
        <v>9</v>
      </c>
      <c r="C15" s="16" t="s">
        <v>10</v>
      </c>
      <c r="D15" s="16" t="s">
        <v>11</v>
      </c>
      <c r="F15" s="15" t="s">
        <v>12</v>
      </c>
      <c r="G15" s="16" t="s">
        <v>13</v>
      </c>
    </row>
    <row r="16" spans="2:9" x14ac:dyDescent="0.25">
      <c r="B16" s="17" t="s">
        <v>14</v>
      </c>
      <c r="C16" s="18">
        <f>COUNTIF(Reinigungsplan!$F$7:$F$28,$B16)</f>
        <v>3</v>
      </c>
      <c r="D16" s="18">
        <f ca="1">COUNTIFS(Reinigungsplan!$F$7:$F$28,$B16,Reinigungsplan!$J$7:$J$28,"Überfällig")</f>
        <v>0</v>
      </c>
      <c r="F16" s="19" t="s">
        <v>3</v>
      </c>
      <c r="G16" s="20">
        <f ca="1">COUNTIF(Reinigungsplan!$J$7:$J$28,$F16)</f>
        <v>4</v>
      </c>
    </row>
    <row r="17" spans="2:7" x14ac:dyDescent="0.25">
      <c r="B17" s="21" t="s">
        <v>15</v>
      </c>
      <c r="C17" s="22">
        <f>COUNTIF(Reinigungsplan!$F$7:$F$28,$B17)</f>
        <v>3</v>
      </c>
      <c r="D17" s="22">
        <f ca="1">COUNTIFS(Reinigungsplan!$F$7:$F$28,$B17,Reinigungsplan!$J$7:$J$28,"Überfällig")</f>
        <v>2</v>
      </c>
      <c r="F17" s="23" t="s">
        <v>16</v>
      </c>
      <c r="G17" s="24">
        <f ca="1">COUNTIF(Reinigungsplan!$J$7:$J$28,$F17)</f>
        <v>9</v>
      </c>
    </row>
    <row r="18" spans="2:7" x14ac:dyDescent="0.25">
      <c r="B18" s="17" t="s">
        <v>17</v>
      </c>
      <c r="C18" s="18">
        <f>COUNTIF(Reinigungsplan!$F$7:$F$28,$B18)</f>
        <v>3</v>
      </c>
      <c r="D18" s="18">
        <f ca="1">COUNTIFS(Reinigungsplan!$F$7:$F$28,$B18,Reinigungsplan!$J$7:$J$28,"Überfällig")</f>
        <v>0</v>
      </c>
      <c r="F18" s="25" t="s">
        <v>5</v>
      </c>
      <c r="G18" s="26">
        <f ca="1">COUNTIF(Reinigungsplan!$J$7:$J$28,$F18)</f>
        <v>2</v>
      </c>
    </row>
    <row r="19" spans="2:7" x14ac:dyDescent="0.25">
      <c r="B19" s="21" t="s">
        <v>18</v>
      </c>
      <c r="C19" s="22">
        <f>COUNTIF(Reinigungsplan!$F$7:$F$28,$B19)</f>
        <v>2</v>
      </c>
      <c r="D19" s="22">
        <f ca="1">COUNTIFS(Reinigungsplan!$F$7:$F$28,$B19,Reinigungsplan!$J$7:$J$28,"Überfällig")</f>
        <v>0</v>
      </c>
      <c r="F19" s="27" t="s">
        <v>19</v>
      </c>
      <c r="G19" s="28">
        <f ca="1">COUNTIF(Reinigungsplan!$J$7:$J$28,$F19)</f>
        <v>1</v>
      </c>
    </row>
    <row r="20" spans="2:7" x14ac:dyDescent="0.25">
      <c r="B20" s="17" t="s">
        <v>20</v>
      </c>
      <c r="C20" s="18">
        <f>COUNTIF(Reinigungsplan!$F$7:$F$28,$B20)</f>
        <v>5</v>
      </c>
      <c r="D20" s="18">
        <f ca="1">COUNTIFS(Reinigungsplan!$F$7:$F$28,$B20,Reinigungsplan!$J$7:$J$28,"Überfällig")</f>
        <v>2</v>
      </c>
      <c r="F20" s="29" t="s">
        <v>21</v>
      </c>
      <c r="G20" s="30">
        <f ca="1">COUNTIF(Reinigungsplan!$J$7:$J$28,$F20)</f>
        <v>0</v>
      </c>
    </row>
  </sheetData>
  <mergeCells count="11">
    <mergeCell ref="B7:C7"/>
    <mergeCell ref="D7:E7"/>
    <mergeCell ref="F7:G7"/>
    <mergeCell ref="H7:I7"/>
    <mergeCell ref="B10:E10"/>
    <mergeCell ref="B6:C6"/>
    <mergeCell ref="D6:E6"/>
    <mergeCell ref="F6:G6"/>
    <mergeCell ref="H6:I6"/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K28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5" customWidth="1"/>
    <col min="3" max="3" width="19" customWidth="1"/>
    <col min="4" max="4" width="30" customWidth="1"/>
    <col min="5" max="5" width="14" customWidth="1"/>
    <col min="6" max="6" width="20" customWidth="1"/>
    <col min="7" max="7" width="19" customWidth="1"/>
    <col min="8" max="9" width="12" customWidth="1"/>
    <col min="10" max="10" width="13" customWidth="1"/>
    <col min="11" max="11" width="26" customWidth="1"/>
  </cols>
  <sheetData>
    <row r="2" spans="2:11" ht="39.75" customHeight="1" x14ac:dyDescent="0.25">
      <c r="B2" s="12" t="s">
        <v>22</v>
      </c>
      <c r="C2" s="12"/>
      <c r="D2" s="12"/>
      <c r="E2" s="12"/>
      <c r="F2" s="12"/>
      <c r="G2" s="12"/>
      <c r="H2" s="12"/>
      <c r="I2" s="12"/>
      <c r="J2" s="12"/>
      <c r="K2" s="12"/>
    </row>
    <row r="3" spans="2:11" ht="19.5" customHeight="1" x14ac:dyDescent="0.25">
      <c r="B3" s="11" t="s">
        <v>23</v>
      </c>
      <c r="C3" s="11"/>
      <c r="D3" s="11"/>
      <c r="E3" s="11"/>
      <c r="F3" s="11"/>
      <c r="G3" s="11"/>
      <c r="H3" s="11"/>
      <c r="I3" s="11"/>
      <c r="J3" s="11"/>
      <c r="K3" s="11"/>
    </row>
    <row r="4" spans="2:11" ht="18" customHeight="1" x14ac:dyDescent="0.25">
      <c r="B4" s="1" t="s">
        <v>24</v>
      </c>
      <c r="C4" s="1"/>
      <c r="D4" s="1"/>
      <c r="E4" s="1"/>
      <c r="F4" s="1"/>
      <c r="G4" s="1"/>
      <c r="H4" s="1"/>
      <c r="I4" s="1"/>
      <c r="J4" s="1"/>
      <c r="K4" s="1"/>
    </row>
    <row r="6" spans="2:11" ht="30" customHeight="1" x14ac:dyDescent="0.25">
      <c r="B6" s="16" t="s">
        <v>25</v>
      </c>
      <c r="C6" s="31" t="s">
        <v>26</v>
      </c>
      <c r="D6" s="16" t="s">
        <v>27</v>
      </c>
      <c r="E6" s="31" t="s">
        <v>28</v>
      </c>
      <c r="F6" s="31" t="s">
        <v>9</v>
      </c>
      <c r="G6" s="31" t="s">
        <v>29</v>
      </c>
      <c r="H6" s="16" t="s">
        <v>30</v>
      </c>
      <c r="I6" s="16" t="s">
        <v>31</v>
      </c>
      <c r="J6" s="16" t="s">
        <v>12</v>
      </c>
      <c r="K6" s="16" t="s">
        <v>32</v>
      </c>
    </row>
    <row r="7" spans="2:11" ht="25.5" customHeight="1" x14ac:dyDescent="0.25">
      <c r="B7" s="32">
        <v>1</v>
      </c>
      <c r="C7" s="17" t="s">
        <v>33</v>
      </c>
      <c r="D7" s="17" t="s">
        <v>34</v>
      </c>
      <c r="E7" s="18" t="s">
        <v>35</v>
      </c>
      <c r="F7" s="17" t="s">
        <v>14</v>
      </c>
      <c r="G7" s="17" t="s">
        <v>36</v>
      </c>
      <c r="H7" s="33">
        <v>46212</v>
      </c>
      <c r="I7" s="33">
        <f>IF(OR($H7="",$E7="Bei Bedarf"),"",$H7+IFERROR(VLOOKUP($E7,Einstellungen!$F$6:$G$12,2,FALSE()),0))</f>
        <v>46219</v>
      </c>
      <c r="J7" s="34" t="str">
        <f t="shared" ref="J7:J28" ca="1" si="0">IF($D7="","",IF($H7="","Offen",IF($E7="Bei Bedarf","Nach Bedarf",IF($I7&lt;TODAY(),"Überfällig",IF($I7&lt;=TODAY()+3,"Fällig","Im Plan")))))</f>
        <v>Fällig</v>
      </c>
      <c r="K7" s="17" t="s">
        <v>37</v>
      </c>
    </row>
    <row r="8" spans="2:11" ht="25.5" customHeight="1" x14ac:dyDescent="0.25">
      <c r="B8" s="35">
        <v>2</v>
      </c>
      <c r="C8" s="21" t="s">
        <v>33</v>
      </c>
      <c r="D8" s="21" t="s">
        <v>38</v>
      </c>
      <c r="E8" s="22" t="s">
        <v>39</v>
      </c>
      <c r="F8" s="21" t="s">
        <v>17</v>
      </c>
      <c r="G8" s="21" t="s">
        <v>40</v>
      </c>
      <c r="H8" s="36">
        <v>46218</v>
      </c>
      <c r="I8" s="36">
        <f>IF(OR($H8="",$E8="Bei Bedarf"),"",$H8+IFERROR(VLOOKUP($E8,Einstellungen!$F$6:$G$12,2,FALSE()),0))</f>
        <v>46219</v>
      </c>
      <c r="J8" s="37" t="str">
        <f t="shared" ca="1" si="0"/>
        <v>Fällig</v>
      </c>
      <c r="K8" s="21" t="s">
        <v>41</v>
      </c>
    </row>
    <row r="9" spans="2:11" ht="25.5" customHeight="1" x14ac:dyDescent="0.25">
      <c r="B9" s="32">
        <v>3</v>
      </c>
      <c r="C9" s="17" t="s">
        <v>42</v>
      </c>
      <c r="D9" s="17" t="s">
        <v>43</v>
      </c>
      <c r="E9" s="18" t="s">
        <v>35</v>
      </c>
      <c r="F9" s="17" t="s">
        <v>15</v>
      </c>
      <c r="G9" s="17" t="s">
        <v>44</v>
      </c>
      <c r="H9" s="33">
        <v>46210</v>
      </c>
      <c r="I9" s="33">
        <f>IF(OR($H9="",$E9="Bei Bedarf"),"",$H9+IFERROR(VLOOKUP($E9,Einstellungen!$F$6:$G$12,2,FALSE()),0))</f>
        <v>46217</v>
      </c>
      <c r="J9" s="34" t="str">
        <f t="shared" ca="1" si="0"/>
        <v>Überfällig</v>
      </c>
      <c r="K9" s="17" t="s">
        <v>45</v>
      </c>
    </row>
    <row r="10" spans="2:11" ht="25.5" customHeight="1" x14ac:dyDescent="0.25">
      <c r="B10" s="35">
        <v>4</v>
      </c>
      <c r="C10" s="21" t="s">
        <v>42</v>
      </c>
      <c r="D10" s="21" t="s">
        <v>46</v>
      </c>
      <c r="E10" s="22" t="s">
        <v>35</v>
      </c>
      <c r="F10" s="21" t="s">
        <v>20</v>
      </c>
      <c r="G10" s="21" t="s">
        <v>47</v>
      </c>
      <c r="H10" s="36">
        <v>46216</v>
      </c>
      <c r="I10" s="36">
        <f>IF(OR($H10="",$E10="Bei Bedarf"),"",$H10+IFERROR(VLOOKUP($E10,Einstellungen!$F$6:$G$12,2,FALSE()),0))</f>
        <v>46223</v>
      </c>
      <c r="J10" s="37" t="str">
        <f t="shared" ca="1" si="0"/>
        <v>Im Plan</v>
      </c>
      <c r="K10" s="21"/>
    </row>
    <row r="11" spans="2:11" ht="25.5" customHeight="1" x14ac:dyDescent="0.25">
      <c r="B11" s="32">
        <v>5</v>
      </c>
      <c r="C11" s="17" t="s">
        <v>48</v>
      </c>
      <c r="D11" s="17" t="s">
        <v>49</v>
      </c>
      <c r="E11" s="18" t="s">
        <v>39</v>
      </c>
      <c r="F11" s="17" t="s">
        <v>18</v>
      </c>
      <c r="G11" s="17" t="s">
        <v>50</v>
      </c>
      <c r="H11" s="33">
        <v>46219</v>
      </c>
      <c r="I11" s="33">
        <f>IF(OR($H11="",$E11="Bei Bedarf"),"",$H11+IFERROR(VLOOKUP($E11,Einstellungen!$F$6:$G$12,2,FALSE()),0))</f>
        <v>46220</v>
      </c>
      <c r="J11" s="34" t="str">
        <f t="shared" ca="1" si="0"/>
        <v>Fällig</v>
      </c>
      <c r="K11" s="17"/>
    </row>
    <row r="12" spans="2:11" ht="25.5" customHeight="1" x14ac:dyDescent="0.25">
      <c r="B12" s="35">
        <v>6</v>
      </c>
      <c r="C12" s="21" t="s">
        <v>48</v>
      </c>
      <c r="D12" s="21" t="s">
        <v>51</v>
      </c>
      <c r="E12" s="22" t="s">
        <v>52</v>
      </c>
      <c r="F12" s="21" t="s">
        <v>18</v>
      </c>
      <c r="G12" s="21" t="s">
        <v>44</v>
      </c>
      <c r="H12" s="36">
        <v>46193</v>
      </c>
      <c r="I12" s="36">
        <f>IF(OR($H12="",$E12="Bei Bedarf"),"",$H12+IFERROR(VLOOKUP($E12,Einstellungen!$F$6:$G$12,2,FALSE()),0))</f>
        <v>46223</v>
      </c>
      <c r="J12" s="37" t="str">
        <f t="shared" ca="1" si="0"/>
        <v>Im Plan</v>
      </c>
      <c r="K12" s="21" t="s">
        <v>53</v>
      </c>
    </row>
    <row r="13" spans="2:11" ht="25.5" customHeight="1" x14ac:dyDescent="0.25">
      <c r="B13" s="32">
        <v>7</v>
      </c>
      <c r="C13" s="17" t="s">
        <v>48</v>
      </c>
      <c r="D13" s="17" t="s">
        <v>54</v>
      </c>
      <c r="E13" s="18" t="s">
        <v>52</v>
      </c>
      <c r="F13" s="17" t="s">
        <v>15</v>
      </c>
      <c r="G13" s="17" t="s">
        <v>55</v>
      </c>
      <c r="H13" s="33">
        <v>46183</v>
      </c>
      <c r="I13" s="33">
        <f>IF(OR($H13="",$E13="Bei Bedarf"),"",$H13+IFERROR(VLOOKUP($E13,Einstellungen!$F$6:$G$12,2,FALSE()),0))</f>
        <v>46213</v>
      </c>
      <c r="J13" s="34" t="str">
        <f t="shared" ca="1" si="0"/>
        <v>Überfällig</v>
      </c>
      <c r="K13" s="17"/>
    </row>
    <row r="14" spans="2:11" ht="25.5" customHeight="1" x14ac:dyDescent="0.25">
      <c r="B14" s="35">
        <v>8</v>
      </c>
      <c r="C14" s="21" t="s">
        <v>56</v>
      </c>
      <c r="D14" s="21" t="s">
        <v>57</v>
      </c>
      <c r="E14" s="22" t="s">
        <v>39</v>
      </c>
      <c r="F14" s="21" t="s">
        <v>20</v>
      </c>
      <c r="G14" s="21" t="s">
        <v>58</v>
      </c>
      <c r="H14" s="36">
        <v>46218</v>
      </c>
      <c r="I14" s="36">
        <f>IF(OR($H14="",$E14="Bei Bedarf"),"",$H14+IFERROR(VLOOKUP($E14,Einstellungen!$F$6:$G$12,2,FALSE()),0))</f>
        <v>46219</v>
      </c>
      <c r="J14" s="37" t="str">
        <f t="shared" ca="1" si="0"/>
        <v>Fällig</v>
      </c>
      <c r="K14" s="21"/>
    </row>
    <row r="15" spans="2:11" ht="25.5" customHeight="1" x14ac:dyDescent="0.25">
      <c r="B15" s="32">
        <v>9</v>
      </c>
      <c r="C15" s="17" t="s">
        <v>56</v>
      </c>
      <c r="D15" s="17" t="s">
        <v>59</v>
      </c>
      <c r="E15" s="18" t="s">
        <v>39</v>
      </c>
      <c r="F15" s="17" t="s">
        <v>20</v>
      </c>
      <c r="G15" s="17" t="s">
        <v>58</v>
      </c>
      <c r="H15" s="33">
        <v>46218</v>
      </c>
      <c r="I15" s="33">
        <f>IF(OR($H15="",$E15="Bei Bedarf"),"",$H15+IFERROR(VLOOKUP($E15,Einstellungen!$F$6:$G$12,2,FALSE()),0))</f>
        <v>46219</v>
      </c>
      <c r="J15" s="34" t="str">
        <f t="shared" ca="1" si="0"/>
        <v>Fällig</v>
      </c>
      <c r="K15" s="17"/>
    </row>
    <row r="16" spans="2:11" ht="25.5" customHeight="1" x14ac:dyDescent="0.25">
      <c r="B16" s="35">
        <v>10</v>
      </c>
      <c r="C16" s="21" t="s">
        <v>56</v>
      </c>
      <c r="D16" s="21" t="s">
        <v>60</v>
      </c>
      <c r="E16" s="22" t="s">
        <v>39</v>
      </c>
      <c r="F16" s="21" t="s">
        <v>17</v>
      </c>
      <c r="G16" s="21" t="s">
        <v>61</v>
      </c>
      <c r="H16" s="36">
        <v>46219</v>
      </c>
      <c r="I16" s="36">
        <f>IF(OR($H16="",$E16="Bei Bedarf"),"",$H16+IFERROR(VLOOKUP($E16,Einstellungen!$F$6:$G$12,2,FALSE()),0))</f>
        <v>46220</v>
      </c>
      <c r="J16" s="37" t="str">
        <f t="shared" ca="1" si="0"/>
        <v>Fällig</v>
      </c>
      <c r="K16" s="21"/>
    </row>
    <row r="17" spans="2:11" ht="25.5" customHeight="1" x14ac:dyDescent="0.25">
      <c r="B17" s="32">
        <v>11</v>
      </c>
      <c r="C17" s="17" t="s">
        <v>62</v>
      </c>
      <c r="D17" s="17" t="s">
        <v>63</v>
      </c>
      <c r="E17" s="18" t="s">
        <v>35</v>
      </c>
      <c r="F17" s="17" t="s">
        <v>20</v>
      </c>
      <c r="G17" s="17" t="s">
        <v>47</v>
      </c>
      <c r="H17" s="33">
        <v>46211</v>
      </c>
      <c r="I17" s="33">
        <f>IF(OR($H17="",$E17="Bei Bedarf"),"",$H17+IFERROR(VLOOKUP($E17,Einstellungen!$F$6:$G$12,2,FALSE()),0))</f>
        <v>46218</v>
      </c>
      <c r="J17" s="34" t="str">
        <f t="shared" ca="1" si="0"/>
        <v>Überfällig</v>
      </c>
      <c r="K17" s="17"/>
    </row>
    <row r="18" spans="2:11" ht="25.5" customHeight="1" x14ac:dyDescent="0.25">
      <c r="B18" s="35">
        <v>12</v>
      </c>
      <c r="C18" s="21" t="s">
        <v>62</v>
      </c>
      <c r="D18" s="21" t="s">
        <v>64</v>
      </c>
      <c r="E18" s="22" t="s">
        <v>35</v>
      </c>
      <c r="F18" s="21" t="s">
        <v>14</v>
      </c>
      <c r="G18" s="21" t="s">
        <v>50</v>
      </c>
      <c r="H18" s="36">
        <v>46213</v>
      </c>
      <c r="I18" s="36">
        <f>IF(OR($H18="",$E18="Bei Bedarf"),"",$H18+IFERROR(VLOOKUP($E18,Einstellungen!$F$6:$G$12,2,FALSE()),0))</f>
        <v>46220</v>
      </c>
      <c r="J18" s="37" t="str">
        <f t="shared" ca="1" si="0"/>
        <v>Fällig</v>
      </c>
      <c r="K18" s="21"/>
    </row>
    <row r="19" spans="2:11" ht="25.5" customHeight="1" x14ac:dyDescent="0.25">
      <c r="B19" s="32">
        <v>13</v>
      </c>
      <c r="C19" s="17" t="s">
        <v>65</v>
      </c>
      <c r="D19" s="17" t="s">
        <v>66</v>
      </c>
      <c r="E19" s="18" t="s">
        <v>35</v>
      </c>
      <c r="F19" s="17" t="s">
        <v>15</v>
      </c>
      <c r="G19" s="17" t="s">
        <v>44</v>
      </c>
      <c r="H19" s="33">
        <v>46214</v>
      </c>
      <c r="I19" s="33">
        <f>IF(OR($H19="",$E19="Bei Bedarf"),"",$H19+IFERROR(VLOOKUP($E19,Einstellungen!$F$6:$G$12,2,FALSE()),0))</f>
        <v>46221</v>
      </c>
      <c r="J19" s="34" t="str">
        <f t="shared" ca="1" si="0"/>
        <v>Fällig</v>
      </c>
      <c r="K19" s="17" t="s">
        <v>67</v>
      </c>
    </row>
    <row r="20" spans="2:11" ht="25.5" customHeight="1" x14ac:dyDescent="0.25">
      <c r="B20" s="35">
        <v>14</v>
      </c>
      <c r="C20" s="21" t="s">
        <v>68</v>
      </c>
      <c r="D20" s="21" t="s">
        <v>69</v>
      </c>
      <c r="E20" s="22" t="s">
        <v>70</v>
      </c>
      <c r="F20" s="21" t="s">
        <v>20</v>
      </c>
      <c r="G20" s="21" t="s">
        <v>36</v>
      </c>
      <c r="H20" s="36">
        <v>46127</v>
      </c>
      <c r="I20" s="36">
        <f>IF(OR($H20="",$E20="Bei Bedarf"),"",$H20+IFERROR(VLOOKUP($E20,Einstellungen!$F$6:$G$12,2,FALSE()),0))</f>
        <v>46217</v>
      </c>
      <c r="J20" s="37" t="str">
        <f t="shared" ca="1" si="0"/>
        <v>Überfällig</v>
      </c>
      <c r="K20" s="21"/>
    </row>
    <row r="21" spans="2:11" ht="25.5" customHeight="1" x14ac:dyDescent="0.25">
      <c r="B21" s="32">
        <v>15</v>
      </c>
      <c r="C21" s="17" t="s">
        <v>68</v>
      </c>
      <c r="D21" s="17" t="s">
        <v>71</v>
      </c>
      <c r="E21" s="18" t="s">
        <v>39</v>
      </c>
      <c r="F21" s="17" t="s">
        <v>17</v>
      </c>
      <c r="G21" s="17" t="s">
        <v>61</v>
      </c>
      <c r="H21" s="33">
        <v>46218</v>
      </c>
      <c r="I21" s="33">
        <f>IF(OR($H21="",$E21="Bei Bedarf"),"",$H21+IFERROR(VLOOKUP($E21,Einstellungen!$F$6:$G$12,2,FALSE()),0))</f>
        <v>46219</v>
      </c>
      <c r="J21" s="34" t="str">
        <f t="shared" ca="1" si="0"/>
        <v>Fällig</v>
      </c>
      <c r="K21" s="17"/>
    </row>
    <row r="22" spans="2:11" ht="25.5" customHeight="1" x14ac:dyDescent="0.25">
      <c r="B22" s="35">
        <v>16</v>
      </c>
      <c r="C22" s="21" t="s">
        <v>68</v>
      </c>
      <c r="D22" s="21" t="s">
        <v>72</v>
      </c>
      <c r="E22" s="22" t="s">
        <v>73</v>
      </c>
      <c r="F22" s="21" t="s">
        <v>14</v>
      </c>
      <c r="G22" s="21" t="s">
        <v>61</v>
      </c>
      <c r="H22" s="36">
        <v>46204</v>
      </c>
      <c r="I22" s="36" t="str">
        <f>IF(OR($H22="",$E22="Bei Bedarf"),"",$H22+IFERROR(VLOOKUP($E22,Einstellungen!$F$6:$G$12,2,FALSE()),0))</f>
        <v/>
      </c>
      <c r="J22" s="37" t="str">
        <f t="shared" ca="1" si="0"/>
        <v>Nach Bedarf</v>
      </c>
      <c r="K22" s="21" t="s">
        <v>74</v>
      </c>
    </row>
    <row r="23" spans="2:11" ht="24" customHeight="1" x14ac:dyDescent="0.25">
      <c r="B23" s="32">
        <v>17</v>
      </c>
      <c r="C23" s="38"/>
      <c r="D23" s="38"/>
      <c r="E23" s="38"/>
      <c r="F23" s="38"/>
      <c r="G23" s="38"/>
      <c r="H23" s="33"/>
      <c r="I23" s="39" t="str">
        <f>IF(OR($H23="",$E23="Bei Bedarf"),"",$H23+IFERROR(VLOOKUP($E23,Einstellungen!$F$6:$G$12,2,FALSE()),0))</f>
        <v/>
      </c>
      <c r="J23" s="34" t="str">
        <f t="shared" ca="1" si="0"/>
        <v/>
      </c>
      <c r="K23" s="38"/>
    </row>
    <row r="24" spans="2:11" ht="24" customHeight="1" x14ac:dyDescent="0.25">
      <c r="B24" s="35">
        <v>18</v>
      </c>
      <c r="C24" s="40"/>
      <c r="D24" s="40"/>
      <c r="E24" s="40"/>
      <c r="F24" s="40"/>
      <c r="G24" s="40"/>
      <c r="H24" s="36"/>
      <c r="I24" s="41" t="str">
        <f>IF(OR($H24="",$E24="Bei Bedarf"),"",$H24+IFERROR(VLOOKUP($E24,Einstellungen!$F$6:$G$12,2,FALSE()),0))</f>
        <v/>
      </c>
      <c r="J24" s="37" t="str">
        <f t="shared" ca="1" si="0"/>
        <v/>
      </c>
      <c r="K24" s="40"/>
    </row>
    <row r="25" spans="2:11" ht="24" customHeight="1" x14ac:dyDescent="0.25">
      <c r="B25" s="32">
        <v>19</v>
      </c>
      <c r="C25" s="38"/>
      <c r="D25" s="38"/>
      <c r="E25" s="38"/>
      <c r="F25" s="38"/>
      <c r="G25" s="38"/>
      <c r="H25" s="33"/>
      <c r="I25" s="39" t="str">
        <f>IF(OR($H25="",$E25="Bei Bedarf"),"",$H25+IFERROR(VLOOKUP($E25,Einstellungen!$F$6:$G$12,2,FALSE()),0))</f>
        <v/>
      </c>
      <c r="J25" s="34" t="str">
        <f t="shared" ca="1" si="0"/>
        <v/>
      </c>
      <c r="K25" s="38"/>
    </row>
    <row r="26" spans="2:11" ht="24" customHeight="1" x14ac:dyDescent="0.25">
      <c r="B26" s="35">
        <v>20</v>
      </c>
      <c r="C26" s="40"/>
      <c r="D26" s="40"/>
      <c r="E26" s="40"/>
      <c r="F26" s="40"/>
      <c r="G26" s="40"/>
      <c r="H26" s="36"/>
      <c r="I26" s="41" t="str">
        <f>IF(OR($H26="",$E26="Bei Bedarf"),"",$H26+IFERROR(VLOOKUP($E26,Einstellungen!$F$6:$G$12,2,FALSE()),0))</f>
        <v/>
      </c>
      <c r="J26" s="37" t="str">
        <f t="shared" ca="1" si="0"/>
        <v/>
      </c>
      <c r="K26" s="40"/>
    </row>
    <row r="27" spans="2:11" ht="24" customHeight="1" x14ac:dyDescent="0.25">
      <c r="B27" s="32">
        <v>21</v>
      </c>
      <c r="C27" s="38"/>
      <c r="D27" s="38"/>
      <c r="E27" s="38"/>
      <c r="F27" s="38"/>
      <c r="G27" s="38"/>
      <c r="H27" s="33"/>
      <c r="I27" s="39" t="str">
        <f>IF(OR($H27="",$E27="Bei Bedarf"),"",$H27+IFERROR(VLOOKUP($E27,Einstellungen!$F$6:$G$12,2,FALSE()),0))</f>
        <v/>
      </c>
      <c r="J27" s="34" t="str">
        <f t="shared" ca="1" si="0"/>
        <v/>
      </c>
      <c r="K27" s="38"/>
    </row>
    <row r="28" spans="2:11" ht="24" customHeight="1" x14ac:dyDescent="0.25">
      <c r="B28" s="35">
        <v>22</v>
      </c>
      <c r="C28" s="40"/>
      <c r="D28" s="40"/>
      <c r="E28" s="40"/>
      <c r="F28" s="40"/>
      <c r="G28" s="40"/>
      <c r="H28" s="36"/>
      <c r="I28" s="41" t="str">
        <f>IF(OR($H28="",$E28="Bei Bedarf"),"",$H28+IFERROR(VLOOKUP($E28,Einstellungen!$F$6:$G$12,2,FALSE()),0))</f>
        <v/>
      </c>
      <c r="J28" s="37" t="str">
        <f t="shared" ca="1" si="0"/>
        <v/>
      </c>
      <c r="K28" s="40"/>
    </row>
  </sheetData>
  <mergeCells count="3">
    <mergeCell ref="B2:K2"/>
    <mergeCell ref="B3:K3"/>
    <mergeCell ref="B4:K4"/>
  </mergeCells>
  <conditionalFormatting sqref="I7:I28">
    <cfRule type="expression" dxfId="8" priority="7">
      <formula>AND($I7&lt;&gt;"",$I7&lt;TODAY())</formula>
    </cfRule>
  </conditionalFormatting>
  <conditionalFormatting sqref="J7:J28">
    <cfRule type="cellIs" dxfId="7" priority="2" operator="equal">
      <formula>"Überfällig"</formula>
    </cfRule>
    <cfRule type="cellIs" dxfId="6" priority="3" operator="equal">
      <formula>"Fällig"</formula>
    </cfRule>
    <cfRule type="cellIs" dxfId="5" priority="4" operator="equal">
      <formula>"Im Plan"</formula>
    </cfRule>
    <cfRule type="cellIs" dxfId="4" priority="5" operator="equal">
      <formula>"Nach Bedarf"</formula>
    </cfRule>
    <cfRule type="cellIs" dxfId="3" priority="6" operator="equal">
      <formula>"Offen"</formula>
    </cfRule>
  </conditionalFormatting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100-000000000000}">
          <x14:formula1>
            <xm:f>Einstellungen!$D$6:$D$13</xm:f>
          </x14:formula1>
          <x14:formula2>
            <xm:f>0</xm:f>
          </x14:formula2>
          <xm:sqref>C7:C28</xm:sqref>
        </x14:dataValidation>
        <x14:dataValidation type="list" allowBlank="1" xr:uid="{00000000-0002-0000-0100-000001000000}">
          <x14:formula1>
            <xm:f>Einstellungen!$F$6:$F$12</xm:f>
          </x14:formula1>
          <x14:formula2>
            <xm:f>0</xm:f>
          </x14:formula2>
          <xm:sqref>E7:E28</xm:sqref>
        </x14:dataValidation>
        <x14:dataValidation type="list" allowBlank="1" xr:uid="{00000000-0002-0000-0100-000002000000}">
          <x14:formula1>
            <xm:f>Einstellungen!$B$6:$B$10</xm:f>
          </x14:formula1>
          <x14:formula2>
            <xm:f>0</xm:f>
          </x14:formula2>
          <xm:sqref>F7:F28</xm:sqref>
        </x14:dataValidation>
        <x14:dataValidation type="list" allowBlank="1" xr:uid="{00000000-0002-0000-0100-000003000000}">
          <x14:formula1>
            <xm:f>Einstellungen!$I$6:$I$13</xm:f>
          </x14:formula1>
          <x14:formula2>
            <xm:f>0</xm:f>
          </x14:formula2>
          <xm:sqref>G7:G28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4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2" customWidth="1"/>
    <col min="3" max="3" width="9" customWidth="1"/>
    <col min="4" max="4" width="19" customWidth="1"/>
    <col min="5" max="5" width="30" customWidth="1"/>
    <col min="6" max="6" width="13" customWidth="1"/>
    <col min="7" max="7" width="15" customWidth="1"/>
    <col min="8" max="8" width="26" customWidth="1"/>
  </cols>
  <sheetData>
    <row r="2" spans="2:8" ht="39.75" customHeight="1" x14ac:dyDescent="0.25">
      <c r="B2" s="12" t="s">
        <v>75</v>
      </c>
      <c r="C2" s="12"/>
      <c r="D2" s="12"/>
      <c r="E2" s="12"/>
      <c r="F2" s="12"/>
      <c r="G2" s="12"/>
      <c r="H2" s="12"/>
    </row>
    <row r="3" spans="2:8" ht="19.5" customHeight="1" x14ac:dyDescent="0.25">
      <c r="B3" s="11" t="s">
        <v>76</v>
      </c>
      <c r="C3" s="11"/>
      <c r="D3" s="11"/>
      <c r="E3" s="11"/>
      <c r="F3" s="11"/>
      <c r="G3" s="11"/>
      <c r="H3" s="11"/>
    </row>
    <row r="4" spans="2:8" x14ac:dyDescent="0.25">
      <c r="B4" s="1" t="s">
        <v>77</v>
      </c>
      <c r="C4" s="1"/>
      <c r="D4" s="1"/>
      <c r="E4" s="1"/>
      <c r="F4" s="1"/>
      <c r="G4" s="1"/>
      <c r="H4" s="1"/>
    </row>
    <row r="6" spans="2:8" ht="25.5" customHeight="1" x14ac:dyDescent="0.25">
      <c r="B6" s="16" t="s">
        <v>78</v>
      </c>
      <c r="C6" s="16" t="s">
        <v>79</v>
      </c>
      <c r="D6" s="16" t="s">
        <v>26</v>
      </c>
      <c r="E6" s="16" t="s">
        <v>80</v>
      </c>
      <c r="F6" s="16" t="s">
        <v>81</v>
      </c>
      <c r="G6" s="16" t="s">
        <v>82</v>
      </c>
      <c r="H6" s="16" t="s">
        <v>32</v>
      </c>
    </row>
    <row r="7" spans="2:8" ht="24" customHeight="1" x14ac:dyDescent="0.25">
      <c r="B7" s="33">
        <v>46216</v>
      </c>
      <c r="C7" s="18" t="s">
        <v>83</v>
      </c>
      <c r="D7" s="17" t="s">
        <v>56</v>
      </c>
      <c r="E7" s="17" t="s">
        <v>84</v>
      </c>
      <c r="F7" s="17" t="s">
        <v>85</v>
      </c>
      <c r="G7" s="18" t="s">
        <v>86</v>
      </c>
      <c r="H7" s="17"/>
    </row>
    <row r="8" spans="2:8" ht="24" customHeight="1" x14ac:dyDescent="0.25">
      <c r="B8" s="36">
        <v>46216</v>
      </c>
      <c r="C8" s="22" t="s">
        <v>87</v>
      </c>
      <c r="D8" s="21" t="s">
        <v>62</v>
      </c>
      <c r="E8" s="21" t="s">
        <v>88</v>
      </c>
      <c r="F8" s="21" t="s">
        <v>85</v>
      </c>
      <c r="G8" s="22" t="s">
        <v>86</v>
      </c>
      <c r="H8" s="21"/>
    </row>
    <row r="9" spans="2:8" ht="24" customHeight="1" x14ac:dyDescent="0.25">
      <c r="B9" s="33">
        <v>46216</v>
      </c>
      <c r="C9" s="18" t="s">
        <v>89</v>
      </c>
      <c r="D9" s="17" t="s">
        <v>48</v>
      </c>
      <c r="E9" s="17" t="s">
        <v>90</v>
      </c>
      <c r="F9" s="17" t="s">
        <v>18</v>
      </c>
      <c r="G9" s="18" t="s">
        <v>86</v>
      </c>
      <c r="H9" s="17"/>
    </row>
    <row r="10" spans="2:8" ht="24" customHeight="1" x14ac:dyDescent="0.25">
      <c r="B10" s="36">
        <v>46217</v>
      </c>
      <c r="C10" s="22" t="s">
        <v>91</v>
      </c>
      <c r="D10" s="21" t="s">
        <v>56</v>
      </c>
      <c r="E10" s="21" t="s">
        <v>84</v>
      </c>
      <c r="F10" s="21" t="s">
        <v>85</v>
      </c>
      <c r="G10" s="22" t="s">
        <v>86</v>
      </c>
      <c r="H10" s="21"/>
    </row>
    <row r="11" spans="2:8" ht="24" customHeight="1" x14ac:dyDescent="0.25">
      <c r="B11" s="33">
        <v>46217</v>
      </c>
      <c r="C11" s="18" t="s">
        <v>92</v>
      </c>
      <c r="D11" s="17" t="s">
        <v>68</v>
      </c>
      <c r="E11" s="17" t="s">
        <v>93</v>
      </c>
      <c r="F11" s="17" t="s">
        <v>17</v>
      </c>
      <c r="G11" s="18" t="s">
        <v>86</v>
      </c>
      <c r="H11" s="17"/>
    </row>
    <row r="12" spans="2:8" ht="24" customHeight="1" x14ac:dyDescent="0.25">
      <c r="B12" s="36">
        <v>46218</v>
      </c>
      <c r="C12" s="22" t="s">
        <v>94</v>
      </c>
      <c r="D12" s="21" t="s">
        <v>33</v>
      </c>
      <c r="E12" s="21" t="s">
        <v>95</v>
      </c>
      <c r="F12" s="21" t="s">
        <v>17</v>
      </c>
      <c r="G12" s="22" t="s">
        <v>86</v>
      </c>
      <c r="H12" s="21" t="s">
        <v>96</v>
      </c>
    </row>
    <row r="13" spans="2:8" ht="24" customHeight="1" x14ac:dyDescent="0.25">
      <c r="B13" s="33">
        <v>46218</v>
      </c>
      <c r="C13" s="18" t="s">
        <v>97</v>
      </c>
      <c r="D13" s="17" t="s">
        <v>42</v>
      </c>
      <c r="E13" s="17" t="s">
        <v>98</v>
      </c>
      <c r="F13" s="17" t="s">
        <v>15</v>
      </c>
      <c r="G13" s="18" t="s">
        <v>99</v>
      </c>
      <c r="H13" s="17" t="s">
        <v>100</v>
      </c>
    </row>
    <row r="14" spans="2:8" ht="24" customHeight="1" x14ac:dyDescent="0.25">
      <c r="B14" s="36">
        <v>46219</v>
      </c>
      <c r="C14" s="22" t="s">
        <v>83</v>
      </c>
      <c r="D14" s="21" t="s">
        <v>56</v>
      </c>
      <c r="E14" s="21" t="s">
        <v>101</v>
      </c>
      <c r="F14" s="21" t="s">
        <v>85</v>
      </c>
      <c r="G14" s="22" t="s">
        <v>86</v>
      </c>
      <c r="H14" s="21"/>
    </row>
    <row r="15" spans="2:8" ht="21.75" customHeight="1" x14ac:dyDescent="0.25">
      <c r="B15" s="33"/>
      <c r="C15" s="18"/>
      <c r="D15" s="17"/>
      <c r="E15" s="17"/>
      <c r="F15" s="17"/>
      <c r="G15" s="18"/>
      <c r="H15" s="17"/>
    </row>
    <row r="16" spans="2:8" ht="21.75" customHeight="1" x14ac:dyDescent="0.25">
      <c r="B16" s="36"/>
      <c r="C16" s="22"/>
      <c r="D16" s="21"/>
      <c r="E16" s="21"/>
      <c r="F16" s="21"/>
      <c r="G16" s="22"/>
      <c r="H16" s="21"/>
    </row>
    <row r="17" spans="2:8" ht="21.75" customHeight="1" x14ac:dyDescent="0.25">
      <c r="B17" s="33"/>
      <c r="C17" s="18"/>
      <c r="D17" s="17"/>
      <c r="E17" s="17"/>
      <c r="F17" s="17"/>
      <c r="G17" s="18"/>
      <c r="H17" s="17"/>
    </row>
    <row r="18" spans="2:8" ht="21.75" customHeight="1" x14ac:dyDescent="0.25">
      <c r="B18" s="36"/>
      <c r="C18" s="22"/>
      <c r="D18" s="21"/>
      <c r="E18" s="21"/>
      <c r="F18" s="21"/>
      <c r="G18" s="22"/>
      <c r="H18" s="21"/>
    </row>
    <row r="19" spans="2:8" ht="21.75" customHeight="1" x14ac:dyDescent="0.25">
      <c r="B19" s="33"/>
      <c r="C19" s="18"/>
      <c r="D19" s="17"/>
      <c r="E19" s="17"/>
      <c r="F19" s="17"/>
      <c r="G19" s="18"/>
      <c r="H19" s="17"/>
    </row>
    <row r="20" spans="2:8" ht="21.75" customHeight="1" x14ac:dyDescent="0.25">
      <c r="B20" s="36"/>
      <c r="C20" s="22"/>
      <c r="D20" s="21"/>
      <c r="E20" s="21"/>
      <c r="F20" s="21"/>
      <c r="G20" s="22"/>
      <c r="H20" s="21"/>
    </row>
    <row r="21" spans="2:8" ht="21.75" customHeight="1" x14ac:dyDescent="0.25">
      <c r="B21" s="33"/>
      <c r="C21" s="18"/>
      <c r="D21" s="17"/>
      <c r="E21" s="17"/>
      <c r="F21" s="17"/>
      <c r="G21" s="18"/>
      <c r="H21" s="17"/>
    </row>
    <row r="22" spans="2:8" ht="21.75" customHeight="1" x14ac:dyDescent="0.25">
      <c r="B22" s="36"/>
      <c r="C22" s="22"/>
      <c r="D22" s="21"/>
      <c r="E22" s="21"/>
      <c r="F22" s="21"/>
      <c r="G22" s="22"/>
      <c r="H22" s="21"/>
    </row>
    <row r="23" spans="2:8" ht="21.75" customHeight="1" x14ac:dyDescent="0.25">
      <c r="B23" s="33"/>
      <c r="C23" s="18"/>
      <c r="D23" s="17"/>
      <c r="E23" s="17"/>
      <c r="F23" s="17"/>
      <c r="G23" s="18"/>
      <c r="H23" s="17"/>
    </row>
    <row r="24" spans="2:8" ht="21.75" customHeight="1" x14ac:dyDescent="0.25">
      <c r="B24" s="36"/>
      <c r="C24" s="22"/>
      <c r="D24" s="21"/>
      <c r="E24" s="21"/>
      <c r="F24" s="21"/>
      <c r="G24" s="22"/>
      <c r="H24" s="21"/>
    </row>
  </sheetData>
  <mergeCells count="3">
    <mergeCell ref="B2:H2"/>
    <mergeCell ref="B3:H3"/>
    <mergeCell ref="B4:H4"/>
  </mergeCells>
  <conditionalFormatting sqref="G7:G24">
    <cfRule type="cellIs" dxfId="2" priority="2" operator="equal">
      <formula>"OK"</formula>
    </cfRule>
    <cfRule type="cellIs" dxfId="1" priority="3" operator="equal">
      <formula>"Nachbesserung"</formula>
    </cfRule>
    <cfRule type="cellIs" dxfId="0" priority="4" operator="equal">
      <formula>"Nicht erledigt"</formula>
    </cfRule>
  </conditionalFormatting>
  <pageMargins left="0.75" right="0.75" top="1" bottom="1" header="0.511811023622047" footer="0.511811023622047"/>
  <pageSetup fitToHeight="0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200-000000000000}">
          <x14:formula1>
            <xm:f>Einstellungen!$K$6:$K$8</xm:f>
          </x14:formula1>
          <x14:formula2>
            <xm:f>0</xm:f>
          </x14:formula2>
          <xm:sqref>G7:G24</xm:sqref>
        </x14:dataValidation>
        <x14:dataValidation type="list" allowBlank="1" xr:uid="{00000000-0002-0000-0200-000001000000}">
          <x14:formula1>
            <xm:f>Einstellungen!$D$6:$D$13</xm:f>
          </x14:formula1>
          <x14:formula2>
            <xm:f>0</xm:f>
          </x14:formula2>
          <xm:sqref>D7:D24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3"/>
  <sheetViews>
    <sheetView showGridLines="0" zoomScaleNormal="100" workbookViewId="0"/>
  </sheetViews>
  <sheetFormatPr baseColWidth="10" defaultColWidth="8.7109375" defaultRowHeight="15" x14ac:dyDescent="0.25"/>
  <cols>
    <col min="1" max="1" width="2" customWidth="1"/>
    <col min="2" max="2" width="24" customWidth="1"/>
    <col min="3" max="3" width="2" customWidth="1"/>
    <col min="4" max="4" width="22" customWidth="1"/>
    <col min="5" max="5" width="2" customWidth="1"/>
    <col min="6" max="6" width="16" customWidth="1"/>
    <col min="7" max="7" width="8" customWidth="1"/>
    <col min="8" max="8" width="2" customWidth="1"/>
    <col min="9" max="9" width="22" customWidth="1"/>
    <col min="10" max="10" width="2" customWidth="1"/>
    <col min="11" max="11" width="16" customWidth="1"/>
  </cols>
  <sheetData>
    <row r="2" spans="2:11" ht="19.5" x14ac:dyDescent="0.3">
      <c r="B2" s="42" t="s">
        <v>102</v>
      </c>
    </row>
    <row r="3" spans="2:11" x14ac:dyDescent="0.25">
      <c r="B3" s="43" t="s">
        <v>103</v>
      </c>
    </row>
    <row r="5" spans="2:11" x14ac:dyDescent="0.25">
      <c r="B5" s="44" t="s">
        <v>104</v>
      </c>
      <c r="D5" s="44" t="s">
        <v>105</v>
      </c>
      <c r="F5" s="44" t="s">
        <v>28</v>
      </c>
      <c r="G5" s="45" t="s">
        <v>106</v>
      </c>
      <c r="I5" s="44" t="s">
        <v>29</v>
      </c>
      <c r="K5" s="44" t="s">
        <v>82</v>
      </c>
    </row>
    <row r="6" spans="2:11" x14ac:dyDescent="0.25">
      <c r="B6" s="17" t="s">
        <v>14</v>
      </c>
      <c r="D6" s="17" t="s">
        <v>33</v>
      </c>
      <c r="F6" s="17" t="s">
        <v>39</v>
      </c>
      <c r="G6" s="18">
        <v>1</v>
      </c>
      <c r="I6" s="17" t="s">
        <v>44</v>
      </c>
      <c r="K6" s="17" t="s">
        <v>86</v>
      </c>
    </row>
    <row r="7" spans="2:11" x14ac:dyDescent="0.25">
      <c r="B7" s="21" t="s">
        <v>15</v>
      </c>
      <c r="D7" s="21" t="s">
        <v>42</v>
      </c>
      <c r="F7" s="21" t="s">
        <v>35</v>
      </c>
      <c r="G7" s="22">
        <v>7</v>
      </c>
      <c r="I7" s="21" t="s">
        <v>36</v>
      </c>
      <c r="K7" s="21" t="s">
        <v>99</v>
      </c>
    </row>
    <row r="8" spans="2:11" x14ac:dyDescent="0.25">
      <c r="B8" s="17" t="s">
        <v>17</v>
      </c>
      <c r="D8" s="17" t="s">
        <v>48</v>
      </c>
      <c r="F8" s="17" t="s">
        <v>107</v>
      </c>
      <c r="G8" s="18">
        <v>14</v>
      </c>
      <c r="I8" s="17" t="s">
        <v>58</v>
      </c>
      <c r="K8" s="17" t="s">
        <v>108</v>
      </c>
    </row>
    <row r="9" spans="2:11" x14ac:dyDescent="0.25">
      <c r="B9" s="21" t="s">
        <v>18</v>
      </c>
      <c r="D9" s="21" t="s">
        <v>56</v>
      </c>
      <c r="F9" s="21" t="s">
        <v>52</v>
      </c>
      <c r="G9" s="22">
        <v>30</v>
      </c>
      <c r="I9" s="21" t="s">
        <v>50</v>
      </c>
    </row>
    <row r="10" spans="2:11" x14ac:dyDescent="0.25">
      <c r="B10" s="17" t="s">
        <v>20</v>
      </c>
      <c r="D10" s="17" t="s">
        <v>62</v>
      </c>
      <c r="F10" s="17" t="s">
        <v>70</v>
      </c>
      <c r="G10" s="18">
        <v>90</v>
      </c>
      <c r="I10" s="17" t="s">
        <v>47</v>
      </c>
    </row>
    <row r="11" spans="2:11" x14ac:dyDescent="0.25">
      <c r="D11" s="21" t="s">
        <v>65</v>
      </c>
      <c r="F11" s="21" t="s">
        <v>109</v>
      </c>
      <c r="G11" s="22">
        <v>180</v>
      </c>
      <c r="I11" s="21" t="s">
        <v>55</v>
      </c>
    </row>
    <row r="12" spans="2:11" x14ac:dyDescent="0.25">
      <c r="D12" s="17" t="s">
        <v>110</v>
      </c>
      <c r="F12" s="17" t="s">
        <v>73</v>
      </c>
      <c r="G12" s="18"/>
      <c r="I12" s="17" t="s">
        <v>40</v>
      </c>
    </row>
    <row r="13" spans="2:11" x14ac:dyDescent="0.25">
      <c r="D13" s="21" t="s">
        <v>68</v>
      </c>
      <c r="I13" s="21" t="s">
        <v>61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Reinigungsplan</vt:lpstr>
      <vt:lpstr>Reinigungsnachweis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2026-07-16T09:27:17Z</dcterms:created>
  <dcterms:modified xsi:type="dcterms:W3CDTF">2026-07-16T09:34:12Z</dcterms:modified>
  <dc:language>en-US</dc:language>
</cp:coreProperties>
</file>