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ingaben" sheetId="1" state="visible" r:id="rId3"/>
    <sheet name="Übersicht &amp; Berechnung"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<sst xmlns="http://schemas.openxmlformats.org/spreadsheetml/2006/main" count="226" uniqueCount="187">
  <si>
    <t xml:space="preserve">EINKOMMENSTEUERERKLÄRUNG 2026</t>
  </si>
  <si>
    <t xml:space="preserve">Erfassung persönlicher Daten, Einkünfte und abzugsfähiger Aufwendungen</t>
  </si>
  <si>
    <t xml:space="preserve">01</t>
  </si>
  <si>
    <t xml:space="preserve">Persönliche Daten</t>
  </si>
  <si>
    <t xml:space="preserve">Grundlegende Angaben zur steuerpflichtigen Person</t>
  </si>
  <si>
    <t xml:space="preserve">Vor- und Nachname</t>
  </si>
  <si>
    <t xml:space="preserve">Sophia Reinhardt</t>
  </si>
  <si>
    <t xml:space="preserve">Steuer-Identifikationsnummer</t>
  </si>
  <si>
    <t xml:space="preserve">24 671 803 592</t>
  </si>
  <si>
    <t xml:space="preserve">Geburtsdatum</t>
  </si>
  <si>
    <t xml:space="preserve">14.03.1988</t>
  </si>
  <si>
    <t xml:space="preserve">Steuerklasse</t>
  </si>
  <si>
    <t xml:space="preserve">I</t>
  </si>
  <si>
    <t xml:space="preserve">Familienstand</t>
  </si>
  <si>
    <t xml:space="preserve">ledig</t>
  </si>
  <si>
    <t xml:space="preserve">Anzahl Kinder</t>
  </si>
  <si>
    <t xml:space="preserve">Straße und Hausnummer</t>
  </si>
  <si>
    <t xml:space="preserve">Lindenstraße 47</t>
  </si>
  <si>
    <t xml:space="preserve">Bundesland</t>
  </si>
  <si>
    <t xml:space="preserve">Nordrhein-Westfalen</t>
  </si>
  <si>
    <t xml:space="preserve">PLZ und Ort</t>
  </si>
  <si>
    <t xml:space="preserve">40213 Düsseldorf</t>
  </si>
  <si>
    <t xml:space="preserve">Konfession</t>
  </si>
  <si>
    <t xml:space="preserve">römisch-katholisch</t>
  </si>
  <si>
    <t xml:space="preserve">Beruf</t>
  </si>
  <si>
    <t xml:space="preserve">Marketing Managerin</t>
  </si>
  <si>
    <t xml:space="preserve">IBAN (für Erstattung)</t>
  </si>
  <si>
    <t xml:space="preserve">DE89 3704 0044 0532 0130 00</t>
  </si>
  <si>
    <t xml:space="preserve">02</t>
  </si>
  <si>
    <t xml:space="preserve">Einkünfte aus nichtselbständiger Arbeit</t>
  </si>
  <si>
    <t xml:space="preserve">Angaben laut Lohnsteuerbescheinigung (Anlage N)</t>
  </si>
  <si>
    <t xml:space="preserve">Arbeitgeber</t>
  </si>
  <si>
    <t xml:space="preserve">Nordwind Consulting GmbH</t>
  </si>
  <si>
    <t xml:space="preserve">Bruttoarbeitslohn</t>
  </si>
  <si>
    <t xml:space="preserve">Einbehaltene Lohnsteuer</t>
  </si>
  <si>
    <t xml:space="preserve">Solidaritätszuschlag</t>
  </si>
  <si>
    <t xml:space="preserve">Kirchensteuer</t>
  </si>
  <si>
    <t xml:space="preserve">Rentenversicherung (AN-Anteil)</t>
  </si>
  <si>
    <t xml:space="preserve">Krankenversicherung (AN-Anteil)</t>
  </si>
  <si>
    <t xml:space="preserve">Pflegeversicherung (AN-Anteil)</t>
  </si>
  <si>
    <t xml:space="preserve">Arbeitslosenversicherung (AN-Anteil)</t>
  </si>
  <si>
    <t xml:space="preserve">03</t>
  </si>
  <si>
    <t xml:space="preserve">Werbungskosten</t>
  </si>
  <si>
    <t xml:space="preserve">Beruflich veranlasste Aufwendungen (Arbeitnehmer-Pauschbetrag 2026: 1.230 €)</t>
  </si>
  <si>
    <t xml:space="preserve">Datum</t>
  </si>
  <si>
    <t xml:space="preserve">Kategorie</t>
  </si>
  <si>
    <t xml:space="preserve">Beschreibung</t>
  </si>
  <si>
    <t xml:space="preserve">Betrag (€)</t>
  </si>
  <si>
    <t xml:space="preserve">15.01.2026</t>
  </si>
  <si>
    <t xml:space="preserve">Arbeitsmittel</t>
  </si>
  <si>
    <t xml:space="preserve">Ergonomischer Bürostuhl (Homeoffice)</t>
  </si>
  <si>
    <t xml:space="preserve">22.02.2026</t>
  </si>
  <si>
    <t xml:space="preserve">Fachliteratur</t>
  </si>
  <si>
    <t xml:space="preserve">Fachbuch Digitales Marketing</t>
  </si>
  <si>
    <t xml:space="preserve">Ganzjährig</t>
  </si>
  <si>
    <t xml:space="preserve">Fahrtkosten</t>
  </si>
  <si>
    <t xml:space="preserve">Entfernungspauschale (18 km × 220 Tage × 0,30 €)</t>
  </si>
  <si>
    <t xml:space="preserve">Homeoffice-Pauschale</t>
  </si>
  <si>
    <t xml:space="preserve">6 € × 85 Tage im Homeoffice</t>
  </si>
  <si>
    <t xml:space="preserve">10.04.2026</t>
  </si>
  <si>
    <t xml:space="preserve">Fortbildung</t>
  </si>
  <si>
    <t xml:space="preserve">Online-Kurs SEO-Strategie</t>
  </si>
  <si>
    <t xml:space="preserve">18.06.2026</t>
  </si>
  <si>
    <t xml:space="preserve">Externer Monitor 27 Zoll</t>
  </si>
  <si>
    <t xml:space="preserve">05.09.2026</t>
  </si>
  <si>
    <t xml:space="preserve">Reisekosten</t>
  </si>
  <si>
    <t xml:space="preserve">Fachkonferenz München (Fahrt &amp; Übernachtung)</t>
  </si>
  <si>
    <t xml:space="preserve">Kontoführung</t>
  </si>
  <si>
    <t xml:space="preserve">Kontoführungspauschale (16 €)</t>
  </si>
  <si>
    <t xml:space="preserve">Berufsverband</t>
  </si>
  <si>
    <t xml:space="preserve">Mitgliedsbeitrag Marketing Club</t>
  </si>
  <si>
    <t xml:space="preserve">11.11.2026</t>
  </si>
  <si>
    <t xml:space="preserve">Bewerbungskosten</t>
  </si>
  <si>
    <t xml:space="preserve">Portokosten Bewerbungsunterlagen</t>
  </si>
  <si>
    <t xml:space="preserve">SUMME WERBUNGSKOSTEN</t>
  </si>
  <si>
    <t xml:space="preserve">04</t>
  </si>
  <si>
    <t xml:space="preserve">Sonderausgaben</t>
  </si>
  <si>
    <t xml:space="preserve">Privatausgaben mit steuerlicher Absetzbarkeit (Vorsorge, Spenden, Kirchensteuer u. a.)</t>
  </si>
  <si>
    <t xml:space="preserve">Bereits laut Lohnsteuerbescheinigung</t>
  </si>
  <si>
    <t xml:space="preserve">Vorsorgeaufwendungen</t>
  </si>
  <si>
    <t xml:space="preserve">Private Rentenversicherung (Rürup)</t>
  </si>
  <si>
    <t xml:space="preserve">Berufsunfähigkeitsversicherung</t>
  </si>
  <si>
    <t xml:space="preserve">Private Haftpflichtversicherung</t>
  </si>
  <si>
    <t xml:space="preserve">21.03.2026</t>
  </si>
  <si>
    <t xml:space="preserve">Spenden</t>
  </si>
  <si>
    <t xml:space="preserve">Deutsches Rotes Kreuz e. V.</t>
  </si>
  <si>
    <t xml:space="preserve">14.09.2026</t>
  </si>
  <si>
    <t xml:space="preserve">Tierschutzverein Düsseldorf e. V.</t>
  </si>
  <si>
    <t xml:space="preserve">Ausbildungskosten</t>
  </si>
  <si>
    <t xml:space="preserve">Erststudium Weiterbildung (bis 6.000 €)</t>
  </si>
  <si>
    <t xml:space="preserve">SUMME SONDERAUSGABEN</t>
  </si>
  <si>
    <t xml:space="preserve">05</t>
  </si>
  <si>
    <t xml:space="preserve">Außergewöhnliche Belastungen</t>
  </si>
  <si>
    <t xml:space="preserve">Zwangsläufige Aufwendungen wie Krankheits-, Pflege- oder Behinderungskosten</t>
  </si>
  <si>
    <t xml:space="preserve">08.02.2026</t>
  </si>
  <si>
    <t xml:space="preserve">Krankheitskosten</t>
  </si>
  <si>
    <t xml:space="preserve">Zahnersatz (Eigenanteil)</t>
  </si>
  <si>
    <t xml:space="preserve">15.05.2026</t>
  </si>
  <si>
    <t xml:space="preserve">Brille mit Sehstärke</t>
  </si>
  <si>
    <t xml:space="preserve">07.07.2026</t>
  </si>
  <si>
    <t xml:space="preserve">Medikamente</t>
  </si>
  <si>
    <t xml:space="preserve">Rezeptgebühren gesamt</t>
  </si>
  <si>
    <t xml:space="preserve">19.10.2026</t>
  </si>
  <si>
    <t xml:space="preserve">Physiotherapie (10 Sitzungen)</t>
  </si>
  <si>
    <t xml:space="preserve">SUMME AUßERGEWÖHNLICHE BELASTUNGEN</t>
  </si>
  <si>
    <t xml:space="preserve">06</t>
  </si>
  <si>
    <t xml:space="preserve">Haushaltsnahe Dienst- und Handwerkerleistungen</t>
  </si>
  <si>
    <t xml:space="preserve">20 % der Lohnkosten absetzbar – max. 4.000 € (haushaltsnah) bzw. 1.200 € (Handwerker)</t>
  </si>
  <si>
    <t xml:space="preserve">Haushaltshilfe</t>
  </si>
  <si>
    <t xml:space="preserve">Reinigungsservice (nur Arbeitskosten)</t>
  </si>
  <si>
    <t xml:space="preserve">22.05.2026</t>
  </si>
  <si>
    <t xml:space="preserve">Handwerker</t>
  </si>
  <si>
    <t xml:space="preserve">Heizungswartung (nur Arbeitskosten)</t>
  </si>
  <si>
    <t xml:space="preserve">14.08.2026</t>
  </si>
  <si>
    <t xml:space="preserve">Elektriker – Steckdosen erneuert (Arbeit)</t>
  </si>
  <si>
    <t xml:space="preserve">Gartenpflege</t>
  </si>
  <si>
    <t xml:space="preserve">Rasenmähen &amp; Heckenschnitt (Arbeit)</t>
  </si>
  <si>
    <t xml:space="preserve">30.11.2026</t>
  </si>
  <si>
    <t xml:space="preserve">Schornsteinfeger</t>
  </si>
  <si>
    <t xml:space="preserve">Kehr- und Messarbeiten</t>
  </si>
  <si>
    <t xml:space="preserve">SUMME HAUSHALTSNAHE LEISTUNGEN</t>
  </si>
  <si>
    <t xml:space="preserve">Hinweis: Diese Vorlage dient der strukturierten Vorbereitung Ihrer Steuererklärung. Die endgültige Übermittlung erfolgt über ELSTER. Bewahren Sie sämtliche Belege für mindestens 10 Jahre auf. Alle Werte sind Beispieldaten und müssen individuell angepasst werden.</t>
  </si>
  <si>
    <t xml:space="preserve">ZUSAMMENFASSUNG &amp; STEUERBERECHNUNG</t>
  </si>
  <si>
    <t xml:space="preserve">Automatische Übersicht der abzugsfähigen Positionen und geschätzte Steuererstattung</t>
  </si>
  <si>
    <t xml:space="preserve">A</t>
  </si>
  <si>
    <t xml:space="preserve">Übersicht der steuerlich relevanten Positionen</t>
  </si>
  <si>
    <t xml:space="preserve">Automatische Übernahme aus dem Tabellenblatt „Eingaben“</t>
  </si>
  <si>
    <t xml:space="preserve">Position</t>
  </si>
  <si>
    <t xml:space="preserve">Erfasster Betrag</t>
  </si>
  <si>
    <t xml:space="preserve">Pauschbetrag</t>
  </si>
  <si>
    <t xml:space="preserve">Anzusetzen</t>
  </si>
  <si>
    <t xml:space="preserve">—</t>
  </si>
  <si>
    <t xml:space="preserve">Haushaltsnahe Leistungen (20 %)</t>
  </si>
  <si>
    <t xml:space="preserve">B</t>
  </si>
  <si>
    <t xml:space="preserve">Vereinfachte Steuerberechnung</t>
  </si>
  <si>
    <t xml:space="preserve">Näherungsweise Berechnung – die endgültige Steuer wird vom Finanzamt festgesetzt</t>
  </si>
  <si>
    <t xml:space="preserve">./. Werbungskosten (angesetzt)</t>
  </si>
  <si>
    <t xml:space="preserve">./. Vorsorgeaufwendungen (Sozialversicherung)</t>
  </si>
  <si>
    <t xml:space="preserve">./. Sonderausgaben (angesetzt)</t>
  </si>
  <si>
    <t xml:space="preserve">./. Außergewöhnliche Belastungen</t>
  </si>
  <si>
    <t xml:space="preserve">ERGEBNIS  ›  Zu versteuerndes Einkommen (zvE)</t>
  </si>
  <si>
    <t xml:space="preserve">C</t>
  </si>
  <si>
    <t xml:space="preserve">Geschätzte Steuerbelastung 2026</t>
  </si>
  <si>
    <t xml:space="preserve">Annäherung nach Grundtabelle 2026 (Steuerfortentwicklungsgesetz)</t>
  </si>
  <si>
    <t xml:space="preserve">Zu versteuerndes Einkommen</t>
  </si>
  <si>
    <t xml:space="preserve">Grundfreibetrag 2026</t>
  </si>
  <si>
    <t xml:space="preserve">Einkommensteuer (geschätzt nach Grundtabelle)</t>
  </si>
  <si>
    <t xml:space="preserve">Solidaritätszuschlag (5,5 % über Freigrenze 18.130 €)</t>
  </si>
  <si>
    <t xml:space="preserve">Kirchensteuer (9 % auf ESt)</t>
  </si>
  <si>
    <t xml:space="preserve">ERGEBNIS  ›  Gesamte Steuerbelastung 2026</t>
  </si>
  <si>
    <t xml:space="preserve">D</t>
  </si>
  <si>
    <t xml:space="preserve">Bereits gezahlte Steuern (laut Lohnsteuerbescheinigung)</t>
  </si>
  <si>
    <t xml:space="preserve">Vom Arbeitgeber einbehaltene und abgeführte Beträge</t>
  </si>
  <si>
    <t xml:space="preserve">Einbehaltener Solidaritätszuschlag</t>
  </si>
  <si>
    <t xml:space="preserve">Einbehaltene Kirchensteuer</t>
  </si>
  <si>
    <t xml:space="preserve">SUMME  ›  Bereits gezahlte Steuern</t>
  </si>
  <si>
    <t xml:space="preserve">VORAUSSICHTLICHE STEUERERSTATTUNG (bzw. Nachzahlung)</t>
  </si>
  <si>
    <t xml:space="preserve">Positiver Betrag = Erstattung durch das Finanzamt · Negativer Betrag = Nachzahlung. Die tatsächliche Festsetzung erfolgt durch das Finanzamt.</t>
  </si>
  <si>
    <t xml:space="preserve">E</t>
  </si>
  <si>
    <t xml:space="preserve">Steuerliche Kennzahlen &amp; Fristen 2026</t>
  </si>
  <si>
    <t xml:space="preserve">Wichtige Referenzwerte und Abgabefristen im Überblick</t>
  </si>
  <si>
    <t xml:space="preserve">Kennzahl / Frist</t>
  </si>
  <si>
    <t xml:space="preserve">Wert / Termin</t>
  </si>
  <si>
    <t xml:space="preserve">Grundfreibetrag (Einzelveranlagung)</t>
  </si>
  <si>
    <t xml:space="preserve">12.348 €</t>
  </si>
  <si>
    <t xml:space="preserve">Arbeitnehmer-Pauschbetrag</t>
  </si>
  <si>
    <t xml:space="preserve">1.230 €</t>
  </si>
  <si>
    <t xml:space="preserve">Sparer-Pauschbetrag</t>
  </si>
  <si>
    <t xml:space="preserve">1.000 €</t>
  </si>
  <si>
    <t xml:space="preserve">Entfernungspauschale (bis 20 km)</t>
  </si>
  <si>
    <t xml:space="preserve">0,30 € pro Kilometer</t>
  </si>
  <si>
    <t xml:space="preserve">Entfernungspauschale (ab dem 21. km)</t>
  </si>
  <si>
    <t xml:space="preserve">0,38 € pro Kilometer</t>
  </si>
  <si>
    <t xml:space="preserve">6 € / Tag – max. 1.260 €</t>
  </si>
  <si>
    <t xml:space="preserve">Sonderausgaben-Pauschbetrag</t>
  </si>
  <si>
    <t xml:space="preserve">36 €</t>
  </si>
  <si>
    <t xml:space="preserve">Verpflegungsmehraufwand (Inland, &gt; 8 Std.)</t>
  </si>
  <si>
    <t xml:space="preserve">14 € pro Tag</t>
  </si>
  <si>
    <t xml:space="preserve">Verpflegungsmehraufwand (Inland, &gt; 24 Std.)</t>
  </si>
  <si>
    <t xml:space="preserve">28 € pro Tag</t>
  </si>
  <si>
    <t xml:space="preserve">Abgabefrist Steuererklärung 2026</t>
  </si>
  <si>
    <t xml:space="preserve">31.07.2027</t>
  </si>
  <si>
    <t xml:space="preserve">Abgabefrist mit Steuerberater</t>
  </si>
  <si>
    <t xml:space="preserve">28.02.2028</t>
  </si>
  <si>
    <t xml:space="preserve">Aufbewahrungsfrist für Belege (privat)</t>
  </si>
  <si>
    <t xml:space="preserve">1 Jahr nach Bescheid</t>
  </si>
  <si>
    <t xml:space="preserve">Diese Berechnung ist eine unverbindliche Näherung auf Basis der Grundtabelle 2026. Sie ersetzt weder eine steuerliche Beratung noch den amtlichen Steuerbescheid. Die Übermittlung der Steuererklärung erfolgt ausschließlich über ELSTER.</t>
  </si>
</sst>
</file>

<file path=xl/styles.xml><?xml version="1.0" encoding="utf-8"?>
<styleSheet xmlns="http://schemas.openxmlformats.org/spreadsheetml/2006/main">
  <numFmts count="4">
    <numFmt numFmtId="164" formatCode="General"/>
    <numFmt numFmtId="165" formatCode="#,##0.00&quot; €&quot;"/>
    <numFmt numFmtId="166" formatCode="#,##0.00&quot; €&quot;;\-#,##0.00&quot; €&quot;"/>
    <numFmt numFmtId="167" formatCode="&quot;+ &quot;#,##0.00&quot; €&quot;;&quot;- &quot;#,##0.00&quot; €&quot;;0.00&quot; €&quot;"/>
  </numFmts>
  <fonts count="23">
    <font>
      <sz val="11"/>
      <color theme="1"/>
      <name val="Calibri"/>
      <family val="2"/>
      <charset val="1"/>
    </font>
    <font>
      <sz val="10"/>
      <name val="Arial"/>
      <family val="0"/>
    </font>
    <font>
      <sz val="10"/>
      <name val="Arial"/>
      <family val="0"/>
    </font>
    <font>
      <sz val="10"/>
      <name val="Arial"/>
      <family val="0"/>
    </font>
    <font>
      <b val="true"/>
      <sz val="22"/>
      <color rgb="FFFFFFFF"/>
      <name val="Calibri"/>
      <family val="0"/>
      <charset val="1"/>
    </font>
    <font>
      <i val="true"/>
      <sz val="11"/>
      <color rgb="FFC9A961"/>
      <name val="Calibri"/>
      <family val="0"/>
      <charset val="1"/>
    </font>
    <font>
      <b val="true"/>
      <sz val="18"/>
      <color rgb="FFC9A961"/>
      <name val="Calibri"/>
      <family val="0"/>
      <charset val="1"/>
    </font>
    <font>
      <b val="true"/>
      <sz val="13"/>
      <color rgb="FF1E3A5F"/>
      <name val="Calibri"/>
      <family val="0"/>
      <charset val="1"/>
    </font>
    <font>
      <i val="true"/>
      <sz val="9"/>
      <color rgb="FF6B7280"/>
      <name val="Calibri"/>
      <family val="0"/>
      <charset val="1"/>
    </font>
    <font>
      <b val="true"/>
      <sz val="10"/>
      <color rgb="FF1E3A5F"/>
      <name val="Calibri"/>
      <family val="0"/>
      <charset val="1"/>
    </font>
    <font>
      <sz val="10"/>
      <color rgb="FF1E40AF"/>
      <name val="Calibri"/>
      <family val="0"/>
      <charset val="1"/>
    </font>
    <font>
      <b val="true"/>
      <sz val="10"/>
      <color rgb="FFFFFFFF"/>
      <name val="Calibri"/>
      <family val="0"/>
      <charset val="1"/>
    </font>
    <font>
      <sz val="10"/>
      <color rgb="FF374151"/>
      <name val="Calibri"/>
      <family val="0"/>
      <charset val="1"/>
    </font>
    <font>
      <b val="true"/>
      <sz val="11"/>
      <color rgb="FFFFFFFF"/>
      <name val="Calibri"/>
      <family val="0"/>
      <charset val="1"/>
    </font>
    <font>
      <b val="true"/>
      <sz val="11"/>
      <color rgb="FFC9A961"/>
      <name val="Calibri"/>
      <family val="0"/>
      <charset val="1"/>
    </font>
    <font>
      <sz val="10"/>
      <color rgb="FF000000"/>
      <name val="Calibri"/>
      <family val="0"/>
      <charset val="1"/>
    </font>
    <font>
      <sz val="10"/>
      <color rgb="FF6B7280"/>
      <name val="Calibri"/>
      <family val="0"/>
      <charset val="1"/>
    </font>
    <font>
      <sz val="10"/>
      <color rgb="FF1E3A5F"/>
      <name val="Calibri"/>
      <family val="0"/>
      <charset val="1"/>
    </font>
    <font>
      <b val="true"/>
      <sz val="11"/>
      <color rgb="FF1E3A5F"/>
      <name val="Calibri"/>
      <family val="0"/>
      <charset val="1"/>
    </font>
    <font>
      <b val="true"/>
      <sz val="13"/>
      <color rgb="FFFFFFFF"/>
      <name val="Calibri"/>
      <family val="0"/>
      <charset val="1"/>
    </font>
    <font>
      <b val="true"/>
      <sz val="28"/>
      <color rgb="FFC9A961"/>
      <name val="Calibri"/>
      <family val="0"/>
      <charset val="1"/>
    </font>
    <font>
      <i val="true"/>
      <sz val="9"/>
      <color rgb="FFFFFFFF"/>
      <name val="Calibri"/>
      <family val="0"/>
      <charset val="1"/>
    </font>
    <font>
      <b val="true"/>
      <sz val="10"/>
      <color rgb="FFC9A961"/>
      <name val="Calibri"/>
      <family val="0"/>
      <charset val="1"/>
    </font>
  </fonts>
  <fills count="8">
    <fill>
      <patternFill patternType="none"/>
    </fill>
    <fill>
      <patternFill patternType="gray125"/>
    </fill>
    <fill>
      <patternFill patternType="solid">
        <fgColor rgb="FF1E3A5F"/>
        <bgColor rgb="FF374151"/>
      </patternFill>
    </fill>
    <fill>
      <patternFill patternType="solid">
        <fgColor rgb="FFC9A961"/>
        <bgColor rgb="FFC0C0C0"/>
      </patternFill>
    </fill>
    <fill>
      <patternFill patternType="solid">
        <fgColor rgb="FFF5F7FA"/>
        <bgColor rgb="FFFFFFFF"/>
      </patternFill>
    </fill>
    <fill>
      <patternFill patternType="solid">
        <fgColor rgb="FF2E5A87"/>
        <bgColor rgb="FF1E40AF"/>
      </patternFill>
    </fill>
    <fill>
      <patternFill patternType="solid">
        <fgColor rgb="FFFFFFFF"/>
        <bgColor rgb="FFF5F7FA"/>
      </patternFill>
    </fill>
    <fill>
      <patternFill patternType="solid">
        <fgColor rgb="FFF0E6C8"/>
        <bgColor rgb="FFF5F7FA"/>
      </patternFill>
    </fill>
  </fills>
  <borders count="5">
    <border diagonalUp="false" diagonalDown="false">
      <left/>
      <right/>
      <top/>
      <bottom/>
      <diagonal/>
    </border>
    <border diagonalUp="false" diagonalDown="false">
      <left/>
      <right/>
      <top/>
      <bottom style="medium">
        <color rgb="FFC9A961"/>
      </bottom>
      <diagonal/>
    </border>
    <border diagonalUp="false" diagonalDown="false">
      <left/>
      <right/>
      <top/>
      <bottom style="thin">
        <color rgb="FFD1D5DB"/>
      </bottom>
      <diagonal/>
    </border>
    <border diagonalUp="false" diagonalDown="false">
      <left style="thin">
        <color rgb="FF2E5A87"/>
      </left>
      <right style="thin">
        <color rgb="FF2E5A87"/>
      </right>
      <top style="thin">
        <color rgb="FF2E5A87"/>
      </top>
      <bottom style="thin">
        <color rgb="FF2E5A87"/>
      </bottom>
      <diagonal/>
    </border>
    <border diagonalUp="false" diagonalDown="false">
      <left/>
      <right/>
      <top style="thin">
        <color rgb="FFC9A961"/>
      </top>
      <bottom style="thin">
        <color rgb="FFC9A961"/>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6" fillId="4" borderId="1" xfId="0" applyFont="true" applyBorder="true" applyAlignment="true" applyProtection="false">
      <alignment horizontal="left" vertical="center" textRotation="0" wrapText="false" indent="0" shrinkToFit="false"/>
      <protection locked="true" hidden="false"/>
    </xf>
    <xf numFmtId="164" fontId="7" fillId="4" borderId="1"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9" fillId="4" borderId="2" xfId="0" applyFont="true" applyBorder="true" applyAlignment="true" applyProtection="false">
      <alignment horizontal="left" vertical="center" textRotation="0" wrapText="false" indent="1" shrinkToFit="false"/>
      <protection locked="true" hidden="false"/>
    </xf>
    <xf numFmtId="164" fontId="10" fillId="0" borderId="2" xfId="0" applyFont="true" applyBorder="true" applyAlignment="true" applyProtection="false">
      <alignment horizontal="left" vertical="center" textRotation="0" wrapText="false" indent="1"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10" fillId="0" borderId="2" xfId="0" applyFont="true" applyBorder="true" applyAlignment="true" applyProtection="false">
      <alignment horizontal="right" vertical="center" textRotation="0" wrapText="false" indent="1" shrinkToFit="false"/>
      <protection locked="true" hidden="false"/>
    </xf>
    <xf numFmtId="164" fontId="11" fillId="5" borderId="3" xfId="0" applyFont="true" applyBorder="true" applyAlignment="true" applyProtection="false">
      <alignment horizontal="center" vertical="center" textRotation="0" wrapText="false" indent="0" shrinkToFit="false"/>
      <protection locked="true" hidden="false"/>
    </xf>
    <xf numFmtId="164" fontId="12" fillId="6" borderId="2" xfId="0" applyFont="true" applyBorder="true" applyAlignment="true" applyProtection="false">
      <alignment horizontal="center" vertical="center" textRotation="0" wrapText="false" indent="0" shrinkToFit="false"/>
      <protection locked="true" hidden="false"/>
    </xf>
    <xf numFmtId="164" fontId="9" fillId="6" borderId="2" xfId="0" applyFont="true" applyBorder="true" applyAlignment="true" applyProtection="false">
      <alignment horizontal="left" vertical="center" textRotation="0" wrapText="false" indent="1" shrinkToFit="false"/>
      <protection locked="true" hidden="false"/>
    </xf>
    <xf numFmtId="164" fontId="12" fillId="6" borderId="2" xfId="0" applyFont="true" applyBorder="true" applyAlignment="true" applyProtection="false">
      <alignment horizontal="left" vertical="center" textRotation="0" wrapText="false" indent="1" shrinkToFit="false"/>
      <protection locked="true" hidden="false"/>
    </xf>
    <xf numFmtId="165" fontId="10" fillId="6" borderId="2" xfId="0" applyFont="true" applyBorder="true" applyAlignment="true" applyProtection="false">
      <alignment horizontal="right" vertical="center" textRotation="0" wrapText="false" indent="1" shrinkToFit="false"/>
      <protection locked="true" hidden="false"/>
    </xf>
    <xf numFmtId="164" fontId="12" fillId="4" borderId="2" xfId="0" applyFont="true" applyBorder="true" applyAlignment="true" applyProtection="false">
      <alignment horizontal="center" vertical="center" textRotation="0" wrapText="false" indent="0" shrinkToFit="false"/>
      <protection locked="true" hidden="false"/>
    </xf>
    <xf numFmtId="164" fontId="12" fillId="4" borderId="2" xfId="0" applyFont="true" applyBorder="true" applyAlignment="true" applyProtection="false">
      <alignment horizontal="left" vertical="center" textRotation="0" wrapText="false" indent="1" shrinkToFit="false"/>
      <protection locked="true" hidden="false"/>
    </xf>
    <xf numFmtId="165" fontId="10" fillId="4" borderId="2" xfId="0" applyFont="true" applyBorder="true" applyAlignment="true" applyProtection="false">
      <alignment horizontal="right" vertical="center" textRotation="0" wrapText="false" indent="1" shrinkToFit="false"/>
      <protection locked="true" hidden="false"/>
    </xf>
    <xf numFmtId="164" fontId="13" fillId="2" borderId="0" xfId="0" applyFont="true" applyBorder="true" applyAlignment="true" applyProtection="false">
      <alignment horizontal="right" vertical="center" textRotation="0" wrapText="false" indent="1" shrinkToFit="false"/>
      <protection locked="true" hidden="false"/>
    </xf>
    <xf numFmtId="165" fontId="14" fillId="2" borderId="0" xfId="0" applyFont="true" applyBorder="false" applyAlignment="true" applyProtection="false">
      <alignment horizontal="right" vertical="center" textRotation="0" wrapText="false" indent="1" shrinkToFit="false"/>
      <protection locked="true" hidden="false"/>
    </xf>
    <xf numFmtId="164" fontId="8" fillId="7" borderId="4" xfId="0" applyFont="true" applyBorder="true" applyAlignment="true" applyProtection="false">
      <alignment horizontal="left" vertical="center" textRotation="0" wrapText="true" indent="0" shrinkToFit="false"/>
      <protection locked="true" hidden="false"/>
    </xf>
    <xf numFmtId="165" fontId="15" fillId="6" borderId="2" xfId="0" applyFont="true" applyBorder="true" applyAlignment="true" applyProtection="false">
      <alignment horizontal="right" vertical="center" textRotation="0" wrapText="false" indent="1" shrinkToFit="false"/>
      <protection locked="true" hidden="false"/>
    </xf>
    <xf numFmtId="164" fontId="16" fillId="6" borderId="2" xfId="0" applyFont="true" applyBorder="true" applyAlignment="true" applyProtection="false">
      <alignment horizontal="right" vertical="center" textRotation="0" wrapText="false" indent="1" shrinkToFit="false"/>
      <protection locked="true" hidden="false"/>
    </xf>
    <xf numFmtId="165" fontId="9" fillId="6" borderId="2" xfId="0" applyFont="true" applyBorder="true" applyAlignment="true" applyProtection="false">
      <alignment horizontal="right" vertical="center" textRotation="0" wrapText="false" indent="1" shrinkToFit="false"/>
      <protection locked="true" hidden="false"/>
    </xf>
    <xf numFmtId="165" fontId="15" fillId="4" borderId="2" xfId="0" applyFont="true" applyBorder="true" applyAlignment="true" applyProtection="false">
      <alignment horizontal="right" vertical="center" textRotation="0" wrapText="false" indent="1" shrinkToFit="false"/>
      <protection locked="true" hidden="false"/>
    </xf>
    <xf numFmtId="165" fontId="16" fillId="4" borderId="2" xfId="0" applyFont="true" applyBorder="true" applyAlignment="true" applyProtection="false">
      <alignment horizontal="right" vertical="center" textRotation="0" wrapText="false" indent="1" shrinkToFit="false"/>
      <protection locked="true" hidden="false"/>
    </xf>
    <xf numFmtId="165" fontId="9" fillId="4" borderId="2" xfId="0" applyFont="true" applyBorder="true" applyAlignment="true" applyProtection="false">
      <alignment horizontal="right" vertical="center" textRotation="0" wrapText="false" indent="1" shrinkToFit="false"/>
      <protection locked="true" hidden="false"/>
    </xf>
    <xf numFmtId="165" fontId="16" fillId="6" borderId="2" xfId="0" applyFont="true" applyBorder="true" applyAlignment="true" applyProtection="false">
      <alignment horizontal="right" vertical="center" textRotation="0" wrapText="false" indent="1" shrinkToFit="false"/>
      <protection locked="true" hidden="false"/>
    </xf>
    <xf numFmtId="164" fontId="16" fillId="4" borderId="2" xfId="0" applyFont="true" applyBorder="true" applyAlignment="true" applyProtection="false">
      <alignment horizontal="right" vertical="center" textRotation="0" wrapText="false" indent="1" shrinkToFit="false"/>
      <protection locked="true" hidden="false"/>
    </xf>
    <xf numFmtId="164" fontId="17" fillId="6" borderId="2" xfId="0" applyFont="true" applyBorder="true" applyAlignment="true" applyProtection="false">
      <alignment horizontal="left" vertical="center" textRotation="0" wrapText="false" indent="1" shrinkToFit="false"/>
      <protection locked="true" hidden="false"/>
    </xf>
    <xf numFmtId="166" fontId="17" fillId="6" borderId="2" xfId="0" applyFont="true" applyBorder="true" applyAlignment="true" applyProtection="false">
      <alignment horizontal="right" vertical="center" textRotation="0" wrapText="false" indent="1" shrinkToFit="false"/>
      <protection locked="true" hidden="false"/>
    </xf>
    <xf numFmtId="164" fontId="17" fillId="4" borderId="2" xfId="0" applyFont="true" applyBorder="true" applyAlignment="true" applyProtection="false">
      <alignment horizontal="left" vertical="center" textRotation="0" wrapText="false" indent="1" shrinkToFit="false"/>
      <protection locked="true" hidden="false"/>
    </xf>
    <xf numFmtId="166" fontId="17" fillId="4" borderId="2" xfId="0" applyFont="true" applyBorder="true" applyAlignment="true" applyProtection="false">
      <alignment horizontal="right" vertical="center" textRotation="0" wrapText="false" indent="1" shrinkToFit="false"/>
      <protection locked="true" hidden="false"/>
    </xf>
    <xf numFmtId="164" fontId="13" fillId="2" borderId="0" xfId="0" applyFont="true" applyBorder="true" applyAlignment="true" applyProtection="false">
      <alignment horizontal="left" vertical="center" textRotation="0" wrapText="false" indent="1" shrinkToFit="false"/>
      <protection locked="true" hidden="false"/>
    </xf>
    <xf numFmtId="165" fontId="17" fillId="6" borderId="2" xfId="0" applyFont="true" applyBorder="true" applyAlignment="true" applyProtection="false">
      <alignment horizontal="right" vertical="center" textRotation="0" wrapText="false" indent="1" shrinkToFit="false"/>
      <protection locked="true" hidden="false"/>
    </xf>
    <xf numFmtId="165" fontId="17" fillId="4" borderId="2" xfId="0" applyFont="true" applyBorder="true" applyAlignment="true" applyProtection="false">
      <alignment horizontal="right" vertical="center" textRotation="0" wrapText="false" indent="1" shrinkToFit="false"/>
      <protection locked="true" hidden="false"/>
    </xf>
    <xf numFmtId="164" fontId="18" fillId="7" borderId="0" xfId="0" applyFont="true" applyBorder="true" applyAlignment="true" applyProtection="false">
      <alignment horizontal="left" vertical="center" textRotation="0" wrapText="false" indent="1" shrinkToFit="false"/>
      <protection locked="true" hidden="false"/>
    </xf>
    <xf numFmtId="165" fontId="18" fillId="7" borderId="0" xfId="0" applyFont="true" applyBorder="false" applyAlignment="true" applyProtection="false">
      <alignment horizontal="right" vertical="center" textRotation="0" wrapText="false" indent="1" shrinkToFit="false"/>
      <protection locked="true" hidden="false"/>
    </xf>
    <xf numFmtId="164" fontId="19" fillId="2" borderId="0" xfId="0" applyFont="true" applyBorder="true" applyAlignment="true" applyProtection="false">
      <alignment horizontal="center" vertical="center" textRotation="0" wrapText="false" indent="0" shrinkToFit="false"/>
      <protection locked="true" hidden="false"/>
    </xf>
    <xf numFmtId="167" fontId="20" fillId="5" borderId="0" xfId="0" applyFont="true" applyBorder="true" applyAlignment="true" applyProtection="false">
      <alignment horizontal="center" vertical="center" textRotation="0" wrapText="false" indent="0" shrinkToFit="false"/>
      <protection locked="true" hidden="false"/>
    </xf>
    <xf numFmtId="164" fontId="21" fillId="2" borderId="0" xfId="0" applyFont="true" applyBorder="true" applyAlignment="true" applyProtection="false">
      <alignment horizontal="center" vertical="center" textRotation="0" wrapText="true" indent="0" shrinkToFit="false"/>
      <protection locked="true" hidden="false"/>
    </xf>
    <xf numFmtId="164" fontId="11" fillId="5" borderId="0" xfId="0" applyFont="true" applyBorder="true" applyAlignment="true" applyProtection="false">
      <alignment horizontal="left" vertical="center" textRotation="0" wrapText="false" indent="1" shrinkToFit="false"/>
      <protection locked="true" hidden="false"/>
    </xf>
    <xf numFmtId="164" fontId="11" fillId="5" borderId="0" xfId="0" applyFont="true" applyBorder="true" applyAlignment="true" applyProtection="false">
      <alignment horizontal="center" vertical="center" textRotation="0" wrapText="false" indent="0" shrinkToFit="false"/>
      <protection locked="true" hidden="false"/>
    </xf>
    <xf numFmtId="164" fontId="22" fillId="6" borderId="2" xfId="0" applyFont="true" applyBorder="true" applyAlignment="true" applyProtection="false">
      <alignment horizontal="center" vertical="center" textRotation="0" wrapText="false" indent="0" shrinkToFit="false"/>
      <protection locked="true" hidden="false"/>
    </xf>
    <xf numFmtId="164" fontId="22" fillId="4" borderId="2" xfId="0" applyFont="true" applyBorder="true" applyAlignment="true" applyProtection="false">
      <alignment horizontal="center" vertical="center" textRotation="0" wrapText="false" indent="0" shrinkToFit="false"/>
      <protection locked="true" hidden="false"/>
    </xf>
    <xf numFmtId="164" fontId="9" fillId="4" borderId="2" xfId="0" applyFont="true" applyBorder="true" applyAlignment="true" applyProtection="false">
      <alignment horizontal="center" vertical="center" textRotation="0" wrapText="false" indent="0" shrinkToFit="false"/>
      <protection locked="true" hidden="false"/>
    </xf>
    <xf numFmtId="164" fontId="9" fillId="6" borderId="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5F7FA"/>
      <rgbColor rgb="FFCCFFFF"/>
      <rgbColor rgb="FF660066"/>
      <rgbColor rgb="FFFF8080"/>
      <rgbColor rgb="FF2E5A87"/>
      <rgbColor rgb="FFD1D5DB"/>
      <rgbColor rgb="FF000080"/>
      <rgbColor rgb="FFFF00FF"/>
      <rgbColor rgb="FFFFFF00"/>
      <rgbColor rgb="FF00FFFF"/>
      <rgbColor rgb="FF800080"/>
      <rgbColor rgb="FF800000"/>
      <rgbColor rgb="FF008080"/>
      <rgbColor rgb="FF0000FF"/>
      <rgbColor rgb="FF00CCFF"/>
      <rgbColor rgb="FFCCFFFF"/>
      <rgbColor rgb="FFCCFFCC"/>
      <rgbColor rgb="FFF0E6C8"/>
      <rgbColor rgb="FF99CCFF"/>
      <rgbColor rgb="FFFF99CC"/>
      <rgbColor rgb="FFCC99FF"/>
      <rgbColor rgb="FFFFCC99"/>
      <rgbColor rgb="FF3366FF"/>
      <rgbColor rgb="FF33CCCC"/>
      <rgbColor rgb="FF99CC00"/>
      <rgbColor rgb="FFFFCC00"/>
      <rgbColor rgb="FFFF9900"/>
      <rgbColor rgb="FFFF6600"/>
      <rgbColor rgb="FF6B7280"/>
      <rgbColor rgb="FFC9A961"/>
      <rgbColor rgb="FF1E3A5F"/>
      <rgbColor rgb="FF339966"/>
      <rgbColor rgb="FF003300"/>
      <rgbColor rgb="FF333300"/>
      <rgbColor rgb="FF993300"/>
      <rgbColor rgb="FF993366"/>
      <rgbColor rgb="FF1E40AF"/>
      <rgbColor rgb="FF374151"/>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7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3" min="3" style="0" width="32"/>
    <col collapsed="false" customWidth="true" hidden="false" outlineLevel="0" max="4" min="4" style="0" width="16"/>
    <col collapsed="false" customWidth="true" hidden="false" outlineLevel="0" max="5" min="5" style="0" width="18"/>
    <col collapsed="false" customWidth="true" hidden="false" outlineLevel="0" max="6" min="6" style="0" width="2"/>
  </cols>
  <sheetData>
    <row r="1" customFormat="false" ht="7.5" hidden="false" customHeight="true" outlineLevel="0" collapsed="false"/>
    <row r="2" customFormat="false" ht="42" hidden="false" customHeight="true" outlineLevel="0" collapsed="false">
      <c r="A2" s="1"/>
      <c r="B2" s="2" t="s">
        <v>0</v>
      </c>
      <c r="C2" s="2"/>
      <c r="D2" s="2"/>
      <c r="E2" s="2"/>
      <c r="F2" s="1"/>
    </row>
    <row r="3" customFormat="false" ht="21.75" hidden="false" customHeight="true" outlineLevel="0" collapsed="false">
      <c r="A3" s="1"/>
      <c r="B3" s="3" t="s">
        <v>1</v>
      </c>
      <c r="C3" s="3"/>
      <c r="D3" s="3"/>
      <c r="E3" s="3"/>
      <c r="F3" s="1"/>
    </row>
    <row r="4" customFormat="false" ht="3.75" hidden="false" customHeight="true" outlineLevel="0" collapsed="false">
      <c r="B4" s="4"/>
      <c r="C4" s="4"/>
      <c r="D4" s="4"/>
      <c r="E4" s="4"/>
    </row>
    <row r="6" customFormat="false" ht="30" hidden="false" customHeight="true" outlineLevel="0" collapsed="false">
      <c r="B6" s="5" t="s">
        <v>2</v>
      </c>
      <c r="C6" s="6" t="s">
        <v>3</v>
      </c>
      <c r="D6" s="6"/>
      <c r="E6" s="6"/>
    </row>
    <row r="7" customFormat="false" ht="18" hidden="false" customHeight="true" outlineLevel="0" collapsed="false">
      <c r="B7" s="7" t="s">
        <v>4</v>
      </c>
      <c r="C7" s="7"/>
      <c r="D7" s="7"/>
      <c r="E7" s="7"/>
    </row>
    <row r="8" customFormat="false" ht="21.75" hidden="false" customHeight="true" outlineLevel="0" collapsed="false">
      <c r="B8" s="8" t="s">
        <v>5</v>
      </c>
      <c r="C8" s="9" t="s">
        <v>6</v>
      </c>
      <c r="D8" s="8" t="s">
        <v>7</v>
      </c>
      <c r="E8" s="9" t="s">
        <v>8</v>
      </c>
    </row>
    <row r="9" customFormat="false" ht="21.75" hidden="false" customHeight="true" outlineLevel="0" collapsed="false">
      <c r="B9" s="8" t="s">
        <v>9</v>
      </c>
      <c r="C9" s="9" t="s">
        <v>10</v>
      </c>
      <c r="D9" s="8" t="s">
        <v>11</v>
      </c>
      <c r="E9" s="9" t="s">
        <v>12</v>
      </c>
    </row>
    <row r="10" customFormat="false" ht="21.75" hidden="false" customHeight="true" outlineLevel="0" collapsed="false">
      <c r="B10" s="8" t="s">
        <v>13</v>
      </c>
      <c r="C10" s="9" t="s">
        <v>14</v>
      </c>
      <c r="D10" s="8" t="s">
        <v>15</v>
      </c>
      <c r="E10" s="9" t="n">
        <v>0</v>
      </c>
    </row>
    <row r="11" customFormat="false" ht="21.75" hidden="false" customHeight="true" outlineLevel="0" collapsed="false">
      <c r="B11" s="8" t="s">
        <v>16</v>
      </c>
      <c r="C11" s="9" t="s">
        <v>17</v>
      </c>
      <c r="D11" s="8" t="s">
        <v>18</v>
      </c>
      <c r="E11" s="9" t="s">
        <v>19</v>
      </c>
    </row>
    <row r="12" customFormat="false" ht="21.75" hidden="false" customHeight="true" outlineLevel="0" collapsed="false">
      <c r="B12" s="8" t="s">
        <v>20</v>
      </c>
      <c r="C12" s="9" t="s">
        <v>21</v>
      </c>
      <c r="D12" s="8" t="s">
        <v>22</v>
      </c>
      <c r="E12" s="9" t="s">
        <v>23</v>
      </c>
    </row>
    <row r="13" customFormat="false" ht="21.75" hidden="false" customHeight="true" outlineLevel="0" collapsed="false">
      <c r="B13" s="8" t="s">
        <v>24</v>
      </c>
      <c r="C13" s="9" t="s">
        <v>25</v>
      </c>
      <c r="D13" s="8" t="s">
        <v>26</v>
      </c>
      <c r="E13" s="9" t="s">
        <v>27</v>
      </c>
    </row>
    <row r="15" customFormat="false" ht="30" hidden="false" customHeight="true" outlineLevel="0" collapsed="false">
      <c r="B15" s="5" t="s">
        <v>28</v>
      </c>
      <c r="C15" s="6" t="s">
        <v>29</v>
      </c>
      <c r="D15" s="6"/>
      <c r="E15" s="6"/>
    </row>
    <row r="16" customFormat="false" ht="18" hidden="false" customHeight="true" outlineLevel="0" collapsed="false">
      <c r="B16" s="7" t="s">
        <v>30</v>
      </c>
      <c r="C16" s="7"/>
      <c r="D16" s="7"/>
      <c r="E16" s="7"/>
    </row>
    <row r="17" customFormat="false" ht="19.5" hidden="false" customHeight="true" outlineLevel="0" collapsed="false">
      <c r="B17" s="8" t="s">
        <v>31</v>
      </c>
      <c r="C17" s="9" t="s">
        <v>32</v>
      </c>
      <c r="D17" s="9"/>
      <c r="E17" s="10"/>
    </row>
    <row r="18" customFormat="false" ht="19.5" hidden="false" customHeight="true" outlineLevel="0" collapsed="false">
      <c r="B18" s="8" t="s">
        <v>33</v>
      </c>
      <c r="C18" s="11" t="n">
        <v>62400</v>
      </c>
      <c r="D18" s="11"/>
      <c r="E18" s="10"/>
    </row>
    <row r="19" customFormat="false" ht="19.5" hidden="false" customHeight="true" outlineLevel="0" collapsed="false">
      <c r="B19" s="8" t="s">
        <v>34</v>
      </c>
      <c r="C19" s="11" t="n">
        <v>11840.5</v>
      </c>
      <c r="D19" s="11"/>
      <c r="E19" s="10"/>
    </row>
    <row r="20" customFormat="false" ht="19.5" hidden="false" customHeight="true" outlineLevel="0" collapsed="false">
      <c r="B20" s="8" t="s">
        <v>35</v>
      </c>
      <c r="C20" s="11" t="n">
        <v>0</v>
      </c>
      <c r="D20" s="11"/>
      <c r="E20" s="10"/>
    </row>
    <row r="21" customFormat="false" ht="19.5" hidden="false" customHeight="true" outlineLevel="0" collapsed="false">
      <c r="B21" s="8" t="s">
        <v>36</v>
      </c>
      <c r="C21" s="11" t="n">
        <v>947.24</v>
      </c>
      <c r="D21" s="11"/>
      <c r="E21" s="10"/>
    </row>
    <row r="22" customFormat="false" ht="19.5" hidden="false" customHeight="true" outlineLevel="0" collapsed="false">
      <c r="B22" s="8" t="s">
        <v>37</v>
      </c>
      <c r="C22" s="11" t="n">
        <v>5803.2</v>
      </c>
      <c r="D22" s="11"/>
      <c r="E22" s="10"/>
    </row>
    <row r="23" customFormat="false" ht="19.5" hidden="false" customHeight="true" outlineLevel="0" collapsed="false">
      <c r="B23" s="8" t="s">
        <v>38</v>
      </c>
      <c r="C23" s="11" t="n">
        <v>4586.4</v>
      </c>
      <c r="D23" s="11"/>
      <c r="E23" s="10"/>
    </row>
    <row r="24" customFormat="false" ht="19.5" hidden="false" customHeight="true" outlineLevel="0" collapsed="false">
      <c r="B24" s="8" t="s">
        <v>39</v>
      </c>
      <c r="C24" s="11" t="n">
        <v>1201.8</v>
      </c>
      <c r="D24" s="11"/>
      <c r="E24" s="10"/>
    </row>
    <row r="25" customFormat="false" ht="19.5" hidden="false" customHeight="true" outlineLevel="0" collapsed="false">
      <c r="B25" s="8" t="s">
        <v>40</v>
      </c>
      <c r="C25" s="11" t="n">
        <v>811.2</v>
      </c>
      <c r="D25" s="11"/>
      <c r="E25" s="10"/>
    </row>
    <row r="27" customFormat="false" ht="30" hidden="false" customHeight="true" outlineLevel="0" collapsed="false">
      <c r="B27" s="5" t="s">
        <v>41</v>
      </c>
      <c r="C27" s="6" t="s">
        <v>42</v>
      </c>
      <c r="D27" s="6"/>
      <c r="E27" s="6"/>
    </row>
    <row r="28" customFormat="false" ht="18" hidden="false" customHeight="true" outlineLevel="0" collapsed="false">
      <c r="B28" s="7" t="s">
        <v>43</v>
      </c>
      <c r="C28" s="7"/>
      <c r="D28" s="7"/>
      <c r="E28" s="7"/>
    </row>
    <row r="29" customFormat="false" ht="25.5" hidden="false" customHeight="true" outlineLevel="0" collapsed="false">
      <c r="B29" s="12" t="s">
        <v>44</v>
      </c>
      <c r="C29" s="12" t="s">
        <v>45</v>
      </c>
      <c r="D29" s="12" t="s">
        <v>46</v>
      </c>
      <c r="E29" s="12" t="s">
        <v>47</v>
      </c>
    </row>
    <row r="30" customFormat="false" ht="19.5" hidden="false" customHeight="true" outlineLevel="0" collapsed="false">
      <c r="B30" s="13" t="s">
        <v>48</v>
      </c>
      <c r="C30" s="14" t="s">
        <v>49</v>
      </c>
      <c r="D30" s="15" t="s">
        <v>50</v>
      </c>
      <c r="E30" s="16" t="n">
        <v>389</v>
      </c>
    </row>
    <row r="31" customFormat="false" ht="19.5" hidden="false" customHeight="true" outlineLevel="0" collapsed="false">
      <c r="B31" s="17" t="s">
        <v>51</v>
      </c>
      <c r="C31" s="8" t="s">
        <v>52</v>
      </c>
      <c r="D31" s="18" t="s">
        <v>53</v>
      </c>
      <c r="E31" s="19" t="n">
        <v>47.9</v>
      </c>
    </row>
    <row r="32" customFormat="false" ht="19.5" hidden="false" customHeight="true" outlineLevel="0" collapsed="false">
      <c r="B32" s="13" t="s">
        <v>54</v>
      </c>
      <c r="C32" s="14" t="s">
        <v>55</v>
      </c>
      <c r="D32" s="15" t="s">
        <v>56</v>
      </c>
      <c r="E32" s="16" t="n">
        <v>1188</v>
      </c>
    </row>
    <row r="33" customFormat="false" ht="19.5" hidden="false" customHeight="true" outlineLevel="0" collapsed="false">
      <c r="B33" s="17" t="s">
        <v>54</v>
      </c>
      <c r="C33" s="8" t="s">
        <v>57</v>
      </c>
      <c r="D33" s="18" t="s">
        <v>58</v>
      </c>
      <c r="E33" s="19" t="n">
        <v>510</v>
      </c>
    </row>
    <row r="34" customFormat="false" ht="19.5" hidden="false" customHeight="true" outlineLevel="0" collapsed="false">
      <c r="B34" s="13" t="s">
        <v>59</v>
      </c>
      <c r="C34" s="14" t="s">
        <v>60</v>
      </c>
      <c r="D34" s="15" t="s">
        <v>61</v>
      </c>
      <c r="E34" s="16" t="n">
        <v>249</v>
      </c>
    </row>
    <row r="35" customFormat="false" ht="19.5" hidden="false" customHeight="true" outlineLevel="0" collapsed="false">
      <c r="B35" s="17" t="s">
        <v>62</v>
      </c>
      <c r="C35" s="8" t="s">
        <v>49</v>
      </c>
      <c r="D35" s="18" t="s">
        <v>63</v>
      </c>
      <c r="E35" s="19" t="n">
        <v>329</v>
      </c>
    </row>
    <row r="36" customFormat="false" ht="19.5" hidden="false" customHeight="true" outlineLevel="0" collapsed="false">
      <c r="B36" s="13" t="s">
        <v>64</v>
      </c>
      <c r="C36" s="14" t="s">
        <v>65</v>
      </c>
      <c r="D36" s="15" t="s">
        <v>66</v>
      </c>
      <c r="E36" s="16" t="n">
        <v>412.6</v>
      </c>
    </row>
    <row r="37" customFormat="false" ht="19.5" hidden="false" customHeight="true" outlineLevel="0" collapsed="false">
      <c r="B37" s="17" t="s">
        <v>54</v>
      </c>
      <c r="C37" s="8" t="s">
        <v>67</v>
      </c>
      <c r="D37" s="18" t="s">
        <v>68</v>
      </c>
      <c r="E37" s="19" t="n">
        <v>16</v>
      </c>
    </row>
    <row r="38" customFormat="false" ht="19.5" hidden="false" customHeight="true" outlineLevel="0" collapsed="false">
      <c r="B38" s="13" t="s">
        <v>54</v>
      </c>
      <c r="C38" s="14" t="s">
        <v>69</v>
      </c>
      <c r="D38" s="15" t="s">
        <v>70</v>
      </c>
      <c r="E38" s="16" t="n">
        <v>180</v>
      </c>
    </row>
    <row r="39" customFormat="false" ht="19.5" hidden="false" customHeight="true" outlineLevel="0" collapsed="false">
      <c r="B39" s="17" t="s">
        <v>71</v>
      </c>
      <c r="C39" s="8" t="s">
        <v>72</v>
      </c>
      <c r="D39" s="18" t="s">
        <v>73</v>
      </c>
      <c r="E39" s="19" t="n">
        <v>34.5</v>
      </c>
    </row>
    <row r="40" customFormat="false" ht="25.5" hidden="false" customHeight="true" outlineLevel="0" collapsed="false">
      <c r="B40" s="20" t="s">
        <v>74</v>
      </c>
      <c r="C40" s="20"/>
      <c r="D40" s="20"/>
      <c r="E40" s="21" t="n">
        <f aca="false">SUM(E30:E39)</f>
        <v>3356</v>
      </c>
    </row>
    <row r="42" customFormat="false" ht="30" hidden="false" customHeight="true" outlineLevel="0" collapsed="false">
      <c r="B42" s="5" t="s">
        <v>75</v>
      </c>
      <c r="C42" s="6" t="s">
        <v>76</v>
      </c>
      <c r="D42" s="6"/>
      <c r="E42" s="6"/>
    </row>
    <row r="43" customFormat="false" ht="18" hidden="false" customHeight="true" outlineLevel="0" collapsed="false">
      <c r="B43" s="7" t="s">
        <v>77</v>
      </c>
      <c r="C43" s="7"/>
      <c r="D43" s="7"/>
      <c r="E43" s="7"/>
    </row>
    <row r="44" customFormat="false" ht="25.5" hidden="false" customHeight="true" outlineLevel="0" collapsed="false">
      <c r="B44" s="12" t="s">
        <v>44</v>
      </c>
      <c r="C44" s="12" t="s">
        <v>45</v>
      </c>
      <c r="D44" s="12" t="s">
        <v>46</v>
      </c>
      <c r="E44" s="12" t="s">
        <v>47</v>
      </c>
    </row>
    <row r="45" customFormat="false" ht="19.5" hidden="false" customHeight="true" outlineLevel="0" collapsed="false">
      <c r="B45" s="13" t="s">
        <v>54</v>
      </c>
      <c r="C45" s="14" t="s">
        <v>36</v>
      </c>
      <c r="D45" s="15" t="s">
        <v>78</v>
      </c>
      <c r="E45" s="16" t="n">
        <v>947.24</v>
      </c>
    </row>
    <row r="46" customFormat="false" ht="19.5" hidden="false" customHeight="true" outlineLevel="0" collapsed="false">
      <c r="B46" s="17" t="s">
        <v>54</v>
      </c>
      <c r="C46" s="8" t="s">
        <v>79</v>
      </c>
      <c r="D46" s="18" t="s">
        <v>80</v>
      </c>
      <c r="E46" s="19" t="n">
        <v>2400</v>
      </c>
    </row>
    <row r="47" customFormat="false" ht="19.5" hidden="false" customHeight="true" outlineLevel="0" collapsed="false">
      <c r="B47" s="13" t="s">
        <v>54</v>
      </c>
      <c r="C47" s="14" t="s">
        <v>79</v>
      </c>
      <c r="D47" s="15" t="s">
        <v>81</v>
      </c>
      <c r="E47" s="16" t="n">
        <v>684</v>
      </c>
    </row>
    <row r="48" customFormat="false" ht="19.5" hidden="false" customHeight="true" outlineLevel="0" collapsed="false">
      <c r="B48" s="17" t="s">
        <v>54</v>
      </c>
      <c r="C48" s="8" t="s">
        <v>79</v>
      </c>
      <c r="D48" s="18" t="s">
        <v>82</v>
      </c>
      <c r="E48" s="19" t="n">
        <v>89.5</v>
      </c>
    </row>
    <row r="49" customFormat="false" ht="19.5" hidden="false" customHeight="true" outlineLevel="0" collapsed="false">
      <c r="B49" s="13" t="s">
        <v>83</v>
      </c>
      <c r="C49" s="14" t="s">
        <v>84</v>
      </c>
      <c r="D49" s="15" t="s">
        <v>85</v>
      </c>
      <c r="E49" s="16" t="n">
        <v>250</v>
      </c>
    </row>
    <row r="50" customFormat="false" ht="19.5" hidden="false" customHeight="true" outlineLevel="0" collapsed="false">
      <c r="B50" s="17" t="s">
        <v>86</v>
      </c>
      <c r="C50" s="8" t="s">
        <v>84</v>
      </c>
      <c r="D50" s="18" t="s">
        <v>87</v>
      </c>
      <c r="E50" s="19" t="n">
        <v>120</v>
      </c>
    </row>
    <row r="51" customFormat="false" ht="19.5" hidden="false" customHeight="true" outlineLevel="0" collapsed="false">
      <c r="B51" s="13" t="s">
        <v>54</v>
      </c>
      <c r="C51" s="14" t="s">
        <v>88</v>
      </c>
      <c r="D51" s="15" t="s">
        <v>89</v>
      </c>
      <c r="E51" s="16" t="n">
        <v>1450</v>
      </c>
    </row>
    <row r="52" customFormat="false" ht="25.5" hidden="false" customHeight="true" outlineLevel="0" collapsed="false">
      <c r="B52" s="20" t="s">
        <v>90</v>
      </c>
      <c r="C52" s="20"/>
      <c r="D52" s="20"/>
      <c r="E52" s="21" t="n">
        <f aca="false">SUM(E45:E51)</f>
        <v>5940.74</v>
      </c>
    </row>
    <row r="54" customFormat="false" ht="30" hidden="false" customHeight="true" outlineLevel="0" collapsed="false">
      <c r="B54" s="5" t="s">
        <v>91</v>
      </c>
      <c r="C54" s="6" t="s">
        <v>92</v>
      </c>
      <c r="D54" s="6"/>
      <c r="E54" s="6"/>
    </row>
    <row r="55" customFormat="false" ht="18" hidden="false" customHeight="true" outlineLevel="0" collapsed="false">
      <c r="B55" s="7" t="s">
        <v>93</v>
      </c>
      <c r="C55" s="7"/>
      <c r="D55" s="7"/>
      <c r="E55" s="7"/>
    </row>
    <row r="56" customFormat="false" ht="25.5" hidden="false" customHeight="true" outlineLevel="0" collapsed="false">
      <c r="B56" s="12" t="s">
        <v>44</v>
      </c>
      <c r="C56" s="12" t="s">
        <v>45</v>
      </c>
      <c r="D56" s="12" t="s">
        <v>46</v>
      </c>
      <c r="E56" s="12" t="s">
        <v>47</v>
      </c>
    </row>
    <row r="57" customFormat="false" ht="19.5" hidden="false" customHeight="true" outlineLevel="0" collapsed="false">
      <c r="B57" s="13" t="s">
        <v>94</v>
      </c>
      <c r="C57" s="14" t="s">
        <v>95</v>
      </c>
      <c r="D57" s="15" t="s">
        <v>96</v>
      </c>
      <c r="E57" s="16" t="n">
        <v>780</v>
      </c>
    </row>
    <row r="58" customFormat="false" ht="19.5" hidden="false" customHeight="true" outlineLevel="0" collapsed="false">
      <c r="B58" s="17" t="s">
        <v>97</v>
      </c>
      <c r="C58" s="8" t="s">
        <v>95</v>
      </c>
      <c r="D58" s="18" t="s">
        <v>98</v>
      </c>
      <c r="E58" s="19" t="n">
        <v>289</v>
      </c>
    </row>
    <row r="59" customFormat="false" ht="19.5" hidden="false" customHeight="true" outlineLevel="0" collapsed="false">
      <c r="B59" s="13" t="s">
        <v>99</v>
      </c>
      <c r="C59" s="14" t="s">
        <v>100</v>
      </c>
      <c r="D59" s="15" t="s">
        <v>101</v>
      </c>
      <c r="E59" s="16" t="n">
        <v>68.5</v>
      </c>
    </row>
    <row r="60" customFormat="false" ht="19.5" hidden="false" customHeight="true" outlineLevel="0" collapsed="false">
      <c r="B60" s="17" t="s">
        <v>102</v>
      </c>
      <c r="C60" s="8" t="s">
        <v>95</v>
      </c>
      <c r="D60" s="18" t="s">
        <v>103</v>
      </c>
      <c r="E60" s="19" t="n">
        <v>220</v>
      </c>
    </row>
    <row r="61" customFormat="false" ht="25.5" hidden="false" customHeight="true" outlineLevel="0" collapsed="false">
      <c r="B61" s="20" t="s">
        <v>104</v>
      </c>
      <c r="C61" s="20"/>
      <c r="D61" s="20"/>
      <c r="E61" s="21" t="n">
        <f aca="false">SUM(E57:E60)</f>
        <v>1357.5</v>
      </c>
    </row>
    <row r="63" customFormat="false" ht="30" hidden="false" customHeight="true" outlineLevel="0" collapsed="false">
      <c r="B63" s="5" t="s">
        <v>105</v>
      </c>
      <c r="C63" s="6" t="s">
        <v>106</v>
      </c>
      <c r="D63" s="6"/>
      <c r="E63" s="6"/>
    </row>
    <row r="64" customFormat="false" ht="18" hidden="false" customHeight="true" outlineLevel="0" collapsed="false">
      <c r="B64" s="7" t="s">
        <v>107</v>
      </c>
      <c r="C64" s="7"/>
      <c r="D64" s="7"/>
      <c r="E64" s="7"/>
    </row>
    <row r="65" customFormat="false" ht="25.5" hidden="false" customHeight="true" outlineLevel="0" collapsed="false">
      <c r="B65" s="12" t="s">
        <v>44</v>
      </c>
      <c r="C65" s="12" t="s">
        <v>45</v>
      </c>
      <c r="D65" s="12" t="s">
        <v>46</v>
      </c>
      <c r="E65" s="12" t="s">
        <v>47</v>
      </c>
    </row>
    <row r="66" customFormat="false" ht="19.5" hidden="false" customHeight="true" outlineLevel="0" collapsed="false">
      <c r="B66" s="13" t="s">
        <v>54</v>
      </c>
      <c r="C66" s="14" t="s">
        <v>108</v>
      </c>
      <c r="D66" s="15" t="s">
        <v>109</v>
      </c>
      <c r="E66" s="16" t="n">
        <v>1560</v>
      </c>
    </row>
    <row r="67" customFormat="false" ht="19.5" hidden="false" customHeight="true" outlineLevel="0" collapsed="false">
      <c r="B67" s="17" t="s">
        <v>110</v>
      </c>
      <c r="C67" s="8" t="s">
        <v>111</v>
      </c>
      <c r="D67" s="18" t="s">
        <v>112</v>
      </c>
      <c r="E67" s="19" t="n">
        <v>189</v>
      </c>
    </row>
    <row r="68" customFormat="false" ht="19.5" hidden="false" customHeight="true" outlineLevel="0" collapsed="false">
      <c r="B68" s="13" t="s">
        <v>113</v>
      </c>
      <c r="C68" s="14" t="s">
        <v>111</v>
      </c>
      <c r="D68" s="15" t="s">
        <v>114</v>
      </c>
      <c r="E68" s="16" t="n">
        <v>245</v>
      </c>
    </row>
    <row r="69" customFormat="false" ht="19.5" hidden="false" customHeight="true" outlineLevel="0" collapsed="false">
      <c r="B69" s="17" t="s">
        <v>54</v>
      </c>
      <c r="C69" s="8" t="s">
        <v>115</v>
      </c>
      <c r="D69" s="18" t="s">
        <v>116</v>
      </c>
      <c r="E69" s="19" t="n">
        <v>420</v>
      </c>
    </row>
    <row r="70" customFormat="false" ht="19.5" hidden="false" customHeight="true" outlineLevel="0" collapsed="false">
      <c r="B70" s="13" t="s">
        <v>117</v>
      </c>
      <c r="C70" s="14" t="s">
        <v>118</v>
      </c>
      <c r="D70" s="15" t="s">
        <v>119</v>
      </c>
      <c r="E70" s="16" t="n">
        <v>92</v>
      </c>
    </row>
    <row r="71" customFormat="false" ht="25.5" hidden="false" customHeight="true" outlineLevel="0" collapsed="false">
      <c r="B71" s="20" t="s">
        <v>120</v>
      </c>
      <c r="C71" s="20"/>
      <c r="D71" s="20"/>
      <c r="E71" s="21" t="n">
        <f aca="false">SUM(E66:E70)</f>
        <v>2506</v>
      </c>
    </row>
    <row r="74" customFormat="false" ht="30" hidden="false" customHeight="true" outlineLevel="0" collapsed="false">
      <c r="B74" s="22" t="s">
        <v>121</v>
      </c>
      <c r="C74" s="22"/>
      <c r="D74" s="22"/>
      <c r="E74" s="22"/>
    </row>
  </sheetData>
  <mergeCells count="28">
    <mergeCell ref="B2:E2"/>
    <mergeCell ref="B3:E3"/>
    <mergeCell ref="C6:E6"/>
    <mergeCell ref="B7:E7"/>
    <mergeCell ref="C15:E15"/>
    <mergeCell ref="B16:E16"/>
    <mergeCell ref="C17:D17"/>
    <mergeCell ref="C18:D18"/>
    <mergeCell ref="C19:D19"/>
    <mergeCell ref="C20:D20"/>
    <mergeCell ref="C21:D21"/>
    <mergeCell ref="C22:D22"/>
    <mergeCell ref="C23:D23"/>
    <mergeCell ref="C24:D24"/>
    <mergeCell ref="C25:D25"/>
    <mergeCell ref="C27:E27"/>
    <mergeCell ref="B28:E28"/>
    <mergeCell ref="B40:D40"/>
    <mergeCell ref="C42:E42"/>
    <mergeCell ref="B43:E43"/>
    <mergeCell ref="B52:D52"/>
    <mergeCell ref="C54:E54"/>
    <mergeCell ref="B55:E55"/>
    <mergeCell ref="B61:D61"/>
    <mergeCell ref="C63:E63"/>
    <mergeCell ref="B64:E64"/>
    <mergeCell ref="B71:D71"/>
    <mergeCell ref="B74:E7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6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5" min="3" style="0" width="20"/>
    <col collapsed="false" customWidth="true" hidden="false" outlineLevel="0" max="6" min="6" style="0" width="2"/>
  </cols>
  <sheetData>
    <row r="1" customFormat="false" ht="7.5" hidden="false" customHeight="true" outlineLevel="0" collapsed="false"/>
    <row r="2" customFormat="false" ht="42" hidden="false" customHeight="true" outlineLevel="0" collapsed="false">
      <c r="A2" s="1"/>
      <c r="B2" s="2" t="s">
        <v>122</v>
      </c>
      <c r="C2" s="2"/>
      <c r="D2" s="2"/>
      <c r="E2" s="2"/>
      <c r="F2" s="1"/>
    </row>
    <row r="3" customFormat="false" ht="21.75" hidden="false" customHeight="true" outlineLevel="0" collapsed="false">
      <c r="A3" s="1"/>
      <c r="B3" s="3" t="s">
        <v>123</v>
      </c>
      <c r="C3" s="3"/>
      <c r="D3" s="3"/>
      <c r="E3" s="3"/>
      <c r="F3" s="1"/>
    </row>
    <row r="4" customFormat="false" ht="3.75" hidden="false" customHeight="true" outlineLevel="0" collapsed="false">
      <c r="B4" s="4"/>
      <c r="C4" s="4"/>
      <c r="D4" s="4"/>
      <c r="E4" s="4"/>
    </row>
    <row r="6" customFormat="false" ht="30" hidden="false" customHeight="true" outlineLevel="0" collapsed="false">
      <c r="B6" s="5" t="s">
        <v>124</v>
      </c>
      <c r="C6" s="6" t="s">
        <v>125</v>
      </c>
      <c r="D6" s="6"/>
      <c r="E6" s="6"/>
    </row>
    <row r="7" customFormat="false" ht="18" hidden="false" customHeight="true" outlineLevel="0" collapsed="false">
      <c r="B7" s="7" t="s">
        <v>126</v>
      </c>
      <c r="C7" s="7"/>
      <c r="D7" s="7"/>
      <c r="E7" s="7"/>
    </row>
    <row r="9" customFormat="false" ht="27.75" hidden="false" customHeight="true" outlineLevel="0" collapsed="false">
      <c r="B9" s="12" t="s">
        <v>127</v>
      </c>
      <c r="C9" s="12" t="s">
        <v>128</v>
      </c>
      <c r="D9" s="12" t="s">
        <v>129</v>
      </c>
      <c r="E9" s="12" t="s">
        <v>130</v>
      </c>
    </row>
    <row r="10" customFormat="false" ht="24" hidden="false" customHeight="true" outlineLevel="0" collapsed="false">
      <c r="B10" s="14" t="s">
        <v>33</v>
      </c>
      <c r="C10" s="23" t="n">
        <f aca="false">Eingaben!C18</f>
        <v>62400</v>
      </c>
      <c r="D10" s="24" t="s">
        <v>131</v>
      </c>
      <c r="E10" s="25" t="n">
        <f aca="false">Eingaben!C18</f>
        <v>62400</v>
      </c>
    </row>
    <row r="11" customFormat="false" ht="24" hidden="false" customHeight="true" outlineLevel="0" collapsed="false">
      <c r="B11" s="8" t="s">
        <v>42</v>
      </c>
      <c r="C11" s="26" t="n">
        <f aca="false">Eingaben!E40</f>
        <v>3356</v>
      </c>
      <c r="D11" s="27" t="n">
        <v>1230</v>
      </c>
      <c r="E11" s="28" t="n">
        <f aca="false">MAX(Eingaben!E40,1230)</f>
        <v>3356</v>
      </c>
    </row>
    <row r="12" customFormat="false" ht="24" hidden="false" customHeight="true" outlineLevel="0" collapsed="false">
      <c r="B12" s="14" t="s">
        <v>76</v>
      </c>
      <c r="C12" s="23" t="n">
        <f aca="false">Eingaben!E52</f>
        <v>5940.74</v>
      </c>
      <c r="D12" s="29" t="n">
        <v>36</v>
      </c>
      <c r="E12" s="25" t="n">
        <f aca="false">MAX(Eingaben!E52,36)</f>
        <v>5940.74</v>
      </c>
    </row>
    <row r="13" customFormat="false" ht="24" hidden="false" customHeight="true" outlineLevel="0" collapsed="false">
      <c r="B13" s="8" t="s">
        <v>92</v>
      </c>
      <c r="C13" s="26" t="n">
        <f aca="false">Eingaben!E61</f>
        <v>1357.5</v>
      </c>
      <c r="D13" s="30" t="s">
        <v>131</v>
      </c>
      <c r="E13" s="28" t="n">
        <f aca="false">Eingaben!E61</f>
        <v>1357.5</v>
      </c>
    </row>
    <row r="14" customFormat="false" ht="24" hidden="false" customHeight="true" outlineLevel="0" collapsed="false">
      <c r="B14" s="14" t="s">
        <v>132</v>
      </c>
      <c r="C14" s="23" t="n">
        <f aca="false">Eingaben!E71</f>
        <v>2506</v>
      </c>
      <c r="D14" s="24" t="s">
        <v>131</v>
      </c>
      <c r="E14" s="25" t="n">
        <f aca="false">Eingaben!E71*0.2</f>
        <v>501.2</v>
      </c>
    </row>
    <row r="16" customFormat="false" ht="30" hidden="false" customHeight="true" outlineLevel="0" collapsed="false">
      <c r="B16" s="5" t="s">
        <v>133</v>
      </c>
      <c r="C16" s="6" t="s">
        <v>134</v>
      </c>
      <c r="D16" s="6"/>
      <c r="E16" s="6"/>
    </row>
    <row r="17" customFormat="false" ht="18" hidden="false" customHeight="true" outlineLevel="0" collapsed="false">
      <c r="B17" s="7" t="s">
        <v>135</v>
      </c>
      <c r="C17" s="7"/>
      <c r="D17" s="7"/>
      <c r="E17" s="7"/>
    </row>
    <row r="19" customFormat="false" ht="21.75" hidden="false" customHeight="true" outlineLevel="0" collapsed="false">
      <c r="B19" s="31" t="s">
        <v>33</v>
      </c>
      <c r="C19" s="31"/>
      <c r="D19" s="31"/>
      <c r="E19" s="32" t="n">
        <f aca="false">E10</f>
        <v>62400</v>
      </c>
    </row>
    <row r="20" customFormat="false" ht="21.75" hidden="false" customHeight="true" outlineLevel="0" collapsed="false">
      <c r="B20" s="33" t="s">
        <v>136</v>
      </c>
      <c r="C20" s="33"/>
      <c r="D20" s="33"/>
      <c r="E20" s="34" t="n">
        <f aca="false">-E11</f>
        <v>-3356</v>
      </c>
    </row>
    <row r="21" customFormat="false" ht="21.75" hidden="false" customHeight="true" outlineLevel="0" collapsed="false">
      <c r="B21" s="31" t="s">
        <v>137</v>
      </c>
      <c r="C21" s="31"/>
      <c r="D21" s="31"/>
      <c r="E21" s="32" t="n">
        <f aca="false">-(Eingaben!C22+Eingaben!C23+Eingaben!C24+Eingaben!C25)</f>
        <v>-12402.6</v>
      </c>
    </row>
    <row r="22" customFormat="false" ht="21.75" hidden="false" customHeight="true" outlineLevel="0" collapsed="false">
      <c r="B22" s="33" t="s">
        <v>138</v>
      </c>
      <c r="C22" s="33"/>
      <c r="D22" s="33"/>
      <c r="E22" s="34" t="n">
        <f aca="false">-E12</f>
        <v>-5940.74</v>
      </c>
    </row>
    <row r="23" customFormat="false" ht="21.75" hidden="false" customHeight="true" outlineLevel="0" collapsed="false">
      <c r="B23" s="31" t="s">
        <v>139</v>
      </c>
      <c r="C23" s="31"/>
      <c r="D23" s="31"/>
      <c r="E23" s="32" t="n">
        <f aca="false">-E13</f>
        <v>-1357.5</v>
      </c>
    </row>
    <row r="24" customFormat="false" ht="30" hidden="false" customHeight="true" outlineLevel="0" collapsed="false">
      <c r="B24" s="35" t="s">
        <v>140</v>
      </c>
      <c r="C24" s="35"/>
      <c r="D24" s="35"/>
      <c r="E24" s="21" t="n">
        <f aca="false">SUM(E19:E23)</f>
        <v>39343.16</v>
      </c>
    </row>
    <row r="26" customFormat="false" ht="30" hidden="false" customHeight="true" outlineLevel="0" collapsed="false">
      <c r="B26" s="5" t="s">
        <v>141</v>
      </c>
      <c r="C26" s="6" t="s">
        <v>142</v>
      </c>
      <c r="D26" s="6"/>
      <c r="E26" s="6"/>
    </row>
    <row r="27" customFormat="false" ht="18" hidden="false" customHeight="true" outlineLevel="0" collapsed="false">
      <c r="B27" s="7" t="s">
        <v>143</v>
      </c>
      <c r="C27" s="7"/>
      <c r="D27" s="7"/>
      <c r="E27" s="7"/>
    </row>
    <row r="29" customFormat="false" ht="21.75" hidden="false" customHeight="true" outlineLevel="0" collapsed="false">
      <c r="B29" s="31" t="s">
        <v>144</v>
      </c>
      <c r="C29" s="31"/>
      <c r="D29" s="31"/>
      <c r="E29" s="36" t="n">
        <f aca="false">E24</f>
        <v>39343.16</v>
      </c>
    </row>
    <row r="30" customFormat="false" ht="21.75" hidden="false" customHeight="true" outlineLevel="0" collapsed="false">
      <c r="B30" s="33" t="s">
        <v>145</v>
      </c>
      <c r="C30" s="33"/>
      <c r="D30" s="33"/>
      <c r="E30" s="37" t="n">
        <v>12348</v>
      </c>
    </row>
    <row r="31" customFormat="false" ht="21.75" hidden="false" customHeight="true" outlineLevel="0" collapsed="false">
      <c r="B31" s="31" t="s">
        <v>146</v>
      </c>
      <c r="C31" s="31"/>
      <c r="D31" s="31"/>
      <c r="E31" s="36" t="n">
        <f aca="false">IF(E24&lt;=12348,0,IF(E24&lt;=17443,((932.3*(E24-12348)/10000+1400)*(E24-12348)/10000),IF(E24&lt;=68480,((181.19*(E24-17443)/10000+2397)*(E24-17443)/10000+1015.13),IF(E24&lt;=277825,0.42*E24-10911.92,0.45*E24-19246.67))))</f>
        <v>7133.61640884159</v>
      </c>
    </row>
    <row r="32" customFormat="false" ht="21.75" hidden="false" customHeight="true" outlineLevel="0" collapsed="false">
      <c r="B32" s="33" t="s">
        <v>147</v>
      </c>
      <c r="C32" s="33"/>
      <c r="D32" s="33"/>
      <c r="E32" s="37" t="n">
        <f aca="false">IF(E31&gt;18130,E31*0.055,0)</f>
        <v>0</v>
      </c>
    </row>
    <row r="33" customFormat="false" ht="21.75" hidden="false" customHeight="true" outlineLevel="0" collapsed="false">
      <c r="B33" s="31" t="s">
        <v>148</v>
      </c>
      <c r="C33" s="31"/>
      <c r="D33" s="31"/>
      <c r="E33" s="36" t="n">
        <f aca="false">E31*0.09</f>
        <v>642.025476795743</v>
      </c>
    </row>
    <row r="34" customFormat="false" ht="27.75" hidden="false" customHeight="true" outlineLevel="0" collapsed="false">
      <c r="B34" s="38" t="s">
        <v>149</v>
      </c>
      <c r="C34" s="38"/>
      <c r="D34" s="38"/>
      <c r="E34" s="39" t="n">
        <f aca="false">E31+E32+E33</f>
        <v>7775.64188563733</v>
      </c>
    </row>
    <row r="36" customFormat="false" ht="30" hidden="false" customHeight="true" outlineLevel="0" collapsed="false">
      <c r="B36" s="5" t="s">
        <v>150</v>
      </c>
      <c r="C36" s="6" t="s">
        <v>151</v>
      </c>
      <c r="D36" s="6"/>
      <c r="E36" s="6"/>
    </row>
    <row r="37" customFormat="false" ht="18" hidden="false" customHeight="true" outlineLevel="0" collapsed="false">
      <c r="B37" s="7" t="s">
        <v>152</v>
      </c>
      <c r="C37" s="7"/>
      <c r="D37" s="7"/>
      <c r="E37" s="7"/>
    </row>
    <row r="39" customFormat="false" ht="21.75" hidden="false" customHeight="true" outlineLevel="0" collapsed="false">
      <c r="B39" s="31" t="s">
        <v>34</v>
      </c>
      <c r="C39" s="31"/>
      <c r="D39" s="31"/>
      <c r="E39" s="36" t="n">
        <f aca="false">Eingaben!C19</f>
        <v>11840.5</v>
      </c>
    </row>
    <row r="40" customFormat="false" ht="21.75" hidden="false" customHeight="true" outlineLevel="0" collapsed="false">
      <c r="B40" s="33" t="s">
        <v>153</v>
      </c>
      <c r="C40" s="33"/>
      <c r="D40" s="33"/>
      <c r="E40" s="37" t="n">
        <f aca="false">Eingaben!C20</f>
        <v>0</v>
      </c>
    </row>
    <row r="41" customFormat="false" ht="21.75" hidden="false" customHeight="true" outlineLevel="0" collapsed="false">
      <c r="B41" s="31" t="s">
        <v>154</v>
      </c>
      <c r="C41" s="31"/>
      <c r="D41" s="31"/>
      <c r="E41" s="36" t="n">
        <f aca="false">Eingaben!C21</f>
        <v>947.24</v>
      </c>
    </row>
    <row r="42" customFormat="false" ht="27.75" hidden="false" customHeight="true" outlineLevel="0" collapsed="false">
      <c r="B42" s="38" t="s">
        <v>155</v>
      </c>
      <c r="C42" s="38"/>
      <c r="D42" s="38"/>
      <c r="E42" s="39" t="n">
        <f aca="false">SUM(E39:E41)</f>
        <v>12787.74</v>
      </c>
    </row>
    <row r="45" customFormat="false" ht="12" hidden="false" customHeight="true" outlineLevel="0" collapsed="false"/>
    <row r="46" customFormat="false" ht="54.75" hidden="false" customHeight="true" outlineLevel="0" collapsed="false">
      <c r="B46" s="40" t="s">
        <v>156</v>
      </c>
      <c r="C46" s="40"/>
      <c r="D46" s="40"/>
      <c r="E46" s="40"/>
    </row>
    <row r="47" customFormat="false" ht="64.5" hidden="false" customHeight="true" outlineLevel="0" collapsed="false">
      <c r="B47" s="41" t="n">
        <f aca="false">E42-E34</f>
        <v>5012.09811436267</v>
      </c>
      <c r="C47" s="41"/>
      <c r="D47" s="41"/>
      <c r="E47" s="41"/>
    </row>
    <row r="48" customFormat="false" ht="30" hidden="false" customHeight="true" outlineLevel="0" collapsed="false">
      <c r="B48" s="42" t="s">
        <v>157</v>
      </c>
      <c r="C48" s="42"/>
      <c r="D48" s="42"/>
      <c r="E48" s="42"/>
    </row>
    <row r="51" customFormat="false" ht="30" hidden="false" customHeight="true" outlineLevel="0" collapsed="false">
      <c r="B51" s="5" t="s">
        <v>158</v>
      </c>
      <c r="C51" s="6" t="s">
        <v>159</v>
      </c>
      <c r="D51" s="6"/>
      <c r="E51" s="6"/>
    </row>
    <row r="52" customFormat="false" ht="18" hidden="false" customHeight="true" outlineLevel="0" collapsed="false">
      <c r="B52" s="7" t="s">
        <v>160</v>
      </c>
      <c r="C52" s="7"/>
      <c r="D52" s="7"/>
      <c r="E52" s="7"/>
    </row>
    <row r="54" customFormat="false" ht="25.5" hidden="false" customHeight="true" outlineLevel="0" collapsed="false">
      <c r="B54" s="43" t="s">
        <v>161</v>
      </c>
      <c r="C54" s="43"/>
      <c r="D54" s="44" t="s">
        <v>162</v>
      </c>
      <c r="E54" s="44"/>
    </row>
    <row r="55" customFormat="false" ht="21.75" hidden="false" customHeight="true" outlineLevel="0" collapsed="false">
      <c r="B55" s="31" t="s">
        <v>163</v>
      </c>
      <c r="C55" s="31"/>
      <c r="D55" s="45" t="s">
        <v>164</v>
      </c>
      <c r="E55" s="45"/>
    </row>
    <row r="56" customFormat="false" ht="21.75" hidden="false" customHeight="true" outlineLevel="0" collapsed="false">
      <c r="B56" s="33" t="s">
        <v>165</v>
      </c>
      <c r="C56" s="33"/>
      <c r="D56" s="46" t="s">
        <v>166</v>
      </c>
      <c r="E56" s="46"/>
    </row>
    <row r="57" customFormat="false" ht="21.75" hidden="false" customHeight="true" outlineLevel="0" collapsed="false">
      <c r="B57" s="31" t="s">
        <v>167</v>
      </c>
      <c r="C57" s="31"/>
      <c r="D57" s="45" t="s">
        <v>168</v>
      </c>
      <c r="E57" s="45"/>
    </row>
    <row r="58" customFormat="false" ht="21.75" hidden="false" customHeight="true" outlineLevel="0" collapsed="false">
      <c r="B58" s="33" t="s">
        <v>169</v>
      </c>
      <c r="C58" s="33"/>
      <c r="D58" s="46" t="s">
        <v>170</v>
      </c>
      <c r="E58" s="46"/>
    </row>
    <row r="59" customFormat="false" ht="21.75" hidden="false" customHeight="true" outlineLevel="0" collapsed="false">
      <c r="B59" s="31" t="s">
        <v>171</v>
      </c>
      <c r="C59" s="31"/>
      <c r="D59" s="45" t="s">
        <v>172</v>
      </c>
      <c r="E59" s="45"/>
    </row>
    <row r="60" customFormat="false" ht="21.75" hidden="false" customHeight="true" outlineLevel="0" collapsed="false">
      <c r="B60" s="33" t="s">
        <v>57</v>
      </c>
      <c r="C60" s="33"/>
      <c r="D60" s="46" t="s">
        <v>173</v>
      </c>
      <c r="E60" s="46"/>
    </row>
    <row r="61" customFormat="false" ht="21.75" hidden="false" customHeight="true" outlineLevel="0" collapsed="false">
      <c r="B61" s="31" t="s">
        <v>174</v>
      </c>
      <c r="C61" s="31"/>
      <c r="D61" s="45" t="s">
        <v>175</v>
      </c>
      <c r="E61" s="45"/>
    </row>
    <row r="62" customFormat="false" ht="21.75" hidden="false" customHeight="true" outlineLevel="0" collapsed="false">
      <c r="B62" s="33" t="s">
        <v>176</v>
      </c>
      <c r="C62" s="33"/>
      <c r="D62" s="46" t="s">
        <v>177</v>
      </c>
      <c r="E62" s="46"/>
    </row>
    <row r="63" customFormat="false" ht="21.75" hidden="false" customHeight="true" outlineLevel="0" collapsed="false">
      <c r="B63" s="31" t="s">
        <v>178</v>
      </c>
      <c r="C63" s="31"/>
      <c r="D63" s="45" t="s">
        <v>179</v>
      </c>
      <c r="E63" s="45"/>
    </row>
    <row r="64" customFormat="false" ht="21.75" hidden="false" customHeight="true" outlineLevel="0" collapsed="false">
      <c r="B64" s="33" t="s">
        <v>180</v>
      </c>
      <c r="C64" s="33"/>
      <c r="D64" s="47" t="s">
        <v>181</v>
      </c>
      <c r="E64" s="47"/>
    </row>
    <row r="65" customFormat="false" ht="21.75" hidden="false" customHeight="true" outlineLevel="0" collapsed="false">
      <c r="B65" s="31" t="s">
        <v>182</v>
      </c>
      <c r="C65" s="31"/>
      <c r="D65" s="48" t="s">
        <v>183</v>
      </c>
      <c r="E65" s="48"/>
    </row>
    <row r="66" customFormat="false" ht="21.75" hidden="false" customHeight="true" outlineLevel="0" collapsed="false">
      <c r="B66" s="33" t="s">
        <v>184</v>
      </c>
      <c r="C66" s="33"/>
      <c r="D66" s="47" t="s">
        <v>185</v>
      </c>
      <c r="E66" s="47"/>
    </row>
    <row r="69" customFormat="false" ht="39.75" hidden="false" customHeight="true" outlineLevel="0" collapsed="false">
      <c r="B69" s="22" t="s">
        <v>186</v>
      </c>
      <c r="C69" s="22"/>
      <c r="D69" s="22"/>
      <c r="E69" s="22"/>
    </row>
  </sheetData>
  <mergeCells count="58">
    <mergeCell ref="B2:E2"/>
    <mergeCell ref="B3:E3"/>
    <mergeCell ref="C6:E6"/>
    <mergeCell ref="B7:E7"/>
    <mergeCell ref="C16:E16"/>
    <mergeCell ref="B17:E17"/>
    <mergeCell ref="B19:D19"/>
    <mergeCell ref="B20:D20"/>
    <mergeCell ref="B21:D21"/>
    <mergeCell ref="B22:D22"/>
    <mergeCell ref="B23:D23"/>
    <mergeCell ref="B24:D24"/>
    <mergeCell ref="C26:E26"/>
    <mergeCell ref="B27:E27"/>
    <mergeCell ref="B29:D29"/>
    <mergeCell ref="B30:D30"/>
    <mergeCell ref="B31:D31"/>
    <mergeCell ref="B32:D32"/>
    <mergeCell ref="B33:D33"/>
    <mergeCell ref="B34:D34"/>
    <mergeCell ref="C36:E36"/>
    <mergeCell ref="B37:E37"/>
    <mergeCell ref="B39:D39"/>
    <mergeCell ref="B40:D40"/>
    <mergeCell ref="B41:D41"/>
    <mergeCell ref="B42:D42"/>
    <mergeCell ref="B46:E46"/>
    <mergeCell ref="B47:E47"/>
    <mergeCell ref="B48:E48"/>
    <mergeCell ref="C51:E51"/>
    <mergeCell ref="B52:E52"/>
    <mergeCell ref="B54:C54"/>
    <mergeCell ref="D54:E54"/>
    <mergeCell ref="B55:C55"/>
    <mergeCell ref="D55:E55"/>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B64:C64"/>
    <mergeCell ref="D64:E64"/>
    <mergeCell ref="B65:C65"/>
    <mergeCell ref="D65:E65"/>
    <mergeCell ref="B66:C66"/>
    <mergeCell ref="D66:E66"/>
    <mergeCell ref="B69:E6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2026-07-21T07:14:08Z</dcterms:created>
  <dc:creator>openpyxl</dc:creator>
  <dc:description/>
  <dc:language>en-US</dc:language>
  <cp:lastModifiedBy/>
  <dcterms:modified xsi:type="dcterms:W3CDTF">2026-07-21T07:14:08Z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