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Übersicht" sheetId="1" state="visible" r:id="rId3"/>
    <sheet name="Wartungsprotokoll" sheetId="2" state="visible" r:id="rId4"/>
    <sheet name="Konfiguration" sheetId="3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<sst xmlns="http://schemas.openxmlformats.org/spreadsheetml/2006/main" count="215" uniqueCount="131">
  <si>
    <t xml:space="preserve">WARTUNGSPROTOKOLL</t>
  </si>
  <si>
    <t xml:space="preserve">Instandhaltungsübersicht · Musterfirma GmbH · Wartungsjahr 2026</t>
  </si>
  <si>
    <t xml:space="preserve">Kennzahlen im Überblick</t>
  </si>
  <si>
    <t xml:space="preserve">ANLAGEN GESAMT</t>
  </si>
  <si>
    <t xml:space="preserve">ÜBERFÄLLIG</t>
  </si>
  <si>
    <t xml:space="preserve">BALD FÄLLIG</t>
  </si>
  <si>
    <t xml:space="preserve">PLANMÄSSIG</t>
  </si>
  <si>
    <t xml:space="preserve">WARTUNGSKOSTEN GESAMT</t>
  </si>
  <si>
    <t xml:space="preserve">Ø KOSTEN JE WARTUNG</t>
  </si>
  <si>
    <t xml:space="preserve">DURCHGEFÜHRTE WARTUNGEN</t>
  </si>
  <si>
    <t xml:space="preserve">Ø INTERVALL (TAGE)</t>
  </si>
  <si>
    <t xml:space="preserve">Auswertung nach Standort</t>
  </si>
  <si>
    <t xml:space="preserve">Auswertung nach Kategorie</t>
  </si>
  <si>
    <t xml:space="preserve">Standort</t>
  </si>
  <si>
    <t xml:space="preserve">Anzahl</t>
  </si>
  <si>
    <t xml:space="preserve">Kosten (€)</t>
  </si>
  <si>
    <t xml:space="preserve">Kategorie</t>
  </si>
  <si>
    <t xml:space="preserve">Gesamt</t>
  </si>
  <si>
    <t xml:space="preserve">Farblegende &amp; Hinweise</t>
  </si>
  <si>
    <t xml:space="preserve">Überfällig</t>
  </si>
  <si>
    <t xml:space="preserve">Wartungstermin liegt in der Vergangenheit – sofort handeln.</t>
  </si>
  <si>
    <t xml:space="preserve">Bald fällig</t>
  </si>
  <si>
    <t xml:space="preserve">Fällig innerhalb der nächsten 14 Tage – einplanen.</t>
  </si>
  <si>
    <t xml:space="preserve">Planmäßig</t>
  </si>
  <si>
    <t xml:space="preserve">Ausreichend Zeit bis zur nächsten Wartung.</t>
  </si>
  <si>
    <t xml:space="preserve">So wird die Vorlage genutzt</t>
  </si>
  <si>
    <t xml:space="preserve">1. Trage jede Anlage bzw. jedes Gerät im Blatt „Wartungsprotokoll“ ein (gelb hinterlegte Felder).</t>
  </si>
  <si>
    <t xml:space="preserve">2. „Nächste Wartung“ und „Status“ berechnen sich automatisch aus Datum und Intervall.</t>
  </si>
  <si>
    <t xml:space="preserve">3. Dropdown-Werte (Kategorie, Standort, Wartungsart, Verantwortlich, Priorität) im Blatt „Konfiguration“ pflegen.</t>
  </si>
  <si>
    <t xml:space="preserve">4. Diese Übersicht aktualisiert alle Kennzahlen automatisch – kein manuelles Nachtragen nötig.</t>
  </si>
  <si>
    <t xml:space="preserve">Instandhaltungsnachweis · Musterfirma GmbH · Wartungsjahr 2026</t>
  </si>
  <si>
    <t xml:space="preserve">Gelb hinterlegte Felder ausfüllen · „Nächste Wartung“ und „Status“ werden automatisch berechnet · Farblegende siehe Blatt „Übersicht“</t>
  </si>
  <si>
    <t xml:space="preserve">Anlagen-Nr.</t>
  </si>
  <si>
    <t xml:space="preserve">Anlage / Gerät</t>
  </si>
  <si>
    <t xml:space="preserve">Wartungsart</t>
  </si>
  <si>
    <t xml:space="preserve">Durchgeführte Maßnahme</t>
  </si>
  <si>
    <t xml:space="preserve">Letzte Wartung</t>
  </si>
  <si>
    <t xml:space="preserve">Intervall (Tage)</t>
  </si>
  <si>
    <t xml:space="preserve">Nächste Wartung</t>
  </si>
  <si>
    <t xml:space="preserve">Verantwortlich</t>
  </si>
  <si>
    <t xml:space="preserve">Priorität</t>
  </si>
  <si>
    <t xml:space="preserve">Status</t>
  </si>
  <si>
    <t xml:space="preserve">Dauer (Std.)</t>
  </si>
  <si>
    <t xml:space="preserve">Bemerkungen</t>
  </si>
  <si>
    <t xml:space="preserve">WP-1001</t>
  </si>
  <si>
    <t xml:space="preserve">Klimagerät Serverraum</t>
  </si>
  <si>
    <t xml:space="preserve">Klimatechnik</t>
  </si>
  <si>
    <t xml:space="preserve">Serverraum</t>
  </si>
  <si>
    <t xml:space="preserve">Wartung</t>
  </si>
  <si>
    <t xml:space="preserve">Filter gewechselt, Kältemittelstand geprüft</t>
  </si>
  <si>
    <t xml:space="preserve">A. Hoffmann</t>
  </si>
  <si>
    <t xml:space="preserve">Hoch</t>
  </si>
  <si>
    <t xml:space="preserve">Kältemittel geprüft</t>
  </si>
  <si>
    <t xml:space="preserve">WP-1002</t>
  </si>
  <si>
    <t xml:space="preserve">Netzwerk-Switch Etage 2</t>
  </si>
  <si>
    <t xml:space="preserve">IT-Hardware</t>
  </si>
  <si>
    <t xml:space="preserve">Inspektion</t>
  </si>
  <si>
    <t xml:space="preserve">Lüfter gereinigt, Ports kontrolliert</t>
  </si>
  <si>
    <t xml:space="preserve">T. Braun</t>
  </si>
  <si>
    <t xml:space="preserve">Firmware-Update empfohlen</t>
  </si>
  <si>
    <t xml:space="preserve">WP-1003</t>
  </si>
  <si>
    <t xml:space="preserve">Transporter Fuhrpark</t>
  </si>
  <si>
    <t xml:space="preserve">Fahrzeuge</t>
  </si>
  <si>
    <t xml:space="preserve">Außenbereich</t>
  </si>
  <si>
    <t xml:space="preserve">Sicherheitsprüfung</t>
  </si>
  <si>
    <t xml:space="preserve">Bremsen, Reifen und Beleuchtung geprüft</t>
  </si>
  <si>
    <t xml:space="preserve">Externer Dienstleister</t>
  </si>
  <si>
    <t xml:space="preserve">Mittel</t>
  </si>
  <si>
    <t xml:space="preserve">Nächste Hauptuntersuchung beachten</t>
  </si>
  <si>
    <t xml:space="preserve">WP-1004</t>
  </si>
  <si>
    <t xml:space="preserve">Heizungsanlage Gebäude Nord</t>
  </si>
  <si>
    <t xml:space="preserve">Gebäudetechnik</t>
  </si>
  <si>
    <t xml:space="preserve">Standort Nord</t>
  </si>
  <si>
    <t xml:space="preserve">Brenner gereinigt, Anlagendruck geprüft</t>
  </si>
  <si>
    <t xml:space="preserve">L. Vogel</t>
  </si>
  <si>
    <t xml:space="preserve">Wartungsvertrag aktiv</t>
  </si>
  <si>
    <t xml:space="preserve">WP-1005</t>
  </si>
  <si>
    <t xml:space="preserve">Kompressor Werkstatt</t>
  </si>
  <si>
    <t xml:space="preserve">Produktion</t>
  </si>
  <si>
    <t xml:space="preserve">Werkstatt</t>
  </si>
  <si>
    <t xml:space="preserve">Ölstand und Dichtungen geprüft</t>
  </si>
  <si>
    <t xml:space="preserve">WP-1006</t>
  </si>
  <si>
    <t xml:space="preserve">Not-Aus-System Linie 1</t>
  </si>
  <si>
    <t xml:space="preserve">Sicherheit</t>
  </si>
  <si>
    <t xml:space="preserve">Funktionstest durchgeführt</t>
  </si>
  <si>
    <t xml:space="preserve">S. Kaiser</t>
  </si>
  <si>
    <t xml:space="preserve">Prüfprotokoll abgelegt</t>
  </si>
  <si>
    <t xml:space="preserve">WP-1007</t>
  </si>
  <si>
    <t xml:space="preserve">Aufzug Verwaltung</t>
  </si>
  <si>
    <t xml:space="preserve">Verwaltung</t>
  </si>
  <si>
    <t xml:space="preserve">Jährliche Hauptprüfung</t>
  </si>
  <si>
    <t xml:space="preserve">Prüfplakette erneuern</t>
  </si>
  <si>
    <t xml:space="preserve">WP-1008</t>
  </si>
  <si>
    <t xml:space="preserve">Multifunktionsdrucker</t>
  </si>
  <si>
    <t xml:space="preserve">Reinigung</t>
  </si>
  <si>
    <t xml:space="preserve">Innenreinigung, Tonerstand geprüft</t>
  </si>
  <si>
    <t xml:space="preserve">Team Technik</t>
  </si>
  <si>
    <t xml:space="preserve">Niedrig</t>
  </si>
  <si>
    <t xml:space="preserve">WP-1009</t>
  </si>
  <si>
    <t xml:space="preserve">Lüftungsanlage Halle</t>
  </si>
  <si>
    <t xml:space="preserve">Standort Süd</t>
  </si>
  <si>
    <t xml:space="preserve">Filtermatten getauscht</t>
  </si>
  <si>
    <t xml:space="preserve">Filterklasse G4</t>
  </si>
  <si>
    <t xml:space="preserve">WP-1010</t>
  </si>
  <si>
    <t xml:space="preserve">Gabelstapler</t>
  </si>
  <si>
    <t xml:space="preserve">Fördertechnik</t>
  </si>
  <si>
    <t xml:space="preserve">Lager</t>
  </si>
  <si>
    <t xml:space="preserve">Hydraulik und Hubkette geprüft</t>
  </si>
  <si>
    <t xml:space="preserve">Ladegerät prüfen</t>
  </si>
  <si>
    <t xml:space="preserve">WP-1011</t>
  </si>
  <si>
    <t xml:space="preserve">Schaltschrank Produktion</t>
  </si>
  <si>
    <t xml:space="preserve">Elektrotechnik</t>
  </si>
  <si>
    <t xml:space="preserve">Klemmen nachgezogen, Thermografie</t>
  </si>
  <si>
    <t xml:space="preserve">WP-1012</t>
  </si>
  <si>
    <t xml:space="preserve">Beleuchtung Außenbereich</t>
  </si>
  <si>
    <t xml:space="preserve">Leuchtmittel und Sensoren geprüft</t>
  </si>
  <si>
    <t xml:space="preserve">LED-Umrüstung geplant</t>
  </si>
  <si>
    <t xml:space="preserve">WP-1013</t>
  </si>
  <si>
    <t xml:space="preserve">Feuerlöscher Lager</t>
  </si>
  <si>
    <t xml:space="preserve">Sicht- und Druckprüfung</t>
  </si>
  <si>
    <t xml:space="preserve">Monatliche Sichtprüfung</t>
  </si>
  <si>
    <t xml:space="preserve">WP-1014</t>
  </si>
  <si>
    <t xml:space="preserve">Kühlaggregat Lager</t>
  </si>
  <si>
    <t xml:space="preserve">Verflüssiger gereinigt</t>
  </si>
  <si>
    <t xml:space="preserve">Summe / Kennzahlen</t>
  </si>
  <si>
    <t xml:space="preserve">KONFIGURATION – Auswahllisten</t>
  </si>
  <si>
    <t xml:space="preserve">Diese Listen speisen die Dropdown-Menüs im Wartungsprotokoll. Werte anpassen, löschen oder ergänzen.</t>
  </si>
  <si>
    <t xml:space="preserve">Status (automatisch)</t>
  </si>
  <si>
    <t xml:space="preserve">Instandsetzung</t>
  </si>
  <si>
    <t xml:space="preserve">Wird automatisch
berechnet – nicht
manuell ändern.</t>
  </si>
  <si>
    <t xml:space="preserve">Kalibrierung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</si>
</sst>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&quot;Stand: &quot;dd\.mm\.yyyy"/>
    <numFmt numFmtId="166" formatCode="0"/>
    <numFmt numFmtId="167" formatCode="#,##0.00&quot;  €&quot;"/>
    <numFmt numFmtId="168" formatCode="dd\.mm&quot;.JJJJ&quot;"/>
    <numFmt numFmtId="169" formatCode="0.0"/>
  </numFmts>
  <fonts count="28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2"/>
      <color rgb="FFFFFFFF"/>
      <name val="Calibri"/>
      <family val="0"/>
      <charset val="1"/>
    </font>
    <font>
      <sz val="10"/>
      <color rgb="FFFFFFFF"/>
      <name val="Calibri"/>
      <family val="0"/>
      <charset val="1"/>
    </font>
    <font>
      <b val="true"/>
      <sz val="13"/>
      <color rgb="FF1E5F63"/>
      <name val="Calibri"/>
      <family val="0"/>
      <charset val="1"/>
    </font>
    <font>
      <sz val="10"/>
      <color rgb="FF6B7B7A"/>
      <name val="Calibri"/>
      <family val="0"/>
      <charset val="1"/>
    </font>
    <font>
      <b val="true"/>
      <sz val="26"/>
      <color rgb="FF1E5F63"/>
      <name val="Calibri"/>
      <family val="0"/>
      <charset val="1"/>
    </font>
    <font>
      <b val="true"/>
      <sz val="26"/>
      <color rgb="FF8E2A1E"/>
      <name val="Calibri"/>
      <family val="0"/>
      <charset val="1"/>
    </font>
    <font>
      <b val="true"/>
      <sz val="26"/>
      <color rgb="FF8A5A12"/>
      <name val="Calibri"/>
      <family val="0"/>
      <charset val="1"/>
    </font>
    <font>
      <b val="true"/>
      <sz val="26"/>
      <color rgb="FF1E5A38"/>
      <name val="Calibri"/>
      <family val="0"/>
      <charset val="1"/>
    </font>
    <font>
      <b val="true"/>
      <sz val="9"/>
      <color rgb="FF6B7B7A"/>
      <name val="Calibri"/>
      <family val="0"/>
      <charset val="1"/>
    </font>
    <font>
      <b val="true"/>
      <sz val="11"/>
      <color rgb="FFFFFFFF"/>
      <name val="Calibri"/>
      <family val="0"/>
      <charset val="1"/>
    </font>
    <font>
      <b val="true"/>
      <sz val="9"/>
      <color rgb="FF1E5F63"/>
      <name val="Calibri"/>
      <family val="0"/>
      <charset val="1"/>
    </font>
    <font>
      <sz val="9"/>
      <color rgb="FF1D2B2C"/>
      <name val="Calibri"/>
      <family val="0"/>
      <charset val="1"/>
    </font>
    <font>
      <b val="true"/>
      <sz val="11"/>
      <color rgb="FF1E5F63"/>
      <name val="Calibri"/>
      <family val="0"/>
      <charset val="1"/>
    </font>
    <font>
      <b val="true"/>
      <sz val="9"/>
      <color rgb="FF8E2A1E"/>
      <name val="Calibri"/>
      <family val="0"/>
      <charset val="1"/>
    </font>
    <font>
      <b val="true"/>
      <sz val="9"/>
      <color rgb="FF8A5A12"/>
      <name val="Calibri"/>
      <family val="0"/>
      <charset val="1"/>
    </font>
    <font>
      <b val="true"/>
      <sz val="9"/>
      <color rgb="FF1E5A38"/>
      <name val="Calibri"/>
      <family val="0"/>
      <charset val="1"/>
    </font>
    <font>
      <b val="true"/>
      <sz val="20"/>
      <color rgb="FFFFFFFF"/>
      <name val="Calibri"/>
      <family val="0"/>
      <charset val="1"/>
    </font>
    <font>
      <sz val="9"/>
      <color rgb="FF6B7B7A"/>
      <name val="Calibri"/>
      <family val="0"/>
      <charset val="1"/>
    </font>
    <font>
      <b val="true"/>
      <sz val="9"/>
      <color rgb="FFFFFFFF"/>
      <name val="Calibri"/>
      <family val="0"/>
      <charset val="1"/>
    </font>
    <font>
      <b val="true"/>
      <sz val="9"/>
      <color rgb="FF1D2B2C"/>
      <name val="Calibri"/>
      <family val="0"/>
      <charset val="1"/>
    </font>
    <font>
      <b val="true"/>
      <sz val="18"/>
      <color rgb="FFFFFFFF"/>
      <name val="Calibri"/>
      <family val="0"/>
      <charset val="1"/>
    </font>
    <font>
      <sz val="9"/>
      <color rgb="FFFFFFFF"/>
      <name val="Calibri"/>
      <family val="0"/>
      <charset val="1"/>
    </font>
    <font>
      <b val="true"/>
      <sz val="10"/>
      <color rgb="FFFFFFFF"/>
      <name val="Calibri"/>
      <family val="0"/>
      <charset val="1"/>
    </font>
    <font>
      <i val="true"/>
      <sz val="8"/>
      <color rgb="FF6B7B7A"/>
      <name val="Calibri"/>
      <family val="0"/>
      <charset val="1"/>
    </font>
  </fonts>
  <fills count="13">
    <fill>
      <patternFill patternType="none"/>
    </fill>
    <fill>
      <patternFill patternType="gray125"/>
    </fill>
    <fill>
      <patternFill patternType="solid">
        <fgColor rgb="FF10353A"/>
        <bgColor rgb="FF1D2B2C"/>
      </patternFill>
    </fill>
    <fill>
      <patternFill patternType="solid">
        <fgColor rgb="FF1E5F63"/>
        <bgColor rgb="FF1E5A38"/>
      </patternFill>
    </fill>
    <fill>
      <patternFill patternType="solid">
        <fgColor rgb="FFCE8531"/>
        <bgColor rgb="FFFF8080"/>
      </patternFill>
    </fill>
    <fill>
      <patternFill patternType="solid">
        <fgColor rgb="FFFFFFFF"/>
        <bgColor rgb="FFF1F5F4"/>
      </patternFill>
    </fill>
    <fill>
      <patternFill patternType="solid">
        <fgColor rgb="FFF1F5F4"/>
        <bgColor rgb="FFEBF1F0"/>
      </patternFill>
    </fill>
    <fill>
      <patternFill patternType="solid">
        <fgColor rgb="FFD7E4E3"/>
        <bgColor rgb="FFCDE5D5"/>
      </patternFill>
    </fill>
    <fill>
      <patternFill patternType="solid">
        <fgColor rgb="FFEBF1F0"/>
        <bgColor rgb="FFF1F5F4"/>
      </patternFill>
    </fill>
    <fill>
      <patternFill patternType="solid">
        <fgColor rgb="FFF4CCC8"/>
        <bgColor rgb="FFFBE6C2"/>
      </patternFill>
    </fill>
    <fill>
      <patternFill patternType="solid">
        <fgColor rgb="FFFBE6C2"/>
        <bgColor rgb="FFFFF6D6"/>
      </patternFill>
    </fill>
    <fill>
      <patternFill patternType="solid">
        <fgColor rgb="FFCDE5D5"/>
        <bgColor rgb="FFD7E4E3"/>
      </patternFill>
    </fill>
    <fill>
      <patternFill patternType="solid">
        <fgColor rgb="FFFFF6D6"/>
        <bgColor rgb="FFF1F5F4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thin">
        <color rgb="FFC9D6D4"/>
      </left>
      <right style="thin">
        <color rgb="FFC9D6D4"/>
      </right>
      <top style="medium">
        <color rgb="FF1E5F63"/>
      </top>
      <bottom style="thin">
        <color rgb="FFC9D6D4"/>
      </bottom>
      <diagonal/>
    </border>
    <border diagonalUp="false" diagonalDown="false">
      <left style="thin">
        <color rgb="FFC9D6D4"/>
      </left>
      <right style="thin">
        <color rgb="FFC9D6D4"/>
      </right>
      <top style="medium">
        <color rgb="FF8E2A1E"/>
      </top>
      <bottom style="thin">
        <color rgb="FFC9D6D4"/>
      </bottom>
      <diagonal/>
    </border>
    <border diagonalUp="false" diagonalDown="false">
      <left style="thin">
        <color rgb="FFC9D6D4"/>
      </left>
      <right style="thin">
        <color rgb="FFC9D6D4"/>
      </right>
      <top style="medium">
        <color rgb="FF8A5A12"/>
      </top>
      <bottom style="thin">
        <color rgb="FFC9D6D4"/>
      </bottom>
      <diagonal/>
    </border>
    <border diagonalUp="false" diagonalDown="false">
      <left style="thin">
        <color rgb="FFC9D6D4"/>
      </left>
      <right style="thin">
        <color rgb="FFC9D6D4"/>
      </right>
      <top style="medium">
        <color rgb="FF1E5A38"/>
      </top>
      <bottom style="thin">
        <color rgb="FFC9D6D4"/>
      </bottom>
      <diagonal/>
    </border>
    <border diagonalUp="false" diagonalDown="false">
      <left style="thin">
        <color rgb="FFC9D6D4"/>
      </left>
      <right style="thin">
        <color rgb="FFC9D6D4"/>
      </right>
      <top/>
      <bottom style="thin">
        <color rgb="FFC9D6D4"/>
      </bottom>
      <diagonal/>
    </border>
    <border diagonalUp="false" diagonalDown="false">
      <left style="thin">
        <color rgb="FFC9D6D4"/>
      </left>
      <right style="thin">
        <color rgb="FFC9D6D4"/>
      </right>
      <top style="thin">
        <color rgb="FFC9D6D4"/>
      </top>
      <bottom style="thin">
        <color rgb="FFC9D6D4"/>
      </bottom>
      <diagonal/>
    </border>
    <border diagonalUp="false" diagonalDown="false">
      <left style="thin">
        <color rgb="FF1E5F63"/>
      </left>
      <right style="thin">
        <color rgb="FF1E5F63"/>
      </right>
      <top style="thin">
        <color rgb="FF1E5F63"/>
      </top>
      <bottom style="medium">
        <color rgb="FFCE8531"/>
      </bottom>
      <diagonal/>
    </border>
    <border diagonalUp="false" diagonalDown="false">
      <left/>
      <right/>
      <top/>
      <bottom style="medium">
        <color rgb="FFCE8531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3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4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7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8" fillId="5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6" fontId="9" fillId="5" borderId="2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6" fontId="10" fillId="5" borderId="3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6" fontId="11" fillId="5" borderId="4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2" fillId="6" borderId="5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7" fontId="8" fillId="5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3" fillId="3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4" fillId="7" borderId="6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4" fillId="7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7" borderId="6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5" fillId="5" borderId="6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6" fontId="15" fillId="5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5" fillId="5" borderId="6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5" fillId="8" borderId="6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6" fontId="15" fillId="8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5" fillId="8" borderId="6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14" fillId="7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4" fillId="7" borderId="6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7" fillId="9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8" fillId="1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9" fillId="11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0" fillId="2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5" fillId="3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21" fillId="0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22" fillId="3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5" borderId="6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8" fontId="15" fillId="5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23" fillId="5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5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3" fillId="5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15" fillId="5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5" fillId="5" borderId="6" xfId="0" applyFont="true" applyBorder="true" applyAlignment="true" applyProtection="false">
      <alignment horizontal="right" vertical="center" textRotation="0" wrapText="false" indent="1" shrinkToFit="false"/>
      <protection locked="true" hidden="false"/>
    </xf>
    <xf numFmtId="164" fontId="15" fillId="8" borderId="6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8" fontId="15" fillId="8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23" fillId="8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8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3" fillId="8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15" fillId="8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5" fillId="8" borderId="6" xfId="0" applyFont="true" applyBorder="true" applyAlignment="true" applyProtection="false">
      <alignment horizontal="right" vertical="center" textRotation="0" wrapText="false" indent="1" shrinkToFit="false"/>
      <protection locked="true" hidden="false"/>
    </xf>
    <xf numFmtId="164" fontId="15" fillId="12" borderId="6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5" fillId="12" borderId="6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8" fontId="15" fillId="12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5" fillId="12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12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15" fillId="12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5" fillId="12" borderId="6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22" fillId="3" borderId="6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22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22" fillId="3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22" fillId="3" borderId="6" xfId="0" applyFont="true" applyBorder="true" applyAlignment="true" applyProtection="false">
      <alignment horizontal="right" vertical="center" textRotation="0" wrapText="false" indent="1" shrinkToFit="false"/>
      <protection locked="true" hidden="false"/>
    </xf>
    <xf numFmtId="164" fontId="24" fillId="2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25" fillId="3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26" fillId="3" borderId="8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27" fillId="0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">
    <dxf>
      <font>
        <name val="Calibri"/>
        <charset val="1"/>
        <family val="0"/>
        <b val="1"/>
        <color rgb="FF8E2A1E"/>
        <sz val="9"/>
      </font>
      <fill>
        <patternFill>
          <bgColor rgb="FFF4CCC8"/>
        </patternFill>
      </fill>
    </dxf>
    <dxf>
      <font>
        <name val="Calibri"/>
        <charset val="1"/>
        <family val="0"/>
        <b val="1"/>
        <color rgb="FF8A5A12"/>
        <sz val="9"/>
      </font>
      <fill>
        <patternFill>
          <bgColor rgb="FFFBE6C2"/>
        </patternFill>
      </fill>
    </dxf>
    <dxf>
      <font>
        <name val="Calibri"/>
        <charset val="1"/>
        <family val="0"/>
        <b val="1"/>
        <color rgb="FF1E5A38"/>
        <sz val="9"/>
      </font>
      <fill>
        <patternFill>
          <bgColor rgb="FFCDE5D5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A5A12"/>
      <rgbColor rgb="FF800080"/>
      <rgbColor rgb="FF1E5F63"/>
      <rgbColor rgb="FFD7E4E3"/>
      <rgbColor rgb="FF6B7B7A"/>
      <rgbColor rgb="FF9999FF"/>
      <rgbColor rgb="FF993366"/>
      <rgbColor rgb="FFFFF6D6"/>
      <rgbColor rgb="FFEBF1F0"/>
      <rgbColor rgb="FF660066"/>
      <rgbColor rgb="FFFF8080"/>
      <rgbColor rgb="FF0066CC"/>
      <rgbColor rgb="FFC9D6D4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1F5F4"/>
      <rgbColor rgb="FFCDE5D5"/>
      <rgbColor rgb="FFFBE6C2"/>
      <rgbColor rgb="FF99CCFF"/>
      <rgbColor rgb="FFFF99CC"/>
      <rgbColor rgb="FFCC99FF"/>
      <rgbColor rgb="FFF4CCC8"/>
      <rgbColor rgb="FF3366FF"/>
      <rgbColor rgb="FF33CCCC"/>
      <rgbColor rgb="FF99CC00"/>
      <rgbColor rgb="FFFFCC00"/>
      <rgbColor rgb="FFCE8531"/>
      <rgbColor rgb="FFFF6600"/>
      <rgbColor rgb="FF666699"/>
      <rgbColor rgb="FF9AA9A8"/>
      <rgbColor rgb="FF10353A"/>
      <rgbColor rgb="FF339966"/>
      <rgbColor rgb="FF003300"/>
      <rgbColor rgb="FF1E5A38"/>
      <rgbColor rgb="FF8E2A1E"/>
      <rgbColor rgb="FF993366"/>
      <rgbColor rgb="FF333399"/>
      <rgbColor rgb="FF1D2B2C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10353A"/>
    <pageSetUpPr fitToPage="false"/>
  </sheetPr>
  <dimension ref="B1:I37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.5"/>
    <col collapsed="false" customWidth="true" hidden="false" outlineLevel="0" max="2" min="2" style="0" width="16"/>
    <col collapsed="false" customWidth="true" hidden="false" outlineLevel="0" max="3" min="3" style="0" width="12"/>
    <col collapsed="false" customWidth="true" hidden="false" outlineLevel="0" max="4" min="4" style="0" width="16"/>
    <col collapsed="false" customWidth="true" hidden="false" outlineLevel="0" max="5" min="5" style="0" width="12"/>
    <col collapsed="false" customWidth="true" hidden="false" outlineLevel="0" max="6" min="6" style="0" width="16"/>
    <col collapsed="false" customWidth="true" hidden="false" outlineLevel="0" max="7" min="7" style="0" width="12"/>
    <col collapsed="false" customWidth="true" hidden="false" outlineLevel="0" max="8" min="8" style="0" width="16"/>
    <col collapsed="false" customWidth="true" hidden="false" outlineLevel="0" max="9" min="9" style="0" width="12"/>
    <col collapsed="false" customWidth="true" hidden="false" outlineLevel="0" max="10" min="10" style="0" width="2.5"/>
  </cols>
  <sheetData>
    <row r="1" customFormat="false" ht="39.75" hidden="false" customHeight="true" outlineLevel="0" collapsed="false">
      <c r="B1" s="1" t="s">
        <v>0</v>
      </c>
      <c r="C1" s="1"/>
      <c r="D1" s="1"/>
      <c r="E1" s="1"/>
      <c r="F1" s="1"/>
      <c r="G1" s="1"/>
      <c r="H1" s="1"/>
      <c r="I1" s="1"/>
    </row>
    <row r="2" customFormat="false" ht="18" hidden="false" customHeight="true" outlineLevel="0" collapsed="false">
      <c r="B2" s="2" t="s">
        <v>1</v>
      </c>
      <c r="C2" s="2"/>
      <c r="D2" s="2"/>
      <c r="E2" s="2"/>
      <c r="F2" s="2"/>
      <c r="G2" s="2"/>
      <c r="H2" s="2"/>
      <c r="I2" s="2"/>
    </row>
    <row r="3" customFormat="false" ht="4.5" hidden="false" customHeight="true" outlineLevel="0" collapsed="false">
      <c r="B3" s="3"/>
      <c r="C3" s="3"/>
      <c r="D3" s="3"/>
      <c r="E3" s="3"/>
      <c r="F3" s="3"/>
      <c r="G3" s="3"/>
      <c r="H3" s="3"/>
      <c r="I3" s="3"/>
    </row>
    <row r="4" customFormat="false" ht="6" hidden="false" customHeight="true" outlineLevel="0" collapsed="false"/>
    <row r="5" customFormat="false" ht="21.75" hidden="false" customHeight="true" outlineLevel="0" collapsed="false">
      <c r="B5" s="4" t="s">
        <v>2</v>
      </c>
      <c r="C5" s="4"/>
      <c r="D5" s="4"/>
      <c r="E5" s="4"/>
      <c r="G5" s="5" t="n">
        <f aca="true">TODAY()</f>
        <v>46223</v>
      </c>
      <c r="H5" s="5"/>
      <c r="I5" s="5"/>
    </row>
    <row r="6" customFormat="false" ht="3.75" hidden="false" customHeight="true" outlineLevel="0" collapsed="false"/>
    <row r="8" customFormat="false" ht="19.5" hidden="false" customHeight="true" outlineLevel="0" collapsed="false">
      <c r="B8" s="6" t="n">
        <f aca="false">COUNTIF(Wartungsprotokoll!$B$8:$B$35,"?*")</f>
        <v>14</v>
      </c>
      <c r="C8" s="6"/>
      <c r="D8" s="7" t="n">
        <f aca="false">COUNTIF(Wartungsprotokoll!$L$8:$L$35,"Überfällig")</f>
        <v>5</v>
      </c>
      <c r="E8" s="7"/>
      <c r="F8" s="8" t="n">
        <f aca="false">COUNTIF(Wartungsprotokoll!$L$8:$L$35,"Bald fällig")</f>
        <v>4</v>
      </c>
      <c r="G8" s="8"/>
      <c r="H8" s="9" t="n">
        <f aca="false">COUNTIF(Wartungsprotokoll!$L$8:$L$35,"Planmäßig")</f>
        <v>5</v>
      </c>
      <c r="I8" s="9"/>
    </row>
    <row r="9" customFormat="false" ht="18" hidden="false" customHeight="true" outlineLevel="0" collapsed="false">
      <c r="B9" s="6"/>
      <c r="C9" s="6"/>
      <c r="D9" s="7"/>
      <c r="E9" s="7"/>
      <c r="F9" s="8"/>
      <c r="G9" s="8"/>
      <c r="H9" s="9"/>
      <c r="I9" s="9"/>
    </row>
    <row r="10" customFormat="false" ht="18" hidden="false" customHeight="true" outlineLevel="0" collapsed="false">
      <c r="B10" s="10" t="s">
        <v>3</v>
      </c>
      <c r="C10" s="10"/>
      <c r="D10" s="10" t="s">
        <v>4</v>
      </c>
      <c r="E10" s="10"/>
      <c r="F10" s="10" t="s">
        <v>5</v>
      </c>
      <c r="G10" s="10"/>
      <c r="H10" s="10" t="s">
        <v>6</v>
      </c>
      <c r="I10" s="10"/>
    </row>
    <row r="11" customFormat="false" ht="6" hidden="false" customHeight="true" outlineLevel="0" collapsed="false"/>
    <row r="12" customFormat="false" ht="19.5" hidden="false" customHeight="true" outlineLevel="0" collapsed="false">
      <c r="B12" s="11" t="n">
        <f aca="false">SUM(Wartungsprotokoll!$N$8:$N$35)</f>
        <v>2160</v>
      </c>
      <c r="C12" s="11"/>
      <c r="D12" s="11" t="n">
        <f aca="false">IFERROR(AVERAGE(Wartungsprotokoll!$N$8:$N$35),0)</f>
        <v>154.285714285714</v>
      </c>
      <c r="E12" s="11"/>
      <c r="F12" s="6" t="n">
        <f aca="false">COUNT(Wartungsprotokoll!$G$8:$G$35)</f>
        <v>14</v>
      </c>
      <c r="G12" s="6"/>
      <c r="H12" s="6" t="n">
        <f aca="false">IFERROR(ROUND(AVERAGE(Wartungsprotokoll!$H$8:$H$35),0),0)</f>
        <v>86</v>
      </c>
      <c r="I12" s="6"/>
    </row>
    <row r="13" customFormat="false" ht="18" hidden="false" customHeight="true" outlineLevel="0" collapsed="false">
      <c r="B13" s="11"/>
      <c r="C13" s="11"/>
      <c r="D13" s="11"/>
      <c r="E13" s="11"/>
      <c r="F13" s="6"/>
      <c r="G13" s="6"/>
      <c r="H13" s="6"/>
      <c r="I13" s="6"/>
    </row>
    <row r="14" customFormat="false" ht="18" hidden="false" customHeight="true" outlineLevel="0" collapsed="false">
      <c r="B14" s="10" t="s">
        <v>7</v>
      </c>
      <c r="C14" s="10"/>
      <c r="D14" s="10" t="s">
        <v>8</v>
      </c>
      <c r="E14" s="10"/>
      <c r="F14" s="10" t="s">
        <v>9</v>
      </c>
      <c r="G14" s="10"/>
      <c r="H14" s="10" t="s">
        <v>10</v>
      </c>
      <c r="I14" s="10"/>
    </row>
    <row r="15" customFormat="false" ht="9.75" hidden="false" customHeight="true" outlineLevel="0" collapsed="false"/>
    <row r="17" customFormat="false" ht="15" hidden="false" customHeight="false" outlineLevel="0" collapsed="false">
      <c r="B17" s="12" t="s">
        <v>11</v>
      </c>
      <c r="C17" s="12"/>
      <c r="D17" s="12"/>
      <c r="F17" s="12" t="s">
        <v>12</v>
      </c>
      <c r="G17" s="12"/>
      <c r="H17" s="12"/>
    </row>
    <row r="18" customFormat="false" ht="15" hidden="false" customHeight="false" outlineLevel="0" collapsed="false">
      <c r="B18" s="13" t="s">
        <v>13</v>
      </c>
      <c r="C18" s="14" t="s">
        <v>14</v>
      </c>
      <c r="D18" s="15" t="s">
        <v>15</v>
      </c>
      <c r="F18" s="13" t="s">
        <v>16</v>
      </c>
      <c r="G18" s="14" t="s">
        <v>14</v>
      </c>
      <c r="H18" s="15" t="s">
        <v>15</v>
      </c>
    </row>
    <row r="19" customFormat="false" ht="15" hidden="false" customHeight="false" outlineLevel="0" collapsed="false">
      <c r="B19" s="16" t="str">
        <f aca="false">Konfiguration!C5</f>
        <v>Standort Nord</v>
      </c>
      <c r="C19" s="17" t="n">
        <f aca="false">COUNTIF(Wartungsprotokoll!$D$8:$D$35,Konfiguration!C5)</f>
        <v>1</v>
      </c>
      <c r="D19" s="18" t="n">
        <f aca="false">SUMIF(Wartungsprotokoll!$D$8:$D$35,Konfiguration!C5,Wartungsprotokoll!$N$8:$N$35)</f>
        <v>320</v>
      </c>
      <c r="F19" s="16" t="str">
        <f aca="false">Konfiguration!A5</f>
        <v>Klimatechnik</v>
      </c>
      <c r="G19" s="17" t="n">
        <f aca="false">COUNTIF(Wartungsprotokoll!$C$8:$C$35,Konfiguration!A5)</f>
        <v>3</v>
      </c>
      <c r="H19" s="18" t="n">
        <f aca="false">SUMIF(Wartungsprotokoll!$C$8:$C$35,Konfiguration!A5,Wartungsprotokoll!$N$8:$N$35)</f>
        <v>485</v>
      </c>
    </row>
    <row r="20" customFormat="false" ht="15" hidden="false" customHeight="false" outlineLevel="0" collapsed="false">
      <c r="B20" s="19" t="str">
        <f aca="false">Konfiguration!C6</f>
        <v>Standort Süd</v>
      </c>
      <c r="C20" s="20" t="n">
        <f aca="false">COUNTIF(Wartungsprotokoll!$D$8:$D$35,Konfiguration!C6)</f>
        <v>1</v>
      </c>
      <c r="D20" s="21" t="n">
        <f aca="false">SUMIF(Wartungsprotokoll!$D$8:$D$35,Konfiguration!C6,Wartungsprotokoll!$N$8:$N$35)</f>
        <v>190</v>
      </c>
      <c r="F20" s="19" t="str">
        <f aca="false">Konfiguration!A6</f>
        <v>IT-Hardware</v>
      </c>
      <c r="G20" s="20" t="n">
        <f aca="false">COUNTIF(Wartungsprotokoll!$C$8:$C$35,Konfiguration!A6)</f>
        <v>2</v>
      </c>
      <c r="H20" s="21" t="n">
        <f aca="false">SUMIF(Wartungsprotokoll!$C$8:$C$35,Konfiguration!A6,Wartungsprotokoll!$N$8:$N$35)</f>
        <v>95</v>
      </c>
    </row>
    <row r="21" customFormat="false" ht="15" hidden="false" customHeight="false" outlineLevel="0" collapsed="false">
      <c r="B21" s="16" t="str">
        <f aca="false">Konfiguration!C7</f>
        <v>Werkstatt</v>
      </c>
      <c r="C21" s="17" t="n">
        <f aca="false">COUNTIF(Wartungsprotokoll!$D$8:$D$35,Konfiguration!C7)</f>
        <v>3</v>
      </c>
      <c r="D21" s="18" t="n">
        <f aca="false">SUMIF(Wartungsprotokoll!$D$8:$D$35,Konfiguration!C7,Wartungsprotokoll!$N$8:$N$35)</f>
        <v>315</v>
      </c>
      <c r="F21" s="16" t="str">
        <f aca="false">Konfiguration!A7</f>
        <v>Fahrzeuge</v>
      </c>
      <c r="G21" s="17" t="n">
        <f aca="false">COUNTIF(Wartungsprotokoll!$C$8:$C$35,Konfiguration!A7)</f>
        <v>1</v>
      </c>
      <c r="H21" s="18" t="n">
        <f aca="false">SUMIF(Wartungsprotokoll!$C$8:$C$35,Konfiguration!A7,Wartungsprotokoll!$N$8:$N$35)</f>
        <v>210</v>
      </c>
    </row>
    <row r="22" customFormat="false" ht="15" hidden="false" customHeight="false" outlineLevel="0" collapsed="false">
      <c r="B22" s="19" t="str">
        <f aca="false">Konfiguration!C8</f>
        <v>Serverraum</v>
      </c>
      <c r="C22" s="20" t="n">
        <f aca="false">COUNTIF(Wartungsprotokoll!$D$8:$D$35,Konfiguration!C8)</f>
        <v>2</v>
      </c>
      <c r="D22" s="21" t="n">
        <f aca="false">SUMIF(Wartungsprotokoll!$D$8:$D$35,Konfiguration!C8,Wartungsprotokoll!$N$8:$N$35)</f>
        <v>205</v>
      </c>
      <c r="F22" s="19" t="str">
        <f aca="false">Konfiguration!A8</f>
        <v>Gebäudetechnik</v>
      </c>
      <c r="G22" s="20" t="n">
        <f aca="false">COUNTIF(Wartungsprotokoll!$C$8:$C$35,Konfiguration!A8)</f>
        <v>2</v>
      </c>
      <c r="H22" s="21" t="n">
        <f aca="false">SUMIF(Wartungsprotokoll!$C$8:$C$35,Konfiguration!A8,Wartungsprotokoll!$N$8:$N$35)</f>
        <v>800</v>
      </c>
    </row>
    <row r="23" customFormat="false" ht="15" hidden="false" customHeight="false" outlineLevel="0" collapsed="false">
      <c r="B23" s="16" t="str">
        <f aca="false">Konfiguration!C9</f>
        <v>Verwaltung</v>
      </c>
      <c r="C23" s="17" t="n">
        <f aca="false">COUNTIF(Wartungsprotokoll!$D$8:$D$35,Konfiguration!C9)</f>
        <v>2</v>
      </c>
      <c r="D23" s="18" t="n">
        <f aca="false">SUMIF(Wartungsprotokoll!$D$8:$D$35,Konfiguration!C9,Wartungsprotokoll!$N$8:$N$35)</f>
        <v>515</v>
      </c>
      <c r="F23" s="16" t="str">
        <f aca="false">Konfiguration!A9</f>
        <v>Produktion</v>
      </c>
      <c r="G23" s="17" t="n">
        <f aca="false">COUNTIF(Wartungsprotokoll!$C$8:$C$35,Konfiguration!A9)</f>
        <v>1</v>
      </c>
      <c r="H23" s="18" t="n">
        <f aca="false">SUMIF(Wartungsprotokoll!$C$8:$C$35,Konfiguration!A9,Wartungsprotokoll!$N$8:$N$35)</f>
        <v>175</v>
      </c>
    </row>
    <row r="24" customFormat="false" ht="15" hidden="false" customHeight="false" outlineLevel="0" collapsed="false">
      <c r="B24" s="19" t="str">
        <f aca="false">Konfiguration!C10</f>
        <v>Außenbereich</v>
      </c>
      <c r="C24" s="20" t="n">
        <f aca="false">COUNTIF(Wartungsprotokoll!$D$8:$D$35,Konfiguration!C10)</f>
        <v>2</v>
      </c>
      <c r="D24" s="21" t="n">
        <f aca="false">SUMIF(Wartungsprotokoll!$D$8:$D$35,Konfiguration!C10,Wartungsprotokoll!$N$8:$N$35)</f>
        <v>280</v>
      </c>
      <c r="F24" s="19" t="str">
        <f aca="false">Konfiguration!A10</f>
        <v>Elektrotechnik</v>
      </c>
      <c r="G24" s="20" t="n">
        <f aca="false">COUNTIF(Wartungsprotokoll!$C$8:$C$35,Konfiguration!A10)</f>
        <v>2</v>
      </c>
      <c r="H24" s="21" t="n">
        <f aca="false">SUMIF(Wartungsprotokoll!$C$8:$C$35,Konfiguration!A10,Wartungsprotokoll!$N$8:$N$35)</f>
        <v>165</v>
      </c>
    </row>
    <row r="25" customFormat="false" ht="15" hidden="false" customHeight="false" outlineLevel="0" collapsed="false">
      <c r="B25" s="16" t="str">
        <f aca="false">Konfiguration!C11</f>
        <v>Lager</v>
      </c>
      <c r="C25" s="17" t="n">
        <f aca="false">COUNTIF(Wartungsprotokoll!$D$8:$D$35,Konfiguration!C11)</f>
        <v>3</v>
      </c>
      <c r="D25" s="18" t="n">
        <f aca="false">SUMIF(Wartungsprotokoll!$D$8:$D$35,Konfiguration!C11,Wartungsprotokoll!$N$8:$N$35)</f>
        <v>335</v>
      </c>
      <c r="F25" s="16" t="str">
        <f aca="false">Konfiguration!A11</f>
        <v>Sicherheit</v>
      </c>
      <c r="G25" s="17" t="n">
        <f aca="false">COUNTIF(Wartungsprotokoll!$C$8:$C$35,Konfiguration!A11)</f>
        <v>2</v>
      </c>
      <c r="H25" s="18" t="n">
        <f aca="false">SUMIF(Wartungsprotokoll!$C$8:$C$35,Konfiguration!A11,Wartungsprotokoll!$N$8:$N$35)</f>
        <v>70</v>
      </c>
    </row>
    <row r="26" customFormat="false" ht="15" hidden="false" customHeight="false" outlineLevel="0" collapsed="false">
      <c r="B26" s="13" t="s">
        <v>17</v>
      </c>
      <c r="C26" s="22" t="n">
        <f aca="false">SUM(C19:C25)</f>
        <v>14</v>
      </c>
      <c r="D26" s="23" t="n">
        <f aca="false">SUM(D19:D25)</f>
        <v>2160</v>
      </c>
      <c r="F26" s="19" t="str">
        <f aca="false">Konfiguration!A12</f>
        <v>Fördertechnik</v>
      </c>
      <c r="G26" s="20" t="n">
        <f aca="false">COUNTIF(Wartungsprotokoll!$C$8:$C$35,Konfiguration!A12)</f>
        <v>1</v>
      </c>
      <c r="H26" s="21" t="n">
        <f aca="false">SUMIF(Wartungsprotokoll!$C$8:$C$35,Konfiguration!A12,Wartungsprotokoll!$N$8:$N$35)</f>
        <v>160</v>
      </c>
    </row>
    <row r="28" customFormat="false" ht="15" hidden="false" customHeight="false" outlineLevel="0" collapsed="false">
      <c r="B28" s="24" t="s">
        <v>18</v>
      </c>
      <c r="C28" s="24"/>
      <c r="D28" s="24"/>
      <c r="E28" s="24"/>
      <c r="F28" s="24"/>
      <c r="G28" s="24"/>
      <c r="H28" s="24"/>
    </row>
    <row r="29" customFormat="false" ht="15" hidden="false" customHeight="false" outlineLevel="0" collapsed="false">
      <c r="B29" s="25" t="s">
        <v>19</v>
      </c>
      <c r="C29" s="26" t="s">
        <v>20</v>
      </c>
      <c r="D29" s="26"/>
      <c r="E29" s="26"/>
      <c r="F29" s="26"/>
      <c r="G29" s="26"/>
      <c r="H29" s="26"/>
    </row>
    <row r="30" customFormat="false" ht="15" hidden="false" customHeight="false" outlineLevel="0" collapsed="false">
      <c r="B30" s="27" t="s">
        <v>21</v>
      </c>
      <c r="C30" s="26" t="s">
        <v>22</v>
      </c>
      <c r="D30" s="26"/>
      <c r="E30" s="26"/>
      <c r="F30" s="26"/>
      <c r="G30" s="26"/>
      <c r="H30" s="26"/>
    </row>
    <row r="31" customFormat="false" ht="15" hidden="false" customHeight="false" outlineLevel="0" collapsed="false">
      <c r="B31" s="28" t="s">
        <v>23</v>
      </c>
      <c r="C31" s="26" t="s">
        <v>24</v>
      </c>
      <c r="D31" s="26"/>
      <c r="E31" s="26"/>
      <c r="F31" s="26"/>
      <c r="G31" s="26"/>
      <c r="H31" s="26"/>
    </row>
    <row r="33" customFormat="false" ht="15" hidden="false" customHeight="false" outlineLevel="0" collapsed="false">
      <c r="B33" s="24" t="s">
        <v>25</v>
      </c>
      <c r="C33" s="24"/>
      <c r="D33" s="24"/>
      <c r="E33" s="24"/>
      <c r="F33" s="24"/>
      <c r="G33" s="24"/>
      <c r="H33" s="24"/>
    </row>
    <row r="34" customFormat="false" ht="15.75" hidden="false" customHeight="true" outlineLevel="0" collapsed="false">
      <c r="B34" s="26" t="s">
        <v>26</v>
      </c>
      <c r="C34" s="26"/>
      <c r="D34" s="26"/>
      <c r="E34" s="26"/>
      <c r="F34" s="26"/>
      <c r="G34" s="26"/>
      <c r="H34" s="26"/>
      <c r="I34" s="26"/>
    </row>
    <row r="35" customFormat="false" ht="15.75" hidden="false" customHeight="true" outlineLevel="0" collapsed="false">
      <c r="B35" s="26" t="s">
        <v>27</v>
      </c>
      <c r="C35" s="26"/>
      <c r="D35" s="26"/>
      <c r="E35" s="26"/>
      <c r="F35" s="26"/>
      <c r="G35" s="26"/>
      <c r="H35" s="26"/>
      <c r="I35" s="26"/>
    </row>
    <row r="36" customFormat="false" ht="15.75" hidden="false" customHeight="true" outlineLevel="0" collapsed="false">
      <c r="B36" s="26" t="s">
        <v>28</v>
      </c>
      <c r="C36" s="26"/>
      <c r="D36" s="26"/>
      <c r="E36" s="26"/>
      <c r="F36" s="26"/>
      <c r="G36" s="26"/>
      <c r="H36" s="26"/>
      <c r="I36" s="26"/>
    </row>
    <row r="37" customFormat="false" ht="15.75" hidden="false" customHeight="true" outlineLevel="0" collapsed="false">
      <c r="B37" s="26" t="s">
        <v>29</v>
      </c>
      <c r="C37" s="26"/>
      <c r="D37" s="26"/>
      <c r="E37" s="26"/>
      <c r="F37" s="26"/>
      <c r="G37" s="26"/>
      <c r="H37" s="26"/>
      <c r="I37" s="26"/>
    </row>
  </sheetData>
  <mergeCells count="32">
    <mergeCell ref="B1:I1"/>
    <mergeCell ref="B2:I2"/>
    <mergeCell ref="B3:I3"/>
    <mergeCell ref="B5:E5"/>
    <mergeCell ref="G5:I5"/>
    <mergeCell ref="B8:C9"/>
    <mergeCell ref="D8:E9"/>
    <mergeCell ref="F8:G9"/>
    <mergeCell ref="H8:I9"/>
    <mergeCell ref="B10:C10"/>
    <mergeCell ref="D10:E10"/>
    <mergeCell ref="F10:G10"/>
    <mergeCell ref="H10:I10"/>
    <mergeCell ref="B12:C13"/>
    <mergeCell ref="D12:E13"/>
    <mergeCell ref="F12:G13"/>
    <mergeCell ref="H12:I13"/>
    <mergeCell ref="B14:C14"/>
    <mergeCell ref="D14:E14"/>
    <mergeCell ref="F14:G14"/>
    <mergeCell ref="H14:I14"/>
    <mergeCell ref="B17:D17"/>
    <mergeCell ref="F17:H17"/>
    <mergeCell ref="B28:H28"/>
    <mergeCell ref="C29:H29"/>
    <mergeCell ref="C30:H30"/>
    <mergeCell ref="C31:H31"/>
    <mergeCell ref="B33:H33"/>
    <mergeCell ref="B34:I34"/>
    <mergeCell ref="B35:I35"/>
    <mergeCell ref="B36:I36"/>
    <mergeCell ref="B37:I37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1E5F63"/>
    <pageSetUpPr fitToPage="false"/>
  </sheetPr>
  <dimension ref="A1:O36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7" topLeftCell="C8" activePane="bottomRight" state="frozen"/>
      <selection pane="topLeft" activeCell="A1" activeCellId="0" sqref="A1"/>
      <selection pane="topRight" activeCell="C1" activeCellId="0" sqref="C1"/>
      <selection pane="bottomLeft" activeCell="A8" activeCellId="0" sqref="A8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3"/>
    <col collapsed="false" customWidth="true" hidden="false" outlineLevel="0" max="2" min="2" style="0" width="26"/>
    <col collapsed="false" customWidth="true" hidden="false" outlineLevel="0" max="4" min="3" style="0" width="15"/>
    <col collapsed="false" customWidth="true" hidden="false" outlineLevel="0" max="5" min="5" style="0" width="16"/>
    <col collapsed="false" customWidth="true" hidden="false" outlineLevel="0" max="6" min="6" style="0" width="30"/>
    <col collapsed="false" customWidth="true" hidden="false" outlineLevel="0" max="7" min="7" style="0" width="14"/>
    <col collapsed="false" customWidth="true" hidden="false" outlineLevel="0" max="8" min="8" style="0" width="13"/>
    <col collapsed="false" customWidth="true" hidden="false" outlineLevel="0" max="9" min="9" style="0" width="15"/>
    <col collapsed="false" customWidth="true" hidden="false" outlineLevel="0" max="10" min="10" style="0" width="18"/>
    <col collapsed="false" customWidth="true" hidden="false" outlineLevel="0" max="11" min="11" style="0" width="11"/>
    <col collapsed="false" customWidth="true" hidden="false" outlineLevel="0" max="12" min="12" style="0" width="13"/>
    <col collapsed="false" customWidth="true" hidden="false" outlineLevel="0" max="13" min="13" style="0" width="11"/>
    <col collapsed="false" customWidth="true" hidden="false" outlineLevel="0" max="14" min="14" style="0" width="13"/>
    <col collapsed="false" customWidth="true" hidden="false" outlineLevel="0" max="15" min="15" style="0" width="26"/>
  </cols>
  <sheetData>
    <row r="1" customFormat="false" ht="37.5" hidden="false" customHeight="true" outlineLevel="0" collapsed="false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customFormat="false" ht="16.5" hidden="false" customHeight="true" outlineLevel="0" collapsed="false">
      <c r="A2" s="30" t="s">
        <v>30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</row>
    <row r="3" customFormat="false" ht="4.5" hidden="false" customHeight="true" outlineLevel="0" collapsed="false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customFormat="false" ht="3.75" hidden="false" customHeight="true" outlineLevel="0" collapsed="false"/>
    <row r="5" customFormat="false" ht="15.75" hidden="false" customHeight="true" outlineLevel="0" collapsed="false">
      <c r="A5" s="31" t="s">
        <v>31</v>
      </c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</row>
    <row r="6" customFormat="false" ht="3.75" hidden="false" customHeight="true" outlineLevel="0" collapsed="false"/>
    <row r="7" customFormat="false" ht="30" hidden="false" customHeight="true" outlineLevel="0" collapsed="false">
      <c r="A7" s="32" t="s">
        <v>32</v>
      </c>
      <c r="B7" s="32" t="s">
        <v>33</v>
      </c>
      <c r="C7" s="32" t="s">
        <v>16</v>
      </c>
      <c r="D7" s="32" t="s">
        <v>13</v>
      </c>
      <c r="E7" s="32" t="s">
        <v>34</v>
      </c>
      <c r="F7" s="32" t="s">
        <v>35</v>
      </c>
      <c r="G7" s="32" t="s">
        <v>36</v>
      </c>
      <c r="H7" s="32" t="s">
        <v>37</v>
      </c>
      <c r="I7" s="32" t="s">
        <v>38</v>
      </c>
      <c r="J7" s="32" t="s">
        <v>39</v>
      </c>
      <c r="K7" s="32" t="s">
        <v>40</v>
      </c>
      <c r="L7" s="32" t="s">
        <v>41</v>
      </c>
      <c r="M7" s="32" t="s">
        <v>42</v>
      </c>
      <c r="N7" s="32" t="s">
        <v>15</v>
      </c>
      <c r="O7" s="32" t="s">
        <v>43</v>
      </c>
    </row>
    <row r="8" customFormat="false" ht="21.75" hidden="false" customHeight="true" outlineLevel="0" collapsed="false">
      <c r="A8" s="16" t="s">
        <v>44</v>
      </c>
      <c r="B8" s="33" t="s">
        <v>45</v>
      </c>
      <c r="C8" s="16" t="s">
        <v>46</v>
      </c>
      <c r="D8" s="16" t="s">
        <v>47</v>
      </c>
      <c r="E8" s="16" t="s">
        <v>48</v>
      </c>
      <c r="F8" s="33" t="s">
        <v>49</v>
      </c>
      <c r="G8" s="34" t="n">
        <v>46188</v>
      </c>
      <c r="H8" s="17" t="n">
        <v>90</v>
      </c>
      <c r="I8" s="35" t="n">
        <f aca="false">IF(OR($G8="",$H8=""),"",$G8+$H8)</f>
        <v>46278</v>
      </c>
      <c r="J8" s="16" t="s">
        <v>50</v>
      </c>
      <c r="K8" s="36" t="s">
        <v>51</v>
      </c>
      <c r="L8" s="37" t="str">
        <f aca="true">IF($I8="","",IF($I8&lt;TODAY(),"Überfällig",IF($I8&lt;=TODAY()+14,"Bald fällig","Planmäßig")))</f>
        <v>Planmäßig</v>
      </c>
      <c r="M8" s="38" t="n">
        <v>1.5</v>
      </c>
      <c r="N8" s="39" t="n">
        <v>145</v>
      </c>
      <c r="O8" s="33" t="s">
        <v>52</v>
      </c>
    </row>
    <row r="9" customFormat="false" ht="21.75" hidden="false" customHeight="true" outlineLevel="0" collapsed="false">
      <c r="A9" s="19" t="s">
        <v>53</v>
      </c>
      <c r="B9" s="40" t="s">
        <v>54</v>
      </c>
      <c r="C9" s="19" t="s">
        <v>55</v>
      </c>
      <c r="D9" s="19" t="s">
        <v>47</v>
      </c>
      <c r="E9" s="19" t="s">
        <v>56</v>
      </c>
      <c r="F9" s="40" t="s">
        <v>57</v>
      </c>
      <c r="G9" s="41" t="n">
        <v>46144</v>
      </c>
      <c r="H9" s="20" t="n">
        <v>60</v>
      </c>
      <c r="I9" s="42" t="n">
        <f aca="false">IF(OR($G9="",$H9=""),"",$G9+$H9)</f>
        <v>46204</v>
      </c>
      <c r="J9" s="19" t="s">
        <v>58</v>
      </c>
      <c r="K9" s="43" t="s">
        <v>51</v>
      </c>
      <c r="L9" s="44" t="str">
        <f aca="true">IF($I9="","",IF($I9&lt;TODAY(),"Überfällig",IF($I9&lt;=TODAY()+14,"Bald fällig","Planmäßig")))</f>
        <v>Überfällig</v>
      </c>
      <c r="M9" s="45" t="n">
        <v>1</v>
      </c>
      <c r="N9" s="46" t="n">
        <v>60</v>
      </c>
      <c r="O9" s="40" t="s">
        <v>59</v>
      </c>
    </row>
    <row r="10" customFormat="false" ht="21.75" hidden="false" customHeight="true" outlineLevel="0" collapsed="false">
      <c r="A10" s="16" t="s">
        <v>60</v>
      </c>
      <c r="B10" s="33" t="s">
        <v>61</v>
      </c>
      <c r="C10" s="16" t="s">
        <v>62</v>
      </c>
      <c r="D10" s="16" t="s">
        <v>63</v>
      </c>
      <c r="E10" s="16" t="s">
        <v>64</v>
      </c>
      <c r="F10" s="33" t="s">
        <v>65</v>
      </c>
      <c r="G10" s="34" t="n">
        <v>46042</v>
      </c>
      <c r="H10" s="17" t="n">
        <v>180</v>
      </c>
      <c r="I10" s="35" t="n">
        <f aca="false">IF(OR($G10="",$H10=""),"",$G10+$H10)</f>
        <v>46222</v>
      </c>
      <c r="J10" s="16" t="s">
        <v>66</v>
      </c>
      <c r="K10" s="36" t="s">
        <v>67</v>
      </c>
      <c r="L10" s="37" t="str">
        <f aca="true">IF($I10="","",IF($I10&lt;TODAY(),"Überfällig",IF($I10&lt;=TODAY()+14,"Bald fällig","Planmäßig")))</f>
        <v>Überfällig</v>
      </c>
      <c r="M10" s="38" t="n">
        <v>2</v>
      </c>
      <c r="N10" s="39" t="n">
        <v>210</v>
      </c>
      <c r="O10" s="33" t="s">
        <v>68</v>
      </c>
    </row>
    <row r="11" customFormat="false" ht="21.75" hidden="false" customHeight="true" outlineLevel="0" collapsed="false">
      <c r="A11" s="19" t="s">
        <v>69</v>
      </c>
      <c r="B11" s="40" t="s">
        <v>70</v>
      </c>
      <c r="C11" s="19" t="s">
        <v>71</v>
      </c>
      <c r="D11" s="19" t="s">
        <v>72</v>
      </c>
      <c r="E11" s="19" t="s">
        <v>48</v>
      </c>
      <c r="F11" s="40" t="s">
        <v>73</v>
      </c>
      <c r="G11" s="41" t="n">
        <v>46213</v>
      </c>
      <c r="H11" s="20" t="n">
        <v>20</v>
      </c>
      <c r="I11" s="42" t="n">
        <f aca="false">IF(OR($G11="",$H11=""),"",$G11+$H11)</f>
        <v>46233</v>
      </c>
      <c r="J11" s="19" t="s">
        <v>74</v>
      </c>
      <c r="K11" s="43" t="s">
        <v>51</v>
      </c>
      <c r="L11" s="44" t="str">
        <f aca="true">IF($I11="","",IF($I11&lt;TODAY(),"Überfällig",IF($I11&lt;=TODAY()+14,"Bald fällig","Planmäßig")))</f>
        <v>Bald fällig</v>
      </c>
      <c r="M11" s="45" t="n">
        <v>2.5</v>
      </c>
      <c r="N11" s="46" t="n">
        <v>320</v>
      </c>
      <c r="O11" s="40" t="s">
        <v>75</v>
      </c>
    </row>
    <row r="12" customFormat="false" ht="21.75" hidden="false" customHeight="true" outlineLevel="0" collapsed="false">
      <c r="A12" s="16" t="s">
        <v>76</v>
      </c>
      <c r="B12" s="33" t="s">
        <v>77</v>
      </c>
      <c r="C12" s="16" t="s">
        <v>78</v>
      </c>
      <c r="D12" s="16" t="s">
        <v>79</v>
      </c>
      <c r="E12" s="16" t="s">
        <v>48</v>
      </c>
      <c r="F12" s="33" t="s">
        <v>80</v>
      </c>
      <c r="G12" s="34" t="n">
        <v>46127</v>
      </c>
      <c r="H12" s="17" t="n">
        <v>120</v>
      </c>
      <c r="I12" s="35" t="n">
        <f aca="false">IF(OR($G12="",$H12=""),"",$G12+$H12)</f>
        <v>46247</v>
      </c>
      <c r="J12" s="16" t="s">
        <v>50</v>
      </c>
      <c r="K12" s="36" t="s">
        <v>67</v>
      </c>
      <c r="L12" s="37" t="str">
        <f aca="true">IF($I12="","",IF($I12&lt;TODAY(),"Überfällig",IF($I12&lt;=TODAY()+14,"Bald fällig","Planmäßig")))</f>
        <v>Planmäßig</v>
      </c>
      <c r="M12" s="38" t="n">
        <v>1.5</v>
      </c>
      <c r="N12" s="39" t="n">
        <v>175</v>
      </c>
      <c r="O12" s="33"/>
    </row>
    <row r="13" customFormat="false" ht="21.75" hidden="false" customHeight="true" outlineLevel="0" collapsed="false">
      <c r="A13" s="19" t="s">
        <v>81</v>
      </c>
      <c r="B13" s="40" t="s">
        <v>82</v>
      </c>
      <c r="C13" s="19" t="s">
        <v>83</v>
      </c>
      <c r="D13" s="19" t="s">
        <v>79</v>
      </c>
      <c r="E13" s="19" t="s">
        <v>64</v>
      </c>
      <c r="F13" s="40" t="s">
        <v>84</v>
      </c>
      <c r="G13" s="41" t="n">
        <v>46211</v>
      </c>
      <c r="H13" s="20" t="n">
        <v>14</v>
      </c>
      <c r="I13" s="42" t="n">
        <f aca="false">IF(OR($G13="",$H13=""),"",$G13+$H13)</f>
        <v>46225</v>
      </c>
      <c r="J13" s="19" t="s">
        <v>85</v>
      </c>
      <c r="K13" s="43" t="s">
        <v>51</v>
      </c>
      <c r="L13" s="44" t="str">
        <f aca="true">IF($I13="","",IF($I13&lt;TODAY(),"Überfällig",IF($I13&lt;=TODAY()+14,"Bald fällig","Planmäßig")))</f>
        <v>Bald fällig</v>
      </c>
      <c r="M13" s="45" t="n">
        <v>0.5</v>
      </c>
      <c r="N13" s="46" t="n">
        <v>45</v>
      </c>
      <c r="O13" s="40" t="s">
        <v>86</v>
      </c>
    </row>
    <row r="14" customFormat="false" ht="21.75" hidden="false" customHeight="true" outlineLevel="0" collapsed="false">
      <c r="A14" s="16" t="s">
        <v>87</v>
      </c>
      <c r="B14" s="33" t="s">
        <v>88</v>
      </c>
      <c r="C14" s="16" t="s">
        <v>71</v>
      </c>
      <c r="D14" s="16" t="s">
        <v>89</v>
      </c>
      <c r="E14" s="16" t="s">
        <v>64</v>
      </c>
      <c r="F14" s="33" t="s">
        <v>90</v>
      </c>
      <c r="G14" s="34" t="n">
        <v>45870</v>
      </c>
      <c r="H14" s="17" t="n">
        <v>365</v>
      </c>
      <c r="I14" s="35" t="n">
        <f aca="false">IF(OR($G14="",$H14=""),"",$G14+$H14)</f>
        <v>46235</v>
      </c>
      <c r="J14" s="16" t="s">
        <v>66</v>
      </c>
      <c r="K14" s="36" t="s">
        <v>51</v>
      </c>
      <c r="L14" s="37" t="str">
        <f aca="true">IF($I14="","",IF($I14&lt;TODAY(),"Überfällig",IF($I14&lt;=TODAY()+14,"Bald fällig","Planmäßig")))</f>
        <v>Bald fällig</v>
      </c>
      <c r="M14" s="38" t="n">
        <v>3</v>
      </c>
      <c r="N14" s="39" t="n">
        <v>480</v>
      </c>
      <c r="O14" s="33" t="s">
        <v>91</v>
      </c>
    </row>
    <row r="15" customFormat="false" ht="21.75" hidden="false" customHeight="true" outlineLevel="0" collapsed="false">
      <c r="A15" s="19" t="s">
        <v>92</v>
      </c>
      <c r="B15" s="40" t="s">
        <v>93</v>
      </c>
      <c r="C15" s="19" t="s">
        <v>55</v>
      </c>
      <c r="D15" s="19" t="s">
        <v>89</v>
      </c>
      <c r="E15" s="19" t="s">
        <v>94</v>
      </c>
      <c r="F15" s="40" t="s">
        <v>95</v>
      </c>
      <c r="G15" s="41" t="n">
        <v>46174</v>
      </c>
      <c r="H15" s="20" t="n">
        <v>30</v>
      </c>
      <c r="I15" s="42" t="n">
        <f aca="false">IF(OR($G15="",$H15=""),"",$G15+$H15)</f>
        <v>46204</v>
      </c>
      <c r="J15" s="19" t="s">
        <v>96</v>
      </c>
      <c r="K15" s="43" t="s">
        <v>97</v>
      </c>
      <c r="L15" s="44" t="str">
        <f aca="true">IF($I15="","",IF($I15&lt;TODAY(),"Überfällig",IF($I15&lt;=TODAY()+14,"Bald fällig","Planmäßig")))</f>
        <v>Überfällig</v>
      </c>
      <c r="M15" s="45" t="n">
        <v>0.5</v>
      </c>
      <c r="N15" s="46" t="n">
        <v>35</v>
      </c>
      <c r="O15" s="40"/>
    </row>
    <row r="16" customFormat="false" ht="21.75" hidden="false" customHeight="true" outlineLevel="0" collapsed="false">
      <c r="A16" s="16" t="s">
        <v>98</v>
      </c>
      <c r="B16" s="33" t="s">
        <v>99</v>
      </c>
      <c r="C16" s="16" t="s">
        <v>46</v>
      </c>
      <c r="D16" s="16" t="s">
        <v>100</v>
      </c>
      <c r="E16" s="16" t="s">
        <v>48</v>
      </c>
      <c r="F16" s="33" t="s">
        <v>101</v>
      </c>
      <c r="G16" s="34" t="n">
        <v>46204</v>
      </c>
      <c r="H16" s="17" t="n">
        <v>90</v>
      </c>
      <c r="I16" s="35" t="n">
        <f aca="false">IF(OR($G16="",$H16=""),"",$G16+$H16)</f>
        <v>46294</v>
      </c>
      <c r="J16" s="16" t="s">
        <v>74</v>
      </c>
      <c r="K16" s="36" t="s">
        <v>67</v>
      </c>
      <c r="L16" s="37" t="str">
        <f aca="true">IF($I16="","",IF($I16&lt;TODAY(),"Überfällig",IF($I16&lt;=TODAY()+14,"Bald fällig","Planmäßig")))</f>
        <v>Planmäßig</v>
      </c>
      <c r="M16" s="38" t="n">
        <v>2</v>
      </c>
      <c r="N16" s="39" t="n">
        <v>190</v>
      </c>
      <c r="O16" s="33" t="s">
        <v>102</v>
      </c>
    </row>
    <row r="17" customFormat="false" ht="21.75" hidden="false" customHeight="true" outlineLevel="0" collapsed="false">
      <c r="A17" s="19" t="s">
        <v>103</v>
      </c>
      <c r="B17" s="40" t="s">
        <v>104</v>
      </c>
      <c r="C17" s="19" t="s">
        <v>105</v>
      </c>
      <c r="D17" s="19" t="s">
        <v>106</v>
      </c>
      <c r="E17" s="19" t="s">
        <v>56</v>
      </c>
      <c r="F17" s="40" t="s">
        <v>107</v>
      </c>
      <c r="G17" s="41" t="n">
        <v>46091</v>
      </c>
      <c r="H17" s="20" t="n">
        <v>90</v>
      </c>
      <c r="I17" s="42" t="n">
        <f aca="false">IF(OR($G17="",$H17=""),"",$G17+$H17)</f>
        <v>46181</v>
      </c>
      <c r="J17" s="19" t="s">
        <v>66</v>
      </c>
      <c r="K17" s="43" t="s">
        <v>67</v>
      </c>
      <c r="L17" s="44" t="str">
        <f aca="true">IF($I17="","",IF($I17&lt;TODAY(),"Überfällig",IF($I17&lt;=TODAY()+14,"Bald fällig","Planmäßig")))</f>
        <v>Überfällig</v>
      </c>
      <c r="M17" s="45" t="n">
        <v>1.5</v>
      </c>
      <c r="N17" s="46" t="n">
        <v>160</v>
      </c>
      <c r="O17" s="40" t="s">
        <v>108</v>
      </c>
    </row>
    <row r="18" customFormat="false" ht="21.75" hidden="false" customHeight="true" outlineLevel="0" collapsed="false">
      <c r="A18" s="16" t="s">
        <v>109</v>
      </c>
      <c r="B18" s="33" t="s">
        <v>110</v>
      </c>
      <c r="C18" s="16" t="s">
        <v>111</v>
      </c>
      <c r="D18" s="16" t="s">
        <v>79</v>
      </c>
      <c r="E18" s="16" t="s">
        <v>56</v>
      </c>
      <c r="F18" s="33" t="s">
        <v>112</v>
      </c>
      <c r="G18" s="34" t="n">
        <v>46215</v>
      </c>
      <c r="H18" s="17" t="n">
        <v>30</v>
      </c>
      <c r="I18" s="35" t="n">
        <f aca="false">IF(OR($G18="",$H18=""),"",$G18+$H18)</f>
        <v>46245</v>
      </c>
      <c r="J18" s="16" t="s">
        <v>85</v>
      </c>
      <c r="K18" s="36" t="s">
        <v>51</v>
      </c>
      <c r="L18" s="37" t="str">
        <f aca="true">IF($I18="","",IF($I18&lt;TODAY(),"Überfällig",IF($I18&lt;=TODAY()+14,"Bald fällig","Planmäßig")))</f>
        <v>Planmäßig</v>
      </c>
      <c r="M18" s="38" t="n">
        <v>1</v>
      </c>
      <c r="N18" s="39" t="n">
        <v>95</v>
      </c>
      <c r="O18" s="33"/>
    </row>
    <row r="19" customFormat="false" ht="21.75" hidden="false" customHeight="true" outlineLevel="0" collapsed="false">
      <c r="A19" s="19" t="s">
        <v>113</v>
      </c>
      <c r="B19" s="40" t="s">
        <v>114</v>
      </c>
      <c r="C19" s="19" t="s">
        <v>111</v>
      </c>
      <c r="D19" s="19" t="s">
        <v>63</v>
      </c>
      <c r="E19" s="19" t="s">
        <v>48</v>
      </c>
      <c r="F19" s="40" t="s">
        <v>115</v>
      </c>
      <c r="G19" s="41" t="n">
        <v>46193</v>
      </c>
      <c r="H19" s="20" t="n">
        <v>45</v>
      </c>
      <c r="I19" s="42" t="n">
        <f aca="false">IF(OR($G19="",$H19=""),"",$G19+$H19)</f>
        <v>46238</v>
      </c>
      <c r="J19" s="19" t="s">
        <v>96</v>
      </c>
      <c r="K19" s="43" t="s">
        <v>97</v>
      </c>
      <c r="L19" s="44" t="str">
        <f aca="true">IF($I19="","",IF($I19&lt;TODAY(),"Überfällig",IF($I19&lt;=TODAY()+14,"Bald fällig","Planmäßig")))</f>
        <v>Planmäßig</v>
      </c>
      <c r="M19" s="45" t="n">
        <v>1</v>
      </c>
      <c r="N19" s="46" t="n">
        <v>70</v>
      </c>
      <c r="O19" s="40" t="s">
        <v>116</v>
      </c>
    </row>
    <row r="20" customFormat="false" ht="21.75" hidden="false" customHeight="true" outlineLevel="0" collapsed="false">
      <c r="A20" s="16" t="s">
        <v>117</v>
      </c>
      <c r="B20" s="33" t="s">
        <v>118</v>
      </c>
      <c r="C20" s="16" t="s">
        <v>83</v>
      </c>
      <c r="D20" s="16" t="s">
        <v>106</v>
      </c>
      <c r="E20" s="16" t="s">
        <v>64</v>
      </c>
      <c r="F20" s="33" t="s">
        <v>119</v>
      </c>
      <c r="G20" s="34" t="n">
        <v>46218</v>
      </c>
      <c r="H20" s="17" t="n">
        <v>7</v>
      </c>
      <c r="I20" s="35" t="n">
        <f aca="false">IF(OR($G20="",$H20=""),"",$G20+$H20)</f>
        <v>46225</v>
      </c>
      <c r="J20" s="16" t="s">
        <v>85</v>
      </c>
      <c r="K20" s="36" t="s">
        <v>51</v>
      </c>
      <c r="L20" s="37" t="str">
        <f aca="true">IF($I20="","",IF($I20&lt;TODAY(),"Überfällig",IF($I20&lt;=TODAY()+14,"Bald fällig","Planmäßig")))</f>
        <v>Bald fällig</v>
      </c>
      <c r="M20" s="38" t="n">
        <v>0.5</v>
      </c>
      <c r="N20" s="39" t="n">
        <v>25</v>
      </c>
      <c r="O20" s="33" t="s">
        <v>120</v>
      </c>
    </row>
    <row r="21" customFormat="false" ht="21.75" hidden="false" customHeight="true" outlineLevel="0" collapsed="false">
      <c r="A21" s="19" t="s">
        <v>121</v>
      </c>
      <c r="B21" s="40" t="s">
        <v>122</v>
      </c>
      <c r="C21" s="19" t="s">
        <v>46</v>
      </c>
      <c r="D21" s="19" t="s">
        <v>106</v>
      </c>
      <c r="E21" s="19" t="s">
        <v>48</v>
      </c>
      <c r="F21" s="40" t="s">
        <v>123</v>
      </c>
      <c r="G21" s="41" t="n">
        <v>46162</v>
      </c>
      <c r="H21" s="20" t="n">
        <v>60</v>
      </c>
      <c r="I21" s="42" t="n">
        <f aca="false">IF(OR($G21="",$H21=""),"",$G21+$H21)</f>
        <v>46222</v>
      </c>
      <c r="J21" s="19" t="s">
        <v>50</v>
      </c>
      <c r="K21" s="43" t="s">
        <v>67</v>
      </c>
      <c r="L21" s="44" t="str">
        <f aca="true">IF($I21="","",IF($I21&lt;TODAY(),"Überfällig",IF($I21&lt;=TODAY()+14,"Bald fällig","Planmäßig")))</f>
        <v>Überfällig</v>
      </c>
      <c r="M21" s="45" t="n">
        <v>1.5</v>
      </c>
      <c r="N21" s="46" t="n">
        <v>150</v>
      </c>
      <c r="O21" s="40"/>
    </row>
    <row r="22" customFormat="false" ht="21.75" hidden="false" customHeight="true" outlineLevel="0" collapsed="false">
      <c r="A22" s="47"/>
      <c r="B22" s="48"/>
      <c r="C22" s="47"/>
      <c r="D22" s="47"/>
      <c r="E22" s="47"/>
      <c r="F22" s="48"/>
      <c r="G22" s="49"/>
      <c r="H22" s="50"/>
      <c r="I22" s="35" t="str">
        <f aca="false">IF(OR($G22="",$H22=""),"",$G22+$H22)</f>
        <v/>
      </c>
      <c r="J22" s="47"/>
      <c r="K22" s="51"/>
      <c r="L22" s="37" t="str">
        <f aca="true">IF($I22="","",IF($I22&lt;TODAY(),"Überfällig",IF($I22&lt;=TODAY()+14,"Bald fällig","Planmäßig")))</f>
        <v/>
      </c>
      <c r="M22" s="52"/>
      <c r="N22" s="53"/>
      <c r="O22" s="48"/>
    </row>
    <row r="23" customFormat="false" ht="21.75" hidden="false" customHeight="true" outlineLevel="0" collapsed="false">
      <c r="A23" s="47"/>
      <c r="B23" s="48"/>
      <c r="C23" s="47"/>
      <c r="D23" s="47"/>
      <c r="E23" s="47"/>
      <c r="F23" s="48"/>
      <c r="G23" s="49"/>
      <c r="H23" s="50"/>
      <c r="I23" s="42" t="str">
        <f aca="false">IF(OR($G23="",$H23=""),"",$G23+$H23)</f>
        <v/>
      </c>
      <c r="J23" s="47"/>
      <c r="K23" s="51"/>
      <c r="L23" s="44" t="str">
        <f aca="true">IF($I23="","",IF($I23&lt;TODAY(),"Überfällig",IF($I23&lt;=TODAY()+14,"Bald fällig","Planmäßig")))</f>
        <v/>
      </c>
      <c r="M23" s="52"/>
      <c r="N23" s="53"/>
      <c r="O23" s="48"/>
    </row>
    <row r="24" customFormat="false" ht="21.75" hidden="false" customHeight="true" outlineLevel="0" collapsed="false">
      <c r="A24" s="47"/>
      <c r="B24" s="48"/>
      <c r="C24" s="47"/>
      <c r="D24" s="47"/>
      <c r="E24" s="47"/>
      <c r="F24" s="48"/>
      <c r="G24" s="49"/>
      <c r="H24" s="50"/>
      <c r="I24" s="35" t="str">
        <f aca="false">IF(OR($G24="",$H24=""),"",$G24+$H24)</f>
        <v/>
      </c>
      <c r="J24" s="47"/>
      <c r="K24" s="51"/>
      <c r="L24" s="37" t="str">
        <f aca="true">IF($I24="","",IF($I24&lt;TODAY(),"Überfällig",IF($I24&lt;=TODAY()+14,"Bald fällig","Planmäßig")))</f>
        <v/>
      </c>
      <c r="M24" s="52"/>
      <c r="N24" s="53"/>
      <c r="O24" s="48"/>
    </row>
    <row r="25" customFormat="false" ht="21.75" hidden="false" customHeight="true" outlineLevel="0" collapsed="false">
      <c r="A25" s="47"/>
      <c r="B25" s="48"/>
      <c r="C25" s="47"/>
      <c r="D25" s="47"/>
      <c r="E25" s="47"/>
      <c r="F25" s="48"/>
      <c r="G25" s="49"/>
      <c r="H25" s="50"/>
      <c r="I25" s="42" t="str">
        <f aca="false">IF(OR($G25="",$H25=""),"",$G25+$H25)</f>
        <v/>
      </c>
      <c r="J25" s="47"/>
      <c r="K25" s="51"/>
      <c r="L25" s="44" t="str">
        <f aca="true">IF($I25="","",IF($I25&lt;TODAY(),"Überfällig",IF($I25&lt;=TODAY()+14,"Bald fällig","Planmäßig")))</f>
        <v/>
      </c>
      <c r="M25" s="52"/>
      <c r="N25" s="53"/>
      <c r="O25" s="48"/>
    </row>
    <row r="26" customFormat="false" ht="21.75" hidden="false" customHeight="true" outlineLevel="0" collapsed="false">
      <c r="A26" s="47"/>
      <c r="B26" s="48"/>
      <c r="C26" s="47"/>
      <c r="D26" s="47"/>
      <c r="E26" s="47"/>
      <c r="F26" s="48"/>
      <c r="G26" s="49"/>
      <c r="H26" s="50"/>
      <c r="I26" s="35" t="str">
        <f aca="false">IF(OR($G26="",$H26=""),"",$G26+$H26)</f>
        <v/>
      </c>
      <c r="J26" s="47"/>
      <c r="K26" s="51"/>
      <c r="L26" s="37" t="str">
        <f aca="true">IF($I26="","",IF($I26&lt;TODAY(),"Überfällig",IF($I26&lt;=TODAY()+14,"Bald fällig","Planmäßig")))</f>
        <v/>
      </c>
      <c r="M26" s="52"/>
      <c r="N26" s="53"/>
      <c r="O26" s="48"/>
    </row>
    <row r="27" customFormat="false" ht="21.75" hidden="false" customHeight="true" outlineLevel="0" collapsed="false">
      <c r="A27" s="47"/>
      <c r="B27" s="48"/>
      <c r="C27" s="47"/>
      <c r="D27" s="47"/>
      <c r="E27" s="47"/>
      <c r="F27" s="48"/>
      <c r="G27" s="49"/>
      <c r="H27" s="50"/>
      <c r="I27" s="42" t="str">
        <f aca="false">IF(OR($G27="",$H27=""),"",$G27+$H27)</f>
        <v/>
      </c>
      <c r="J27" s="47"/>
      <c r="K27" s="51"/>
      <c r="L27" s="44" t="str">
        <f aca="true">IF($I27="","",IF($I27&lt;TODAY(),"Überfällig",IF($I27&lt;=TODAY()+14,"Bald fällig","Planmäßig")))</f>
        <v/>
      </c>
      <c r="M27" s="52"/>
      <c r="N27" s="53"/>
      <c r="O27" s="48"/>
    </row>
    <row r="28" customFormat="false" ht="21.75" hidden="false" customHeight="true" outlineLevel="0" collapsed="false">
      <c r="A28" s="47"/>
      <c r="B28" s="48"/>
      <c r="C28" s="47"/>
      <c r="D28" s="47"/>
      <c r="E28" s="47"/>
      <c r="F28" s="48"/>
      <c r="G28" s="49"/>
      <c r="H28" s="50"/>
      <c r="I28" s="35" t="str">
        <f aca="false">IF(OR($G28="",$H28=""),"",$G28+$H28)</f>
        <v/>
      </c>
      <c r="J28" s="47"/>
      <c r="K28" s="51"/>
      <c r="L28" s="37" t="str">
        <f aca="true">IF($I28="","",IF($I28&lt;TODAY(),"Überfällig",IF($I28&lt;=TODAY()+14,"Bald fällig","Planmäßig")))</f>
        <v/>
      </c>
      <c r="M28" s="52"/>
      <c r="N28" s="53"/>
      <c r="O28" s="48"/>
    </row>
    <row r="29" customFormat="false" ht="21.75" hidden="false" customHeight="true" outlineLevel="0" collapsed="false">
      <c r="A29" s="47"/>
      <c r="B29" s="48"/>
      <c r="C29" s="47"/>
      <c r="D29" s="47"/>
      <c r="E29" s="47"/>
      <c r="F29" s="48"/>
      <c r="G29" s="49"/>
      <c r="H29" s="50"/>
      <c r="I29" s="42" t="str">
        <f aca="false">IF(OR($G29="",$H29=""),"",$G29+$H29)</f>
        <v/>
      </c>
      <c r="J29" s="47"/>
      <c r="K29" s="51"/>
      <c r="L29" s="44" t="str">
        <f aca="true">IF($I29="","",IF($I29&lt;TODAY(),"Überfällig",IF($I29&lt;=TODAY()+14,"Bald fällig","Planmäßig")))</f>
        <v/>
      </c>
      <c r="M29" s="52"/>
      <c r="N29" s="53"/>
      <c r="O29" s="48"/>
    </row>
    <row r="30" customFormat="false" ht="21.75" hidden="false" customHeight="true" outlineLevel="0" collapsed="false">
      <c r="A30" s="47"/>
      <c r="B30" s="48"/>
      <c r="C30" s="47"/>
      <c r="D30" s="47"/>
      <c r="E30" s="47"/>
      <c r="F30" s="48"/>
      <c r="G30" s="49"/>
      <c r="H30" s="50"/>
      <c r="I30" s="35" t="str">
        <f aca="false">IF(OR($G30="",$H30=""),"",$G30+$H30)</f>
        <v/>
      </c>
      <c r="J30" s="47"/>
      <c r="K30" s="51"/>
      <c r="L30" s="37" t="str">
        <f aca="true">IF($I30="","",IF($I30&lt;TODAY(),"Überfällig",IF($I30&lt;=TODAY()+14,"Bald fällig","Planmäßig")))</f>
        <v/>
      </c>
      <c r="M30" s="52"/>
      <c r="N30" s="53"/>
      <c r="O30" s="48"/>
    </row>
    <row r="31" customFormat="false" ht="21.75" hidden="false" customHeight="true" outlineLevel="0" collapsed="false">
      <c r="A31" s="47"/>
      <c r="B31" s="48"/>
      <c r="C31" s="47"/>
      <c r="D31" s="47"/>
      <c r="E31" s="47"/>
      <c r="F31" s="48"/>
      <c r="G31" s="49"/>
      <c r="H31" s="50"/>
      <c r="I31" s="42" t="str">
        <f aca="false">IF(OR($G31="",$H31=""),"",$G31+$H31)</f>
        <v/>
      </c>
      <c r="J31" s="47"/>
      <c r="K31" s="51"/>
      <c r="L31" s="44" t="str">
        <f aca="true">IF($I31="","",IF($I31&lt;TODAY(),"Überfällig",IF($I31&lt;=TODAY()+14,"Bald fällig","Planmäßig")))</f>
        <v/>
      </c>
      <c r="M31" s="52"/>
      <c r="N31" s="53"/>
      <c r="O31" s="48"/>
    </row>
    <row r="32" customFormat="false" ht="21.75" hidden="false" customHeight="true" outlineLevel="0" collapsed="false">
      <c r="A32" s="47"/>
      <c r="B32" s="48"/>
      <c r="C32" s="47"/>
      <c r="D32" s="47"/>
      <c r="E32" s="47"/>
      <c r="F32" s="48"/>
      <c r="G32" s="49"/>
      <c r="H32" s="50"/>
      <c r="I32" s="35" t="str">
        <f aca="false">IF(OR($G32="",$H32=""),"",$G32+$H32)</f>
        <v/>
      </c>
      <c r="J32" s="47"/>
      <c r="K32" s="51"/>
      <c r="L32" s="37" t="str">
        <f aca="true">IF($I32="","",IF($I32&lt;TODAY(),"Überfällig",IF($I32&lt;=TODAY()+14,"Bald fällig","Planmäßig")))</f>
        <v/>
      </c>
      <c r="M32" s="52"/>
      <c r="N32" s="53"/>
      <c r="O32" s="48"/>
    </row>
    <row r="33" customFormat="false" ht="21.75" hidden="false" customHeight="true" outlineLevel="0" collapsed="false">
      <c r="A33" s="47"/>
      <c r="B33" s="48"/>
      <c r="C33" s="47"/>
      <c r="D33" s="47"/>
      <c r="E33" s="47"/>
      <c r="F33" s="48"/>
      <c r="G33" s="49"/>
      <c r="H33" s="50"/>
      <c r="I33" s="42" t="str">
        <f aca="false">IF(OR($G33="",$H33=""),"",$G33+$H33)</f>
        <v/>
      </c>
      <c r="J33" s="47"/>
      <c r="K33" s="51"/>
      <c r="L33" s="44" t="str">
        <f aca="true">IF($I33="","",IF($I33&lt;TODAY(),"Überfällig",IF($I33&lt;=TODAY()+14,"Bald fällig","Planmäßig")))</f>
        <v/>
      </c>
      <c r="M33" s="52"/>
      <c r="N33" s="53"/>
      <c r="O33" s="48"/>
    </row>
    <row r="34" customFormat="false" ht="21.75" hidden="false" customHeight="true" outlineLevel="0" collapsed="false">
      <c r="A34" s="47"/>
      <c r="B34" s="48"/>
      <c r="C34" s="47"/>
      <c r="D34" s="47"/>
      <c r="E34" s="47"/>
      <c r="F34" s="48"/>
      <c r="G34" s="49"/>
      <c r="H34" s="50"/>
      <c r="I34" s="35" t="str">
        <f aca="false">IF(OR($G34="",$H34=""),"",$G34+$H34)</f>
        <v/>
      </c>
      <c r="J34" s="47"/>
      <c r="K34" s="51"/>
      <c r="L34" s="37" t="str">
        <f aca="true">IF($I34="","",IF($I34&lt;TODAY(),"Überfällig",IF($I34&lt;=TODAY()+14,"Bald fällig","Planmäßig")))</f>
        <v/>
      </c>
      <c r="M34" s="52"/>
      <c r="N34" s="53"/>
      <c r="O34" s="48"/>
    </row>
    <row r="35" customFormat="false" ht="21.75" hidden="false" customHeight="true" outlineLevel="0" collapsed="false">
      <c r="A35" s="47"/>
      <c r="B35" s="48"/>
      <c r="C35" s="47"/>
      <c r="D35" s="47"/>
      <c r="E35" s="47"/>
      <c r="F35" s="48"/>
      <c r="G35" s="49"/>
      <c r="H35" s="50"/>
      <c r="I35" s="42" t="str">
        <f aca="false">IF(OR($G35="",$H35=""),"",$G35+$H35)</f>
        <v/>
      </c>
      <c r="J35" s="47"/>
      <c r="K35" s="51"/>
      <c r="L35" s="44" t="str">
        <f aca="true">IF($I35="","",IF($I35&lt;TODAY(),"Überfällig",IF($I35&lt;=TODAY()+14,"Bald fällig","Planmäßig")))</f>
        <v/>
      </c>
      <c r="M35" s="52"/>
      <c r="N35" s="53"/>
      <c r="O35" s="48"/>
    </row>
    <row r="36" customFormat="false" ht="21.75" hidden="false" customHeight="true" outlineLevel="0" collapsed="false">
      <c r="A36" s="54" t="s">
        <v>124</v>
      </c>
      <c r="B36" s="55"/>
      <c r="C36" s="55"/>
      <c r="D36" s="55"/>
      <c r="E36" s="55"/>
      <c r="F36" s="55"/>
      <c r="G36" s="55"/>
      <c r="H36" s="55"/>
      <c r="I36" s="55"/>
      <c r="J36" s="55"/>
      <c r="K36" s="55"/>
      <c r="L36" s="55"/>
      <c r="M36" s="56" t="n">
        <f aca="false">SUM(M8:M35)</f>
        <v>20</v>
      </c>
      <c r="N36" s="57" t="n">
        <f aca="false">SUM(N8:N35)</f>
        <v>2160</v>
      </c>
      <c r="O36" s="55"/>
    </row>
  </sheetData>
  <mergeCells count="4">
    <mergeCell ref="A1:O1"/>
    <mergeCell ref="A2:O2"/>
    <mergeCell ref="A3:O3"/>
    <mergeCell ref="A5:O5"/>
  </mergeCells>
  <conditionalFormatting sqref="L8:L35">
    <cfRule type="cellIs" priority="2" operator="equal" aboveAverage="0" equalAverage="0" bottom="0" percent="0" rank="0" text="" dxfId="0">
      <formula>"Überfällig"</formula>
    </cfRule>
    <cfRule type="cellIs" priority="3" operator="equal" aboveAverage="0" equalAverage="0" bottom="0" percent="0" rank="0" text="" dxfId="1">
      <formula>"Bald fällig"</formula>
    </cfRule>
    <cfRule type="cellIs" priority="4" operator="equal" aboveAverage="0" equalAverage="0" bottom="0" percent="0" rank="0" text="" dxfId="2">
      <formula>"Planmäßig"</formula>
    </cfRule>
  </conditionalFormatting>
  <dataValidations count="5">
    <dataValidation allowBlank="true" error="Bitte einen Wert aus der Liste wählen oder im Blatt „Konfiguration“ ergänzen." errorStyle="stop" errorTitle="Ungültige Eingabe" operator="between" showDropDown="false" showErrorMessage="false" showInputMessage="false" sqref="C8:C35" type="list">
      <formula1>Konfiguration!$A$5:$A$12</formula1>
      <formula2>0</formula2>
    </dataValidation>
    <dataValidation allowBlank="true" error="Bitte einen Wert aus der Liste wählen oder im Blatt „Konfiguration“ ergänzen." errorStyle="stop" errorTitle="Ungültige Eingabe" operator="between" showDropDown="false" showErrorMessage="false" showInputMessage="false" sqref="D8:D35" type="list">
      <formula1>Konfiguration!$C$5:$C$11</formula1>
      <formula2>0</formula2>
    </dataValidation>
    <dataValidation allowBlank="true" error="Bitte einen Wert aus der Liste wählen oder im Blatt „Konfiguration“ ergänzen." errorStyle="stop" errorTitle="Ungültige Eingabe" operator="between" showDropDown="false" showErrorMessage="false" showInputMessage="false" sqref="E8:E35" type="list">
      <formula1>Konfiguration!$E$5:$E$10</formula1>
      <formula2>0</formula2>
    </dataValidation>
    <dataValidation allowBlank="true" error="Bitte einen Wert aus der Liste wählen oder im Blatt „Konfiguration“ ergänzen." errorStyle="stop" errorTitle="Ungültige Eingabe" operator="between" showDropDown="false" showErrorMessage="false" showInputMessage="false" sqref="J8:J35" type="list">
      <formula1>Konfiguration!$G$5:$G$10</formula1>
      <formula2>0</formula2>
    </dataValidation>
    <dataValidation allowBlank="true" error="Bitte einen Wert aus der Liste wählen oder im Blatt „Konfiguration“ ergänzen." errorStyle="stop" errorTitle="Ungültige Eingabe" operator="between" showDropDown="false" showErrorMessage="false" showInputMessage="false" sqref="K8:K35" type="list">
      <formula1>Konfiguration!$I$5:$I$7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9AA9A8"/>
    <pageSetUpPr fitToPage="false"/>
  </sheetPr>
  <dimension ref="A1:K12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0"/>
    <col collapsed="false" customWidth="true" hidden="false" outlineLevel="0" max="2" min="2" style="0" width="2.5"/>
    <col collapsed="false" customWidth="true" hidden="false" outlineLevel="0" max="3" min="3" style="0" width="20"/>
    <col collapsed="false" customWidth="true" hidden="false" outlineLevel="0" max="4" min="4" style="0" width="2.5"/>
    <col collapsed="false" customWidth="true" hidden="false" outlineLevel="0" max="5" min="5" style="0" width="20"/>
    <col collapsed="false" customWidth="true" hidden="false" outlineLevel="0" max="6" min="6" style="0" width="2.5"/>
    <col collapsed="false" customWidth="true" hidden="false" outlineLevel="0" max="7" min="7" style="0" width="22"/>
    <col collapsed="false" customWidth="true" hidden="false" outlineLevel="0" max="8" min="8" style="0" width="2.5"/>
    <col collapsed="false" customWidth="true" hidden="false" outlineLevel="0" max="9" min="9" style="0" width="14"/>
    <col collapsed="false" customWidth="true" hidden="false" outlineLevel="0" max="10" min="10" style="0" width="2.5"/>
    <col collapsed="false" customWidth="true" hidden="false" outlineLevel="0" max="11" min="11" style="0" width="16"/>
  </cols>
  <sheetData>
    <row r="1" customFormat="false" ht="33.75" hidden="false" customHeight="true" outlineLevel="0" collapsed="false">
      <c r="A1" s="58" t="s">
        <v>125</v>
      </c>
      <c r="B1" s="58"/>
      <c r="C1" s="58"/>
      <c r="D1" s="58"/>
      <c r="E1" s="58"/>
      <c r="F1" s="58"/>
      <c r="G1" s="58"/>
      <c r="H1" s="58"/>
      <c r="I1" s="58"/>
      <c r="J1" s="58"/>
      <c r="K1" s="58"/>
    </row>
    <row r="2" customFormat="false" ht="16.5" hidden="false" customHeight="true" outlineLevel="0" collapsed="false">
      <c r="A2" s="59" t="s">
        <v>126</v>
      </c>
      <c r="B2" s="59"/>
      <c r="C2" s="59"/>
      <c r="D2" s="59"/>
      <c r="E2" s="59"/>
      <c r="F2" s="59"/>
      <c r="G2" s="59"/>
      <c r="H2" s="59"/>
      <c r="I2" s="59"/>
      <c r="J2" s="59"/>
      <c r="K2" s="59"/>
    </row>
    <row r="3" customFormat="false" ht="4.5" hidden="false" customHeight="true" outlineLevel="0" collapsed="false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customFormat="false" ht="21.75" hidden="false" customHeight="true" outlineLevel="0" collapsed="false">
      <c r="A4" s="60" t="s">
        <v>16</v>
      </c>
      <c r="C4" s="60" t="s">
        <v>13</v>
      </c>
      <c r="E4" s="60" t="s">
        <v>34</v>
      </c>
      <c r="G4" s="60" t="s">
        <v>39</v>
      </c>
      <c r="I4" s="60" t="s">
        <v>40</v>
      </c>
      <c r="K4" s="60" t="s">
        <v>127</v>
      </c>
    </row>
    <row r="5" customFormat="false" ht="15" hidden="false" customHeight="false" outlineLevel="0" collapsed="false">
      <c r="A5" s="16" t="s">
        <v>46</v>
      </c>
      <c r="C5" s="16" t="s">
        <v>72</v>
      </c>
      <c r="E5" s="16" t="s">
        <v>56</v>
      </c>
      <c r="G5" s="16" t="s">
        <v>50</v>
      </c>
      <c r="I5" s="16" t="s">
        <v>51</v>
      </c>
      <c r="K5" s="16" t="s">
        <v>19</v>
      </c>
    </row>
    <row r="6" customFormat="false" ht="15" hidden="false" customHeight="false" outlineLevel="0" collapsed="false">
      <c r="A6" s="19" t="s">
        <v>55</v>
      </c>
      <c r="C6" s="19" t="s">
        <v>100</v>
      </c>
      <c r="E6" s="19" t="s">
        <v>48</v>
      </c>
      <c r="G6" s="19" t="s">
        <v>74</v>
      </c>
      <c r="I6" s="19" t="s">
        <v>67</v>
      </c>
      <c r="K6" s="19" t="s">
        <v>21</v>
      </c>
    </row>
    <row r="7" customFormat="false" ht="15" hidden="false" customHeight="false" outlineLevel="0" collapsed="false">
      <c r="A7" s="16" t="s">
        <v>62</v>
      </c>
      <c r="C7" s="16" t="s">
        <v>79</v>
      </c>
      <c r="E7" s="16" t="s">
        <v>128</v>
      </c>
      <c r="G7" s="16" t="s">
        <v>58</v>
      </c>
      <c r="I7" s="16" t="s">
        <v>97</v>
      </c>
      <c r="K7" s="16" t="s">
        <v>23</v>
      </c>
    </row>
    <row r="8" customFormat="false" ht="13.5" hidden="false" customHeight="true" outlineLevel="0" collapsed="false">
      <c r="A8" s="19" t="s">
        <v>71</v>
      </c>
      <c r="C8" s="19" t="s">
        <v>47</v>
      </c>
      <c r="E8" s="19" t="s">
        <v>64</v>
      </c>
      <c r="G8" s="19" t="s">
        <v>85</v>
      </c>
      <c r="K8" s="61" t="s">
        <v>129</v>
      </c>
    </row>
    <row r="9" customFormat="false" ht="15" hidden="false" customHeight="false" outlineLevel="0" collapsed="false">
      <c r="A9" s="16" t="s">
        <v>78</v>
      </c>
      <c r="C9" s="16" t="s">
        <v>89</v>
      </c>
      <c r="E9" s="16" t="s">
        <v>130</v>
      </c>
      <c r="G9" s="16" t="s">
        <v>66</v>
      </c>
      <c r="K9" s="61"/>
    </row>
    <row r="10" customFormat="false" ht="15" hidden="false" customHeight="false" outlineLevel="0" collapsed="false">
      <c r="A10" s="19" t="s">
        <v>111</v>
      </c>
      <c r="C10" s="19" t="s">
        <v>63</v>
      </c>
      <c r="E10" s="19" t="s">
        <v>94</v>
      </c>
      <c r="G10" s="19" t="s">
        <v>96</v>
      </c>
      <c r="K10" s="61"/>
    </row>
    <row r="11" customFormat="false" ht="15" hidden="false" customHeight="false" outlineLevel="0" collapsed="false">
      <c r="A11" s="16" t="s">
        <v>83</v>
      </c>
      <c r="C11" s="16" t="s">
        <v>106</v>
      </c>
    </row>
    <row r="12" customFormat="false" ht="15" hidden="false" customHeight="false" outlineLevel="0" collapsed="false">
      <c r="A12" s="19" t="s">
        <v>105</v>
      </c>
    </row>
  </sheetData>
  <mergeCells count="4">
    <mergeCell ref="A1:K1"/>
    <mergeCell ref="A2:K2"/>
    <mergeCell ref="A3:K3"/>
    <mergeCell ref="K8:K10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2026-07-20T11:31:43Z</dcterms:created>
  <dc:creator>openpyxl</dc:creator>
  <dc:description/>
  <dc:language>en-US</dc:language>
  <cp:lastModifiedBy/>
  <dcterms:modified xsi:type="dcterms:W3CDTF">2026-07-20T11:31:44Z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