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D559A2C1-6670-4208-B319-C1B325D7C463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Bestellliste" sheetId="1" r:id="rId1"/>
  </sheets>
  <definedNames>
    <definedName name="_xlnm._FilterDatabase" localSheetId="0" hidden="1">Bestellliste!$A$9:$S$49</definedName>
    <definedName name="_xlnm.Print_Area" localSheetId="0">Bestellliste!$A$1:$S$50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49" i="1" l="1"/>
  <c r="N49" i="1" s="1"/>
  <c r="M48" i="1"/>
  <c r="N48" i="1" s="1"/>
  <c r="M47" i="1"/>
  <c r="O47" i="1" s="1"/>
  <c r="M46" i="1"/>
  <c r="N46" i="1" s="1"/>
  <c r="M45" i="1"/>
  <c r="O45" i="1" s="1"/>
  <c r="O44" i="1"/>
  <c r="N44" i="1"/>
  <c r="M44" i="1"/>
  <c r="O43" i="1"/>
  <c r="N43" i="1"/>
  <c r="M43" i="1"/>
  <c r="M42" i="1"/>
  <c r="O42" i="1" s="1"/>
  <c r="O41" i="1"/>
  <c r="N41" i="1"/>
  <c r="M41" i="1"/>
  <c r="M40" i="1"/>
  <c r="O40" i="1" s="1"/>
  <c r="M39" i="1"/>
  <c r="O39" i="1" s="1"/>
  <c r="M38" i="1"/>
  <c r="N38" i="1" s="1"/>
  <c r="O37" i="1"/>
  <c r="M37" i="1"/>
  <c r="N37" i="1" s="1"/>
  <c r="M36" i="1"/>
  <c r="O36" i="1" s="1"/>
  <c r="M35" i="1"/>
  <c r="N35" i="1" s="1"/>
  <c r="O34" i="1"/>
  <c r="M34" i="1"/>
  <c r="N34" i="1" s="1"/>
  <c r="M33" i="1"/>
  <c r="O33" i="1" s="1"/>
  <c r="M32" i="1"/>
  <c r="N32" i="1" s="1"/>
  <c r="M31" i="1"/>
  <c r="O31" i="1" s="1"/>
  <c r="M30" i="1"/>
  <c r="O30" i="1" s="1"/>
  <c r="M29" i="1"/>
  <c r="N29" i="1" s="1"/>
  <c r="M28" i="1"/>
  <c r="N28" i="1" s="1"/>
  <c r="M27" i="1"/>
  <c r="O27" i="1" s="1"/>
  <c r="M26" i="1"/>
  <c r="O26" i="1" s="1"/>
  <c r="M25" i="1"/>
  <c r="O25" i="1" s="1"/>
  <c r="N24" i="1"/>
  <c r="O24" i="1" s="1"/>
  <c r="M24" i="1"/>
  <c r="N23" i="1"/>
  <c r="O23" i="1" s="1"/>
  <c r="M23" i="1"/>
  <c r="M22" i="1"/>
  <c r="N21" i="1"/>
  <c r="O21" i="1" s="1"/>
  <c r="M21" i="1"/>
  <c r="M20" i="1"/>
  <c r="M19" i="1"/>
  <c r="M18" i="1"/>
  <c r="N18" i="1" s="1"/>
  <c r="M17" i="1"/>
  <c r="N17" i="1" s="1"/>
  <c r="O17" i="1" s="1"/>
  <c r="M16" i="1"/>
  <c r="M15" i="1"/>
  <c r="M14" i="1"/>
  <c r="N14" i="1" s="1"/>
  <c r="O14" i="1" s="1"/>
  <c r="M13" i="1"/>
  <c r="M12" i="1"/>
  <c r="N12" i="1" s="1"/>
  <c r="M11" i="1"/>
  <c r="M10" i="1"/>
  <c r="Q6" i="1"/>
  <c r="I6" i="1"/>
  <c r="E6" i="1"/>
  <c r="O13" i="1" l="1"/>
  <c r="O20" i="1"/>
  <c r="N11" i="1"/>
  <c r="O11" i="1" s="1"/>
  <c r="N31" i="1"/>
  <c r="O12" i="1"/>
  <c r="N19" i="1"/>
  <c r="O19" i="1" s="1"/>
  <c r="O32" i="1"/>
  <c r="N26" i="1"/>
  <c r="O46" i="1"/>
  <c r="O18" i="1"/>
  <c r="N25" i="1"/>
  <c r="O38" i="1"/>
  <c r="N45" i="1"/>
  <c r="N39" i="1"/>
  <c r="N13" i="1"/>
  <c r="N33" i="1"/>
  <c r="N20" i="1"/>
  <c r="N40" i="1"/>
  <c r="N27" i="1"/>
  <c r="N47" i="1"/>
  <c r="N15" i="1"/>
  <c r="O15" i="1" s="1"/>
  <c r="O28" i="1"/>
  <c r="O48" i="1"/>
  <c r="N22" i="1"/>
  <c r="O22" i="1" s="1"/>
  <c r="O35" i="1"/>
  <c r="N42" i="1"/>
  <c r="N16" i="1"/>
  <c r="O16" i="1" s="1"/>
  <c r="M6" i="1" s="1"/>
  <c r="O29" i="1"/>
  <c r="N36" i="1"/>
  <c r="O49" i="1"/>
  <c r="M50" i="1"/>
  <c r="N10" i="1"/>
  <c r="N50" i="1" s="1"/>
  <c r="N30" i="1"/>
  <c r="O10" i="1" l="1"/>
  <c r="O50" i="1" l="1"/>
  <c r="A6" i="1"/>
</calcChain>
</file>

<file path=xl/sharedStrings.xml><?xml version="1.0" encoding="utf-8"?>
<sst xmlns="http://schemas.openxmlformats.org/spreadsheetml/2006/main" count="157" uniqueCount="112">
  <si>
    <t>BESTELLLISTE</t>
  </si>
  <si>
    <t>Musterfirma GmbH   ·   Geschäftsjahr 2026   ·   Bestell- und Lieferverwaltung</t>
  </si>
  <si>
    <t>GESAMTWERT (BRUTTO, OHNE STORNO)</t>
  </si>
  <si>
    <t>BESTELLPOSITIONEN</t>
  </si>
  <si>
    <t>OFFENE POSITIONEN</t>
  </si>
  <si>
    <t>OFFENER BETRAG (BRUTTO)</t>
  </si>
  <si>
    <t>AKTUALISIERT AM</t>
  </si>
  <si>
    <t>Pos.</t>
  </si>
  <si>
    <t>Bestell-Nr.</t>
  </si>
  <si>
    <t>Bestelldatum</t>
  </si>
  <si>
    <t>Status</t>
  </si>
  <si>
    <t>Priorität</t>
  </si>
  <si>
    <t>Artikelbezeichnung</t>
  </si>
  <si>
    <t>Artikel-Nr.</t>
  </si>
  <si>
    <t>Warengruppe</t>
  </si>
  <si>
    <t>Menge</t>
  </si>
  <si>
    <t>Einheit</t>
  </si>
  <si>
    <t>Einzelpreis netto</t>
  </si>
  <si>
    <t>MwSt.</t>
  </si>
  <si>
    <t>Summe netto</t>
  </si>
  <si>
    <t>MwSt.-Betrag</t>
  </si>
  <si>
    <t>Summe brutto</t>
  </si>
  <si>
    <t>Lieferant</t>
  </si>
  <si>
    <t>Wunschtermin</t>
  </si>
  <si>
    <t>Lieferdatum</t>
  </si>
  <si>
    <t>Bemerkung</t>
  </si>
  <si>
    <t>BST-2026-0001</t>
  </si>
  <si>
    <t>Geliefert</t>
  </si>
  <si>
    <t>Mittel</t>
  </si>
  <si>
    <t>Kopierpapier A4 80 g/m²</t>
  </si>
  <si>
    <t>ART-1001</t>
  </si>
  <si>
    <t>Büromaterial</t>
  </si>
  <si>
    <t>Karton</t>
  </si>
  <si>
    <t>Nordkontor Handels GmbH</t>
  </si>
  <si>
    <t>Rahmenvertrag</t>
  </si>
  <si>
    <t>BST-2026-0002</t>
  </si>
  <si>
    <t>Niedrig</t>
  </si>
  <si>
    <t>Notebook 14" Business</t>
  </si>
  <si>
    <t>ART-2001</t>
  </si>
  <si>
    <t>IT &amp; Zubehör</t>
  </si>
  <si>
    <t>Stück</t>
  </si>
  <si>
    <t>TechnoParts AG</t>
  </si>
  <si>
    <t>inkl. Dockingstation</t>
  </si>
  <si>
    <t>BST-2026-0003</t>
  </si>
  <si>
    <t>Hoch</t>
  </si>
  <si>
    <t>Akkuschrauber-Set 18 V</t>
  </si>
  <si>
    <t>ART-3001</t>
  </si>
  <si>
    <t>Werkzeuge</t>
  </si>
  <si>
    <t>MetallForm Süd GmbH</t>
  </si>
  <si>
    <t>BST-2026-0004</t>
  </si>
  <si>
    <t>Teillieferung</t>
  </si>
  <si>
    <t>Versandkarton 400×300×200</t>
  </si>
  <si>
    <t>ART-4001</t>
  </si>
  <si>
    <t>Verpackung</t>
  </si>
  <si>
    <t>GreenPack Verpackungen GmbH</t>
  </si>
  <si>
    <t>300 von 500 geliefert</t>
  </si>
  <si>
    <t>BST-2026-0005</t>
  </si>
  <si>
    <t>Bestellt</t>
  </si>
  <si>
    <t>Toner schwarz XL</t>
  </si>
  <si>
    <t>ART-2002</t>
  </si>
  <si>
    <t>Bürowelt Sander KG</t>
  </si>
  <si>
    <t>BST-2026-0006</t>
  </si>
  <si>
    <t>Reinigungstücher (Rolle)</t>
  </si>
  <si>
    <t>ART-5001</t>
  </si>
  <si>
    <t>Reinigung</t>
  </si>
  <si>
    <t>Paket</t>
  </si>
  <si>
    <t>CleanPro Service</t>
  </si>
  <si>
    <t>1 Tag verspätet</t>
  </si>
  <si>
    <t>BST-2026-0007</t>
  </si>
  <si>
    <t>Offen</t>
  </si>
  <si>
    <t>Edelstahlblech 2 mm</t>
  </si>
  <si>
    <t>ART-6001</t>
  </si>
  <si>
    <t>Rohstoffe</t>
  </si>
  <si>
    <t>Kilogramm</t>
  </si>
  <si>
    <t>Alpha Rohstoffe GmbH</t>
  </si>
  <si>
    <t>Angebot prüfen</t>
  </si>
  <si>
    <t>BST-2026-0008</t>
  </si>
  <si>
    <t>Büroschrank abschließbar</t>
  </si>
  <si>
    <t>ART-7001</t>
  </si>
  <si>
    <t>Betriebsausstattung</t>
  </si>
  <si>
    <t>BST-2026-0009</t>
  </si>
  <si>
    <t>Wartung Klimaanlage</t>
  </si>
  <si>
    <t>ART-8001</t>
  </si>
  <si>
    <t>Dienstleistung</t>
  </si>
  <si>
    <t>Stunde</t>
  </si>
  <si>
    <t>Jährliche Wartung</t>
  </si>
  <si>
    <t>BST-2026-0010</t>
  </si>
  <si>
    <t>Kabelbinder-Sortiment</t>
  </si>
  <si>
    <t>ART-3002</t>
  </si>
  <si>
    <t>BST-2026-0011</t>
  </si>
  <si>
    <t>Storniert</t>
  </si>
  <si>
    <t>Monitor 27" QHD</t>
  </si>
  <si>
    <t>ART-2003</t>
  </si>
  <si>
    <t>Falsches Modell – storniert</t>
  </si>
  <si>
    <t>BST-2026-0012</t>
  </si>
  <si>
    <t>Verpackungsfolie (Palettenware)</t>
  </si>
  <si>
    <t>ART-4002</t>
  </si>
  <si>
    <t>Palette</t>
  </si>
  <si>
    <t>Eilbestellung</t>
  </si>
  <si>
    <t>BST-2026-0013</t>
  </si>
  <si>
    <t>Fachbücher Normen (Sammelband)</t>
  </si>
  <si>
    <t>ART-9001</t>
  </si>
  <si>
    <t>7 % MwSt. (Bücher)</t>
  </si>
  <si>
    <t>BST-2026-0014</t>
  </si>
  <si>
    <t>Arbeitshandschuhe Gr. 10</t>
  </si>
  <si>
    <t>ART-5002</t>
  </si>
  <si>
    <t>BST-2026-0015</t>
  </si>
  <si>
    <t>Aluminiumprofil 40×40</t>
  </si>
  <si>
    <t>ART-6002</t>
  </si>
  <si>
    <t>Meter</t>
  </si>
  <si>
    <t>Projekt Montagegestell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</si>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</sst>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dd\.mm\.yyyy"/>
  </numFmts>
  <fonts count="11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1"/>
      <color rgb="FFFFFFFF"/>
      <name val="Calibri"/>
      <charset val="1"/>
    </font>
    <font>
      <b/>
      <sz val="9"/>
      <color rgb="FF6B7683"/>
      <name val="Calibri"/>
      <charset val="1"/>
    </font>
    <font>
      <b/>
      <sz val="15"/>
      <color rgb="FF213A54"/>
      <name val="Calibri"/>
      <charset val="1"/>
    </font>
    <font>
      <b/>
      <sz val="18"/>
      <color rgb="FF213A54"/>
      <name val="Calibri"/>
      <charset val="1"/>
    </font>
    <font>
      <b/>
      <sz val="13"/>
      <color rgb="FF213A54"/>
      <name val="Calibri"/>
      <charset val="1"/>
    </font>
    <font>
      <b/>
      <sz val="10"/>
      <color rgb="FFFFFFFF"/>
      <name val="Calibri"/>
      <charset val="1"/>
    </font>
    <font>
      <sz val="10"/>
      <color rgb="FF1E2A32"/>
      <name val="Calibri"/>
      <charset val="1"/>
    </font>
    <font>
      <b/>
      <sz val="10"/>
      <color rgb="FF213A54"/>
      <name val="Calibri"/>
      <charset val="1"/>
    </font>
    <font>
      <b/>
      <sz val="11"/>
      <color rgb="FFFFFFFF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213A54"/>
        <bgColor rgb="FF2C4A63"/>
      </patternFill>
    </fill>
    <fill>
      <patternFill patternType="solid">
        <fgColor rgb="FF2E4C6B"/>
        <bgColor rgb="FF2C4A63"/>
      </patternFill>
    </fill>
    <fill>
      <patternFill patternType="solid">
        <fgColor rgb="FFC39A4E"/>
        <bgColor rgb="FFB8860B"/>
      </patternFill>
    </fill>
    <fill>
      <patternFill patternType="solid">
        <fgColor rgb="FFF4F6F9"/>
        <bgColor rgb="FFF7F9FB"/>
      </patternFill>
    </fill>
    <fill>
      <patternFill patternType="solid">
        <fgColor rgb="FFFFFFFF"/>
        <bgColor rgb="FFF7F9FB"/>
      </patternFill>
    </fill>
    <fill>
      <patternFill patternType="solid">
        <fgColor rgb="FFF7F9FB"/>
        <bgColor rgb="FFF4F6F9"/>
      </patternFill>
    </fill>
  </fills>
  <borders count="5">
    <border>
      <left/>
      <right/>
      <top/>
      <bottom/>
      <diagonal/>
    </border>
    <border>
      <left style="thin">
        <color rgb="FFDCE2E9"/>
      </left>
      <right style="thin">
        <color rgb="FFDCE2E9"/>
      </right>
      <top style="medium">
        <color rgb="FFC39A4E"/>
      </top>
      <bottom/>
      <diagonal/>
    </border>
    <border>
      <left style="thin">
        <color rgb="FFDCE2E9"/>
      </left>
      <right style="thin">
        <color rgb="FFDCE2E9"/>
      </right>
      <top style="thin">
        <color rgb="FFDCE2E9"/>
      </top>
      <bottom style="thin">
        <color rgb="FFDCE2E9"/>
      </bottom>
      <diagonal/>
    </border>
    <border>
      <left style="thin">
        <color rgb="FF2E4C6B"/>
      </left>
      <right style="thin">
        <color rgb="FF2E4C6B"/>
      </right>
      <top/>
      <bottom style="medium">
        <color rgb="FFC39A4E"/>
      </bottom>
      <diagonal/>
    </border>
    <border>
      <left/>
      <right/>
      <top style="medium">
        <color rgb="FFC39A4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5" fontId="6" fillId="5" borderId="2" xfId="0" applyNumberFormat="1" applyFont="1" applyFill="1" applyBorder="1" applyAlignment="1">
      <alignment horizontal="left" vertical="center" indent="1"/>
    </xf>
    <xf numFmtId="3" fontId="5" fillId="5" borderId="2" xfId="0" applyNumberFormat="1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indent="1"/>
    </xf>
    <xf numFmtId="0" fontId="0" fillId="4" borderId="0" xfId="0" applyFill="1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7" fillId="2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 wrapText="1"/>
    </xf>
    <xf numFmtId="165" fontId="8" fillId="6" borderId="2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right" vertical="center"/>
    </xf>
    <xf numFmtId="164" fontId="8" fillId="6" borderId="2" xfId="0" applyNumberFormat="1" applyFont="1" applyFill="1" applyBorder="1" applyAlignment="1">
      <alignment horizontal="right" vertical="center"/>
    </xf>
    <xf numFmtId="9" fontId="8" fillId="6" borderId="2" xfId="0" applyNumberFormat="1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 wrapText="1"/>
    </xf>
    <xf numFmtId="165" fontId="8" fillId="7" borderId="2" xfId="0" applyNumberFormat="1" applyFont="1" applyFill="1" applyBorder="1" applyAlignment="1">
      <alignment horizontal="center" vertical="center"/>
    </xf>
    <xf numFmtId="3" fontId="8" fillId="7" borderId="2" xfId="0" applyNumberFormat="1" applyFont="1" applyFill="1" applyBorder="1" applyAlignment="1">
      <alignment horizontal="right" vertical="center"/>
    </xf>
    <xf numFmtId="164" fontId="8" fillId="7" borderId="2" xfId="0" applyNumberFormat="1" applyFont="1" applyFill="1" applyBorder="1" applyAlignment="1">
      <alignment horizontal="right" vertical="center"/>
    </xf>
    <xf numFmtId="9" fontId="8" fillId="7" borderId="2" xfId="0" applyNumberFormat="1" applyFont="1" applyFill="1" applyBorder="1" applyAlignment="1">
      <alignment horizontal="center" vertical="center"/>
    </xf>
    <xf numFmtId="164" fontId="9" fillId="7" borderId="2" xfId="0" applyNumberFormat="1" applyFont="1" applyFill="1" applyBorder="1" applyAlignment="1">
      <alignment horizontal="right" vertical="center"/>
    </xf>
    <xf numFmtId="0" fontId="8" fillId="7" borderId="2" xfId="0" applyFont="1" applyFill="1" applyBorder="1"/>
    <xf numFmtId="165" fontId="8" fillId="7" borderId="2" xfId="0" applyNumberFormat="1" applyFont="1" applyFill="1" applyBorder="1"/>
    <xf numFmtId="3" fontId="8" fillId="7" borderId="2" xfId="0" applyNumberFormat="1" applyFont="1" applyFill="1" applyBorder="1"/>
    <xf numFmtId="164" fontId="8" fillId="7" borderId="2" xfId="0" applyNumberFormat="1" applyFont="1" applyFill="1" applyBorder="1"/>
    <xf numFmtId="9" fontId="8" fillId="7" borderId="2" xfId="0" applyNumberFormat="1" applyFont="1" applyFill="1" applyBorder="1"/>
    <xf numFmtId="164" fontId="9" fillId="7" borderId="2" xfId="0" applyNumberFormat="1" applyFont="1" applyFill="1" applyBorder="1"/>
    <xf numFmtId="0" fontId="8" fillId="6" borderId="2" xfId="0" applyFont="1" applyFill="1" applyBorder="1"/>
    <xf numFmtId="165" fontId="8" fillId="6" borderId="2" xfId="0" applyNumberFormat="1" applyFont="1" applyFill="1" applyBorder="1"/>
    <xf numFmtId="3" fontId="8" fillId="6" borderId="2" xfId="0" applyNumberFormat="1" applyFont="1" applyFill="1" applyBorder="1"/>
    <xf numFmtId="164" fontId="8" fillId="6" borderId="2" xfId="0" applyNumberFormat="1" applyFont="1" applyFill="1" applyBorder="1"/>
    <xf numFmtId="9" fontId="8" fillId="6" borderId="2" xfId="0" applyNumberFormat="1" applyFont="1" applyFill="1" applyBorder="1"/>
    <xf numFmtId="164" fontId="9" fillId="6" borderId="2" xfId="0" applyNumberFormat="1" applyFont="1" applyFill="1" applyBorder="1"/>
    <xf numFmtId="0" fontId="0" fillId="2" borderId="4" xfId="0" applyFill="1" applyBorder="1"/>
    <xf numFmtId="0" fontId="7" fillId="2" borderId="4" xfId="0" applyFont="1" applyFill="1" applyBorder="1" applyAlignment="1">
      <alignment horizontal="right" vertical="center"/>
    </xf>
    <xf numFmtId="164" fontId="10" fillId="2" borderId="4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9">
    <dxf>
      <font>
        <b/>
        <sz val="10"/>
        <color rgb="FFB23A3A"/>
        <name val="Calibri"/>
        <charset val="1"/>
      </font>
      <fill>
        <patternFill>
          <bgColor rgb="FFFBE4E2"/>
        </patternFill>
      </fill>
    </dxf>
    <dxf>
      <font>
        <b/>
        <sz val="10"/>
        <color rgb="FF3E7D52"/>
        <name val="Calibri"/>
        <charset val="1"/>
      </font>
    </dxf>
    <dxf>
      <font>
        <b/>
        <sz val="10"/>
        <color rgb="FFB8860B"/>
        <name val="Calibri"/>
        <charset val="1"/>
      </font>
    </dxf>
    <dxf>
      <font>
        <b/>
        <sz val="10"/>
        <color rgb="FFB23A3A"/>
        <name val="Calibri"/>
        <charset val="1"/>
      </font>
    </dxf>
    <dxf>
      <font>
        <b/>
        <sz val="10"/>
        <color rgb="FF6B7683"/>
        <name val="Calibri"/>
        <charset val="1"/>
      </font>
      <fill>
        <patternFill>
          <bgColor rgb="FFECEEF0"/>
        </patternFill>
      </fill>
    </dxf>
    <dxf>
      <font>
        <b/>
        <sz val="10"/>
        <color rgb="FF2E6B45"/>
        <name val="Calibri"/>
        <charset val="1"/>
      </font>
      <fill>
        <patternFill>
          <bgColor rgb="FFDEEAE0"/>
        </patternFill>
      </fill>
    </dxf>
    <dxf>
      <font>
        <b/>
        <sz val="10"/>
        <color rgb="FFA85B1B"/>
        <name val="Calibri"/>
        <charset val="1"/>
      </font>
      <fill>
        <patternFill>
          <bgColor rgb="FFFCE7D2"/>
        </patternFill>
      </fill>
    </dxf>
    <dxf>
      <font>
        <b/>
        <sz val="10"/>
        <color rgb="FF2C4A63"/>
        <name val="Calibri"/>
        <charset val="1"/>
      </font>
      <fill>
        <patternFill>
          <bgColor rgb="FFE1E9F2"/>
        </patternFill>
      </fill>
    </dxf>
    <dxf>
      <font>
        <b/>
        <sz val="10"/>
        <color rgb="FF8A6D00"/>
        <name val="Calibri"/>
        <charset val="1"/>
      </font>
      <fill>
        <patternFill>
          <bgColor rgb="FFFBF3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00"/>
      <rgbColor rgb="FF800080"/>
      <rgbColor rgb="FF2E6B45"/>
      <rgbColor rgb="FFF4F6F9"/>
      <rgbColor rgb="FF6B7683"/>
      <rgbColor rgb="FF9999FF"/>
      <rgbColor rgb="FFB23A3A"/>
      <rgbColor rgb="FFFBF3D9"/>
      <rgbColor rgb="FFE1E9F2"/>
      <rgbColor rgb="FF660066"/>
      <rgbColor rgb="FFFF8080"/>
      <rgbColor rgb="FF0066CC"/>
      <rgbColor rgb="FFDCE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EF0"/>
      <rgbColor rgb="FFDEEAE0"/>
      <rgbColor rgb="FFFCE7D2"/>
      <rgbColor rgb="FFF7F9FB"/>
      <rgbColor rgb="FFFF99CC"/>
      <rgbColor rgb="FFCC99FF"/>
      <rgbColor rgb="FFFBE4E2"/>
      <rgbColor rgb="FF3366FF"/>
      <rgbColor rgb="FF33CCCC"/>
      <rgbColor rgb="FF99CC00"/>
      <rgbColor rgb="FFFFCC00"/>
      <rgbColor rgb="FFB8860B"/>
      <rgbColor rgb="FFFF6600"/>
      <rgbColor rgb="FF666699"/>
      <rgbColor rgb="FFC39A4E"/>
      <rgbColor rgb="FF213A54"/>
      <rgbColor rgb="FF3E7D52"/>
      <rgbColor rgb="FF003300"/>
      <rgbColor rgb="FF2C4A63"/>
      <rgbColor rgb="FFA85B1B"/>
      <rgbColor rgb="FF993366"/>
      <rgbColor rgb="FF2E4C6B"/>
      <rgbColor rgb="FF1E2A3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13A54"/>
    <pageSetUpPr fitToPage="1"/>
  </sheetPr>
  <dimension ref="A1:S50"/>
  <sheetViews>
    <sheetView showGridLines="0" tabSelected="1" zoomScaleNormal="100" workbookViewId="0">
      <pane ySplit="9" topLeftCell="A10" activePane="bottomLeft" state="frozen"/>
      <selection pane="bottomLeft" activeCell="P40" sqref="P40"/>
    </sheetView>
  </sheetViews>
  <sheetFormatPr baseColWidth="10" defaultColWidth="8.7109375" defaultRowHeight="15" x14ac:dyDescent="0.25"/>
  <cols>
    <col min="1" max="1" width="8.7109375" bestFit="1" customWidth="1"/>
    <col min="2" max="2" width="13.85546875" bestFit="1" customWidth="1"/>
    <col min="3" max="3" width="16" bestFit="1" customWidth="1"/>
    <col min="4" max="4" width="10.7109375" bestFit="1" customWidth="1"/>
    <col min="5" max="5" width="12.140625" bestFit="1" customWidth="1"/>
    <col min="6" max="6" width="28.85546875" bestFit="1" customWidth="1"/>
    <col min="7" max="7" width="13.85546875" bestFit="1" customWidth="1"/>
    <col min="8" max="8" width="16.85546875" bestFit="1" customWidth="1"/>
    <col min="9" max="9" width="11" bestFit="1" customWidth="1"/>
    <col min="10" max="10" width="11" customWidth="1"/>
    <col min="11" max="11" width="13.85546875" bestFit="1" customWidth="1"/>
    <col min="12" max="12" width="10.5703125" bestFit="1" customWidth="1"/>
    <col min="13" max="13" width="16.42578125" bestFit="1" customWidth="1"/>
    <col min="14" max="14" width="16.28515625" bestFit="1" customWidth="1"/>
    <col min="15" max="15" width="17.140625" bestFit="1" customWidth="1"/>
    <col min="16" max="16" width="26.140625" bestFit="1" customWidth="1"/>
    <col min="17" max="17" width="17.140625" bestFit="1" customWidth="1"/>
    <col min="18" max="18" width="15.28515625" bestFit="1" customWidth="1"/>
    <col min="19" max="19" width="22.7109375" bestFit="1" customWidth="1"/>
  </cols>
  <sheetData>
    <row r="1" spans="1:19" ht="39.7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9.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3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7.5" customHeight="1" x14ac:dyDescent="0.25"/>
    <row r="5" spans="1:19" ht="15" customHeight="1" x14ac:dyDescent="0.25">
      <c r="A5" s="4" t="s">
        <v>2</v>
      </c>
      <c r="B5" s="4"/>
      <c r="C5" s="4"/>
      <c r="D5" s="4"/>
      <c r="E5" s="4" t="s">
        <v>3</v>
      </c>
      <c r="F5" s="4"/>
      <c r="G5" s="4"/>
      <c r="H5" s="4"/>
      <c r="I5" s="4" t="s">
        <v>4</v>
      </c>
      <c r="J5" s="4"/>
      <c r="K5" s="4"/>
      <c r="L5" s="4"/>
      <c r="M5" s="4" t="s">
        <v>5</v>
      </c>
      <c r="N5" s="4"/>
      <c r="O5" s="4"/>
      <c r="P5" s="4"/>
      <c r="Q5" s="4" t="s">
        <v>6</v>
      </c>
      <c r="R5" s="4"/>
      <c r="S5" s="4"/>
    </row>
    <row r="6" spans="1:19" ht="15" customHeight="1" x14ac:dyDescent="0.25">
      <c r="A6" s="3">
        <f>SUMIF($D$10:$D$49,"&lt;&gt;Storniert",$O$10:$O$49)</f>
        <v>12542.355000000001</v>
      </c>
      <c r="B6" s="3"/>
      <c r="C6" s="3"/>
      <c r="D6" s="3"/>
      <c r="E6" s="2">
        <f>COUNTA($B$10:$B$49)</f>
        <v>15</v>
      </c>
      <c r="F6" s="2"/>
      <c r="G6" s="2"/>
      <c r="H6" s="2"/>
      <c r="I6" s="2">
        <f>COUNTIF($D$10:$D$49,"Offen")</f>
        <v>3</v>
      </c>
      <c r="J6" s="2"/>
      <c r="K6" s="2"/>
      <c r="L6" s="2"/>
      <c r="M6" s="3">
        <f>SUMIF($D$10:$D$49,"Offen",$O$10:$O$49)</f>
        <v>3453.38</v>
      </c>
      <c r="N6" s="3"/>
      <c r="O6" s="3"/>
      <c r="P6" s="3"/>
      <c r="Q6" s="1">
        <f ca="1">TODAY()</f>
        <v>46239</v>
      </c>
      <c r="R6" s="1"/>
      <c r="S6" s="1"/>
    </row>
    <row r="7" spans="1:19" ht="15" customHeight="1" x14ac:dyDescent="0.25">
      <c r="A7" s="3"/>
      <c r="B7" s="3"/>
      <c r="C7" s="3"/>
      <c r="D7" s="3"/>
      <c r="E7" s="2"/>
      <c r="F7" s="2"/>
      <c r="G7" s="2"/>
      <c r="H7" s="2"/>
      <c r="I7" s="2"/>
      <c r="J7" s="2"/>
      <c r="K7" s="2"/>
      <c r="L7" s="2"/>
      <c r="M7" s="3"/>
      <c r="N7" s="3"/>
      <c r="O7" s="3"/>
      <c r="P7" s="3"/>
      <c r="Q7" s="1"/>
      <c r="R7" s="1"/>
      <c r="S7" s="1"/>
    </row>
    <row r="8" spans="1:19" ht="9.75" customHeight="1" x14ac:dyDescent="0.25"/>
    <row r="9" spans="1:19" ht="31.5" customHeight="1" x14ac:dyDescent="0.25">
      <c r="A9" s="8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16</v>
      </c>
      <c r="K9" s="8" t="s">
        <v>17</v>
      </c>
      <c r="L9" s="8" t="s">
        <v>18</v>
      </c>
      <c r="M9" s="8" t="s">
        <v>19</v>
      </c>
      <c r="N9" s="8" t="s">
        <v>20</v>
      </c>
      <c r="O9" s="8" t="s">
        <v>21</v>
      </c>
      <c r="P9" s="8" t="s">
        <v>22</v>
      </c>
      <c r="Q9" s="8" t="s">
        <v>23</v>
      </c>
      <c r="R9" s="8" t="s">
        <v>24</v>
      </c>
      <c r="S9" s="8" t="s">
        <v>25</v>
      </c>
    </row>
    <row r="10" spans="1:19" ht="19.5" customHeight="1" x14ac:dyDescent="0.25">
      <c r="A10" s="9">
        <v>1</v>
      </c>
      <c r="B10" s="10" t="s">
        <v>26</v>
      </c>
      <c r="C10" s="11">
        <v>46030</v>
      </c>
      <c r="D10" s="9" t="s">
        <v>27</v>
      </c>
      <c r="E10" s="9" t="s">
        <v>28</v>
      </c>
      <c r="F10" s="10" t="s">
        <v>29</v>
      </c>
      <c r="G10" s="9" t="s">
        <v>30</v>
      </c>
      <c r="H10" s="10" t="s">
        <v>31</v>
      </c>
      <c r="I10" s="12">
        <v>25</v>
      </c>
      <c r="J10" s="9" t="s">
        <v>32</v>
      </c>
      <c r="K10" s="13">
        <v>32.9</v>
      </c>
      <c r="L10" s="14">
        <v>0.19</v>
      </c>
      <c r="M10" s="13">
        <f t="shared" ref="M10:M24" si="0">I10*K10</f>
        <v>822.5</v>
      </c>
      <c r="N10" s="13">
        <f t="shared" ref="N10:N24" si="1">M10*L10</f>
        <v>156.27500000000001</v>
      </c>
      <c r="O10" s="15">
        <f t="shared" ref="O10:O24" si="2">M10+N10</f>
        <v>978.77499999999998</v>
      </c>
      <c r="P10" s="10" t="s">
        <v>33</v>
      </c>
      <c r="Q10" s="11">
        <v>46037</v>
      </c>
      <c r="R10" s="11">
        <v>46036</v>
      </c>
      <c r="S10" s="10" t="s">
        <v>34</v>
      </c>
    </row>
    <row r="11" spans="1:19" ht="19.5" customHeight="1" x14ac:dyDescent="0.25">
      <c r="A11" s="16">
        <v>2</v>
      </c>
      <c r="B11" s="17" t="s">
        <v>35</v>
      </c>
      <c r="C11" s="18">
        <v>46034</v>
      </c>
      <c r="D11" s="16" t="s">
        <v>27</v>
      </c>
      <c r="E11" s="16" t="s">
        <v>36</v>
      </c>
      <c r="F11" s="17" t="s">
        <v>37</v>
      </c>
      <c r="G11" s="16" t="s">
        <v>38</v>
      </c>
      <c r="H11" s="17" t="s">
        <v>39</v>
      </c>
      <c r="I11" s="19">
        <v>4</v>
      </c>
      <c r="J11" s="16" t="s">
        <v>40</v>
      </c>
      <c r="K11" s="20">
        <v>749</v>
      </c>
      <c r="L11" s="21">
        <v>0.19</v>
      </c>
      <c r="M11" s="20">
        <f t="shared" si="0"/>
        <v>2996</v>
      </c>
      <c r="N11" s="20">
        <f t="shared" si="1"/>
        <v>569.24</v>
      </c>
      <c r="O11" s="22">
        <f t="shared" si="2"/>
        <v>3565.24</v>
      </c>
      <c r="P11" s="17" t="s">
        <v>41</v>
      </c>
      <c r="Q11" s="18">
        <v>46044</v>
      </c>
      <c r="R11" s="18">
        <v>46042</v>
      </c>
      <c r="S11" s="17" t="s">
        <v>42</v>
      </c>
    </row>
    <row r="12" spans="1:19" ht="19.5" customHeight="1" x14ac:dyDescent="0.25">
      <c r="A12" s="9">
        <v>3</v>
      </c>
      <c r="B12" s="10" t="s">
        <v>43</v>
      </c>
      <c r="C12" s="11">
        <v>46042</v>
      </c>
      <c r="D12" s="9" t="s">
        <v>27</v>
      </c>
      <c r="E12" s="9" t="s">
        <v>44</v>
      </c>
      <c r="F12" s="10" t="s">
        <v>45</v>
      </c>
      <c r="G12" s="9" t="s">
        <v>46</v>
      </c>
      <c r="H12" s="10" t="s">
        <v>47</v>
      </c>
      <c r="I12" s="12">
        <v>6</v>
      </c>
      <c r="J12" s="9" t="s">
        <v>40</v>
      </c>
      <c r="K12" s="13">
        <v>129.5</v>
      </c>
      <c r="L12" s="14">
        <v>0.19</v>
      </c>
      <c r="M12" s="13">
        <f t="shared" si="0"/>
        <v>777</v>
      </c>
      <c r="N12" s="13">
        <f t="shared" si="1"/>
        <v>147.63</v>
      </c>
      <c r="O12" s="15">
        <f t="shared" si="2"/>
        <v>924.63</v>
      </c>
      <c r="P12" s="10" t="s">
        <v>48</v>
      </c>
      <c r="Q12" s="11">
        <v>46049</v>
      </c>
      <c r="R12" s="11">
        <v>46048</v>
      </c>
      <c r="S12" s="10"/>
    </row>
    <row r="13" spans="1:19" ht="19.5" customHeight="1" x14ac:dyDescent="0.25">
      <c r="A13" s="16">
        <v>4</v>
      </c>
      <c r="B13" s="17" t="s">
        <v>49</v>
      </c>
      <c r="C13" s="18">
        <v>46056</v>
      </c>
      <c r="D13" s="16" t="s">
        <v>50</v>
      </c>
      <c r="E13" s="16" t="s">
        <v>28</v>
      </c>
      <c r="F13" s="17" t="s">
        <v>51</v>
      </c>
      <c r="G13" s="16" t="s">
        <v>52</v>
      </c>
      <c r="H13" s="17" t="s">
        <v>53</v>
      </c>
      <c r="I13" s="19">
        <v>500</v>
      </c>
      <c r="J13" s="16" t="s">
        <v>40</v>
      </c>
      <c r="K13" s="20">
        <v>0.89</v>
      </c>
      <c r="L13" s="21">
        <v>0.19</v>
      </c>
      <c r="M13" s="20">
        <f t="shared" si="0"/>
        <v>445</v>
      </c>
      <c r="N13" s="20">
        <f t="shared" si="1"/>
        <v>84.55</v>
      </c>
      <c r="O13" s="22">
        <f t="shared" si="2"/>
        <v>529.54999999999995</v>
      </c>
      <c r="P13" s="17" t="s">
        <v>54</v>
      </c>
      <c r="Q13" s="18">
        <v>46065</v>
      </c>
      <c r="R13" s="18">
        <v>46064</v>
      </c>
      <c r="S13" s="17" t="s">
        <v>55</v>
      </c>
    </row>
    <row r="14" spans="1:19" ht="19.5" customHeight="1" x14ac:dyDescent="0.25">
      <c r="A14" s="9">
        <v>5</v>
      </c>
      <c r="B14" s="10" t="s">
        <v>56</v>
      </c>
      <c r="C14" s="11">
        <v>46062</v>
      </c>
      <c r="D14" s="9" t="s">
        <v>57</v>
      </c>
      <c r="E14" s="9" t="s">
        <v>28</v>
      </c>
      <c r="F14" s="10" t="s">
        <v>58</v>
      </c>
      <c r="G14" s="9" t="s">
        <v>59</v>
      </c>
      <c r="H14" s="10" t="s">
        <v>39</v>
      </c>
      <c r="I14" s="12">
        <v>10</v>
      </c>
      <c r="J14" s="9" t="s">
        <v>40</v>
      </c>
      <c r="K14" s="13">
        <v>68</v>
      </c>
      <c r="L14" s="14">
        <v>0.19</v>
      </c>
      <c r="M14" s="13">
        <f t="shared" si="0"/>
        <v>680</v>
      </c>
      <c r="N14" s="13">
        <f t="shared" si="1"/>
        <v>129.19999999999999</v>
      </c>
      <c r="O14" s="15">
        <f t="shared" si="2"/>
        <v>809.2</v>
      </c>
      <c r="P14" s="10" t="s">
        <v>60</v>
      </c>
      <c r="Q14" s="11">
        <v>46071</v>
      </c>
      <c r="R14" s="11"/>
      <c r="S14" s="10"/>
    </row>
    <row r="15" spans="1:19" ht="19.5" customHeight="1" x14ac:dyDescent="0.25">
      <c r="A15" s="16">
        <v>6</v>
      </c>
      <c r="B15" s="17" t="s">
        <v>61</v>
      </c>
      <c r="C15" s="18">
        <v>46069</v>
      </c>
      <c r="D15" s="16" t="s">
        <v>27</v>
      </c>
      <c r="E15" s="16" t="s">
        <v>36</v>
      </c>
      <c r="F15" s="17" t="s">
        <v>62</v>
      </c>
      <c r="G15" s="16" t="s">
        <v>63</v>
      </c>
      <c r="H15" s="17" t="s">
        <v>64</v>
      </c>
      <c r="I15" s="19">
        <v>40</v>
      </c>
      <c r="J15" s="16" t="s">
        <v>65</v>
      </c>
      <c r="K15" s="20">
        <v>4.2</v>
      </c>
      <c r="L15" s="21">
        <v>0.19</v>
      </c>
      <c r="M15" s="20">
        <f t="shared" si="0"/>
        <v>168</v>
      </c>
      <c r="N15" s="20">
        <f t="shared" si="1"/>
        <v>31.92</v>
      </c>
      <c r="O15" s="22">
        <f t="shared" si="2"/>
        <v>199.92000000000002</v>
      </c>
      <c r="P15" s="17" t="s">
        <v>66</v>
      </c>
      <c r="Q15" s="18">
        <v>46076</v>
      </c>
      <c r="R15" s="18">
        <v>46077</v>
      </c>
      <c r="S15" s="17" t="s">
        <v>67</v>
      </c>
    </row>
    <row r="16" spans="1:19" ht="19.5" customHeight="1" x14ac:dyDescent="0.25">
      <c r="A16" s="9">
        <v>7</v>
      </c>
      <c r="B16" s="10" t="s">
        <v>68</v>
      </c>
      <c r="C16" s="11">
        <v>46078</v>
      </c>
      <c r="D16" s="9" t="s">
        <v>69</v>
      </c>
      <c r="E16" s="9" t="s">
        <v>44</v>
      </c>
      <c r="F16" s="10" t="s">
        <v>70</v>
      </c>
      <c r="G16" s="9" t="s">
        <v>71</v>
      </c>
      <c r="H16" s="10" t="s">
        <v>72</v>
      </c>
      <c r="I16" s="12">
        <v>120</v>
      </c>
      <c r="J16" s="9" t="s">
        <v>73</v>
      </c>
      <c r="K16" s="13">
        <v>3.75</v>
      </c>
      <c r="L16" s="14">
        <v>0.19</v>
      </c>
      <c r="M16" s="13">
        <f t="shared" si="0"/>
        <v>450</v>
      </c>
      <c r="N16" s="13">
        <f t="shared" si="1"/>
        <v>85.5</v>
      </c>
      <c r="O16" s="15">
        <f t="shared" si="2"/>
        <v>535.5</v>
      </c>
      <c r="P16" s="10" t="s">
        <v>74</v>
      </c>
      <c r="Q16" s="11">
        <v>46091</v>
      </c>
      <c r="R16" s="11"/>
      <c r="S16" s="10" t="s">
        <v>75</v>
      </c>
    </row>
    <row r="17" spans="1:19" ht="19.5" customHeight="1" x14ac:dyDescent="0.25">
      <c r="A17" s="16">
        <v>8</v>
      </c>
      <c r="B17" s="17" t="s">
        <v>76</v>
      </c>
      <c r="C17" s="18">
        <v>46083</v>
      </c>
      <c r="D17" s="16" t="s">
        <v>27</v>
      </c>
      <c r="E17" s="16" t="s">
        <v>28</v>
      </c>
      <c r="F17" s="17" t="s">
        <v>77</v>
      </c>
      <c r="G17" s="16" t="s">
        <v>78</v>
      </c>
      <c r="H17" s="17" t="s">
        <v>79</v>
      </c>
      <c r="I17" s="19">
        <v>3</v>
      </c>
      <c r="J17" s="16" t="s">
        <v>40</v>
      </c>
      <c r="K17" s="20">
        <v>189</v>
      </c>
      <c r="L17" s="21">
        <v>0.19</v>
      </c>
      <c r="M17" s="20">
        <f t="shared" si="0"/>
        <v>567</v>
      </c>
      <c r="N17" s="20">
        <f t="shared" si="1"/>
        <v>107.73</v>
      </c>
      <c r="O17" s="22">
        <f t="shared" si="2"/>
        <v>674.73</v>
      </c>
      <c r="P17" s="17" t="s">
        <v>60</v>
      </c>
      <c r="Q17" s="18">
        <v>46094</v>
      </c>
      <c r="R17" s="18">
        <v>46093</v>
      </c>
      <c r="S17" s="17"/>
    </row>
    <row r="18" spans="1:19" ht="19.5" customHeight="1" x14ac:dyDescent="0.25">
      <c r="A18" s="9">
        <v>9</v>
      </c>
      <c r="B18" s="10" t="s">
        <v>80</v>
      </c>
      <c r="C18" s="11">
        <v>46091</v>
      </c>
      <c r="D18" s="9" t="s">
        <v>57</v>
      </c>
      <c r="E18" s="9" t="s">
        <v>36</v>
      </c>
      <c r="F18" s="10" t="s">
        <v>81</v>
      </c>
      <c r="G18" s="9" t="s">
        <v>82</v>
      </c>
      <c r="H18" s="10" t="s">
        <v>83</v>
      </c>
      <c r="I18" s="12">
        <v>8</v>
      </c>
      <c r="J18" s="9" t="s">
        <v>84</v>
      </c>
      <c r="K18" s="13">
        <v>85</v>
      </c>
      <c r="L18" s="14">
        <v>0.19</v>
      </c>
      <c r="M18" s="13">
        <f t="shared" si="0"/>
        <v>680</v>
      </c>
      <c r="N18" s="13">
        <f t="shared" si="1"/>
        <v>129.19999999999999</v>
      </c>
      <c r="O18" s="15">
        <f t="shared" si="2"/>
        <v>809.2</v>
      </c>
      <c r="P18" s="10" t="s">
        <v>66</v>
      </c>
      <c r="Q18" s="11">
        <v>46105</v>
      </c>
      <c r="R18" s="11"/>
      <c r="S18" s="10" t="s">
        <v>85</v>
      </c>
    </row>
    <row r="19" spans="1:19" ht="19.5" customHeight="1" x14ac:dyDescent="0.25">
      <c r="A19" s="16">
        <v>10</v>
      </c>
      <c r="B19" s="17" t="s">
        <v>86</v>
      </c>
      <c r="C19" s="18">
        <v>46099</v>
      </c>
      <c r="D19" s="16" t="s">
        <v>27</v>
      </c>
      <c r="E19" s="16" t="s">
        <v>28</v>
      </c>
      <c r="F19" s="17" t="s">
        <v>87</v>
      </c>
      <c r="G19" s="16" t="s">
        <v>88</v>
      </c>
      <c r="H19" s="17" t="s">
        <v>47</v>
      </c>
      <c r="I19" s="19">
        <v>15</v>
      </c>
      <c r="J19" s="16" t="s">
        <v>65</v>
      </c>
      <c r="K19" s="20">
        <v>6.4</v>
      </c>
      <c r="L19" s="21">
        <v>0.19</v>
      </c>
      <c r="M19" s="20">
        <f t="shared" si="0"/>
        <v>96</v>
      </c>
      <c r="N19" s="20">
        <f t="shared" si="1"/>
        <v>18.240000000000002</v>
      </c>
      <c r="O19" s="22">
        <f t="shared" si="2"/>
        <v>114.24000000000001</v>
      </c>
      <c r="P19" s="17" t="s">
        <v>41</v>
      </c>
      <c r="Q19" s="18">
        <v>46106</v>
      </c>
      <c r="R19" s="18">
        <v>46106</v>
      </c>
      <c r="S19" s="17"/>
    </row>
    <row r="20" spans="1:19" ht="19.5" customHeight="1" x14ac:dyDescent="0.25">
      <c r="A20" s="9">
        <v>11</v>
      </c>
      <c r="B20" s="10" t="s">
        <v>89</v>
      </c>
      <c r="C20" s="11">
        <v>46108</v>
      </c>
      <c r="D20" s="9" t="s">
        <v>90</v>
      </c>
      <c r="E20" s="9" t="s">
        <v>36</v>
      </c>
      <c r="F20" s="10" t="s">
        <v>91</v>
      </c>
      <c r="G20" s="9" t="s">
        <v>92</v>
      </c>
      <c r="H20" s="10" t="s">
        <v>39</v>
      </c>
      <c r="I20" s="12">
        <v>6</v>
      </c>
      <c r="J20" s="9" t="s">
        <v>40</v>
      </c>
      <c r="K20" s="13">
        <v>219</v>
      </c>
      <c r="L20" s="14">
        <v>0.19</v>
      </c>
      <c r="M20" s="13">
        <f t="shared" si="0"/>
        <v>1314</v>
      </c>
      <c r="N20" s="13">
        <f t="shared" si="1"/>
        <v>249.66</v>
      </c>
      <c r="O20" s="15">
        <f t="shared" si="2"/>
        <v>1563.66</v>
      </c>
      <c r="P20" s="10" t="s">
        <v>41</v>
      </c>
      <c r="Q20" s="11">
        <v>46119</v>
      </c>
      <c r="R20" s="11"/>
      <c r="S20" s="10" t="s">
        <v>93</v>
      </c>
    </row>
    <row r="21" spans="1:19" ht="19.5" customHeight="1" x14ac:dyDescent="0.25">
      <c r="A21" s="16">
        <v>12</v>
      </c>
      <c r="B21" s="17" t="s">
        <v>94</v>
      </c>
      <c r="C21" s="18">
        <v>46118</v>
      </c>
      <c r="D21" s="16" t="s">
        <v>69</v>
      </c>
      <c r="E21" s="16" t="s">
        <v>44</v>
      </c>
      <c r="F21" s="17" t="s">
        <v>95</v>
      </c>
      <c r="G21" s="16" t="s">
        <v>96</v>
      </c>
      <c r="H21" s="17" t="s">
        <v>53</v>
      </c>
      <c r="I21" s="19">
        <v>12</v>
      </c>
      <c r="J21" s="16" t="s">
        <v>97</v>
      </c>
      <c r="K21" s="20">
        <v>145</v>
      </c>
      <c r="L21" s="21">
        <v>0.19</v>
      </c>
      <c r="M21" s="20">
        <f t="shared" si="0"/>
        <v>1740</v>
      </c>
      <c r="N21" s="20">
        <f t="shared" si="1"/>
        <v>330.6</v>
      </c>
      <c r="O21" s="22">
        <f t="shared" si="2"/>
        <v>2070.6</v>
      </c>
      <c r="P21" s="17" t="s">
        <v>54</v>
      </c>
      <c r="Q21" s="18">
        <v>46132</v>
      </c>
      <c r="R21" s="18"/>
      <c r="S21" s="17" t="s">
        <v>98</v>
      </c>
    </row>
    <row r="22" spans="1:19" ht="19.5" customHeight="1" x14ac:dyDescent="0.25">
      <c r="A22" s="9">
        <v>13</v>
      </c>
      <c r="B22" s="10" t="s">
        <v>99</v>
      </c>
      <c r="C22" s="11">
        <v>46126</v>
      </c>
      <c r="D22" s="9" t="s">
        <v>27</v>
      </c>
      <c r="E22" s="9" t="s">
        <v>28</v>
      </c>
      <c r="F22" s="10" t="s">
        <v>100</v>
      </c>
      <c r="G22" s="9" t="s">
        <v>101</v>
      </c>
      <c r="H22" s="10" t="s">
        <v>31</v>
      </c>
      <c r="I22" s="12">
        <v>5</v>
      </c>
      <c r="J22" s="9" t="s">
        <v>40</v>
      </c>
      <c r="K22" s="13">
        <v>49</v>
      </c>
      <c r="L22" s="14">
        <v>7.0000000000000007E-2</v>
      </c>
      <c r="M22" s="13">
        <f t="shared" si="0"/>
        <v>245</v>
      </c>
      <c r="N22" s="13">
        <f t="shared" si="1"/>
        <v>17.150000000000002</v>
      </c>
      <c r="O22" s="15">
        <f t="shared" si="2"/>
        <v>262.14999999999998</v>
      </c>
      <c r="P22" s="10" t="s">
        <v>33</v>
      </c>
      <c r="Q22" s="11">
        <v>46136</v>
      </c>
      <c r="R22" s="11">
        <v>46135</v>
      </c>
      <c r="S22" s="10" t="s">
        <v>102</v>
      </c>
    </row>
    <row r="23" spans="1:19" ht="19.5" customHeight="1" x14ac:dyDescent="0.25">
      <c r="A23" s="16">
        <v>14</v>
      </c>
      <c r="B23" s="17" t="s">
        <v>103</v>
      </c>
      <c r="C23" s="18">
        <v>46134</v>
      </c>
      <c r="D23" s="16" t="s">
        <v>57</v>
      </c>
      <c r="E23" s="16" t="s">
        <v>28</v>
      </c>
      <c r="F23" s="17" t="s">
        <v>104</v>
      </c>
      <c r="G23" s="16" t="s">
        <v>105</v>
      </c>
      <c r="H23" s="17" t="s">
        <v>64</v>
      </c>
      <c r="I23" s="19">
        <v>60</v>
      </c>
      <c r="J23" s="16" t="s">
        <v>65</v>
      </c>
      <c r="K23" s="20">
        <v>3.1</v>
      </c>
      <c r="L23" s="21">
        <v>0.19</v>
      </c>
      <c r="M23" s="20">
        <f t="shared" si="0"/>
        <v>186</v>
      </c>
      <c r="N23" s="20">
        <f t="shared" si="1"/>
        <v>35.340000000000003</v>
      </c>
      <c r="O23" s="22">
        <f t="shared" si="2"/>
        <v>221.34</v>
      </c>
      <c r="P23" s="17" t="s">
        <v>66</v>
      </c>
      <c r="Q23" s="18">
        <v>46146</v>
      </c>
      <c r="R23" s="18"/>
      <c r="S23" s="17"/>
    </row>
    <row r="24" spans="1:19" ht="19.5" customHeight="1" x14ac:dyDescent="0.25">
      <c r="A24" s="9">
        <v>15</v>
      </c>
      <c r="B24" s="10" t="s">
        <v>106</v>
      </c>
      <c r="C24" s="11">
        <v>46146</v>
      </c>
      <c r="D24" s="9" t="s">
        <v>69</v>
      </c>
      <c r="E24" s="9" t="s">
        <v>44</v>
      </c>
      <c r="F24" s="10" t="s">
        <v>107</v>
      </c>
      <c r="G24" s="9" t="s">
        <v>108</v>
      </c>
      <c r="H24" s="10" t="s">
        <v>72</v>
      </c>
      <c r="I24" s="12">
        <v>80</v>
      </c>
      <c r="J24" s="9" t="s">
        <v>109</v>
      </c>
      <c r="K24" s="13">
        <v>8.9</v>
      </c>
      <c r="L24" s="14">
        <v>0.19</v>
      </c>
      <c r="M24" s="13">
        <f t="shared" si="0"/>
        <v>712</v>
      </c>
      <c r="N24" s="13">
        <f t="shared" si="1"/>
        <v>135.28</v>
      </c>
      <c r="O24" s="15">
        <f t="shared" si="2"/>
        <v>847.28</v>
      </c>
      <c r="P24" s="10" t="s">
        <v>74</v>
      </c>
      <c r="Q24" s="11">
        <v>46160</v>
      </c>
      <c r="R24" s="11"/>
      <c r="S24" s="10" t="s">
        <v>110</v>
      </c>
    </row>
    <row r="25" spans="1:19" ht="19.5" customHeight="1" x14ac:dyDescent="0.25">
      <c r="A25" s="23"/>
      <c r="B25" s="23"/>
      <c r="C25" s="24"/>
      <c r="D25" s="23"/>
      <c r="E25" s="23"/>
      <c r="F25" s="23"/>
      <c r="G25" s="23"/>
      <c r="H25" s="23"/>
      <c r="I25" s="25"/>
      <c r="J25" s="23"/>
      <c r="K25" s="26"/>
      <c r="L25" s="27"/>
      <c r="M25" s="26" t="str">
        <f t="shared" ref="M25:M49" si="3">IF(AND(I25&lt;&gt;"",K25&lt;&gt;""),I25*K25,"")</f>
        <v/>
      </c>
      <c r="N25" s="26" t="str">
        <f t="shared" ref="N25:N49" si="4">IF(M25&lt;&gt;"",M25*L25,"")</f>
        <v/>
      </c>
      <c r="O25" s="28" t="str">
        <f t="shared" ref="O25:O49" si="5">IF(M25&lt;&gt;"",M25+N25,"")</f>
        <v/>
      </c>
      <c r="P25" s="23"/>
      <c r="Q25" s="24"/>
      <c r="R25" s="24"/>
      <c r="S25" s="23"/>
    </row>
    <row r="26" spans="1:19" ht="19.5" customHeight="1" x14ac:dyDescent="0.25">
      <c r="A26" s="29"/>
      <c r="B26" s="29"/>
      <c r="C26" s="30"/>
      <c r="D26" s="29"/>
      <c r="E26" s="29"/>
      <c r="F26" s="29"/>
      <c r="G26" s="29"/>
      <c r="H26" s="29"/>
      <c r="I26" s="31"/>
      <c r="J26" s="29"/>
      <c r="K26" s="32"/>
      <c r="L26" s="33"/>
      <c r="M26" s="32" t="str">
        <f t="shared" si="3"/>
        <v/>
      </c>
      <c r="N26" s="32" t="str">
        <f t="shared" si="4"/>
        <v/>
      </c>
      <c r="O26" s="34" t="str">
        <f t="shared" si="5"/>
        <v/>
      </c>
      <c r="P26" s="29"/>
      <c r="Q26" s="30"/>
      <c r="R26" s="30"/>
      <c r="S26" s="29"/>
    </row>
    <row r="27" spans="1:19" ht="19.5" customHeight="1" x14ac:dyDescent="0.25">
      <c r="A27" s="23"/>
      <c r="B27" s="23"/>
      <c r="C27" s="24"/>
      <c r="D27" s="23"/>
      <c r="E27" s="23"/>
      <c r="F27" s="23"/>
      <c r="G27" s="23"/>
      <c r="H27" s="23"/>
      <c r="I27" s="25"/>
      <c r="J27" s="23"/>
      <c r="K27" s="26"/>
      <c r="L27" s="27"/>
      <c r="M27" s="26" t="str">
        <f t="shared" si="3"/>
        <v/>
      </c>
      <c r="N27" s="26" t="str">
        <f t="shared" si="4"/>
        <v/>
      </c>
      <c r="O27" s="28" t="str">
        <f t="shared" si="5"/>
        <v/>
      </c>
      <c r="P27" s="23"/>
      <c r="Q27" s="24"/>
      <c r="R27" s="24"/>
      <c r="S27" s="23"/>
    </row>
    <row r="28" spans="1:19" ht="19.5" customHeight="1" x14ac:dyDescent="0.25">
      <c r="A28" s="29"/>
      <c r="B28" s="29"/>
      <c r="C28" s="30"/>
      <c r="D28" s="29"/>
      <c r="E28" s="29"/>
      <c r="F28" s="29"/>
      <c r="G28" s="29"/>
      <c r="H28" s="29"/>
      <c r="I28" s="31"/>
      <c r="J28" s="29"/>
      <c r="K28" s="32"/>
      <c r="L28" s="33"/>
      <c r="M28" s="32" t="str">
        <f t="shared" si="3"/>
        <v/>
      </c>
      <c r="N28" s="32" t="str">
        <f t="shared" si="4"/>
        <v/>
      </c>
      <c r="O28" s="34" t="str">
        <f t="shared" si="5"/>
        <v/>
      </c>
      <c r="P28" s="29"/>
      <c r="Q28" s="30"/>
      <c r="R28" s="30"/>
      <c r="S28" s="29"/>
    </row>
    <row r="29" spans="1:19" ht="19.5" customHeight="1" x14ac:dyDescent="0.25">
      <c r="A29" s="23"/>
      <c r="B29" s="23"/>
      <c r="C29" s="24"/>
      <c r="D29" s="23"/>
      <c r="E29" s="23"/>
      <c r="F29" s="23"/>
      <c r="G29" s="23"/>
      <c r="H29" s="23"/>
      <c r="I29" s="25"/>
      <c r="J29" s="23"/>
      <c r="K29" s="26"/>
      <c r="L29" s="27"/>
      <c r="M29" s="26" t="str">
        <f t="shared" si="3"/>
        <v/>
      </c>
      <c r="N29" s="26" t="str">
        <f t="shared" si="4"/>
        <v/>
      </c>
      <c r="O29" s="28" t="str">
        <f t="shared" si="5"/>
        <v/>
      </c>
      <c r="P29" s="23"/>
      <c r="Q29" s="24"/>
      <c r="R29" s="24"/>
      <c r="S29" s="23"/>
    </row>
    <row r="30" spans="1:19" ht="19.5" customHeight="1" x14ac:dyDescent="0.25">
      <c r="A30" s="29"/>
      <c r="B30" s="29"/>
      <c r="C30" s="30"/>
      <c r="D30" s="29"/>
      <c r="E30" s="29"/>
      <c r="F30" s="29"/>
      <c r="G30" s="29"/>
      <c r="H30" s="29"/>
      <c r="I30" s="31"/>
      <c r="J30" s="29"/>
      <c r="K30" s="32"/>
      <c r="L30" s="33"/>
      <c r="M30" s="32" t="str">
        <f t="shared" si="3"/>
        <v/>
      </c>
      <c r="N30" s="32" t="str">
        <f t="shared" si="4"/>
        <v/>
      </c>
      <c r="O30" s="34" t="str">
        <f t="shared" si="5"/>
        <v/>
      </c>
      <c r="P30" s="29"/>
      <c r="Q30" s="30"/>
      <c r="R30" s="30"/>
      <c r="S30" s="29"/>
    </row>
    <row r="31" spans="1:19" ht="19.5" customHeight="1" x14ac:dyDescent="0.25">
      <c r="A31" s="23"/>
      <c r="B31" s="23"/>
      <c r="C31" s="24"/>
      <c r="D31" s="23"/>
      <c r="E31" s="23"/>
      <c r="F31" s="23"/>
      <c r="G31" s="23"/>
      <c r="H31" s="23"/>
      <c r="I31" s="25"/>
      <c r="J31" s="23"/>
      <c r="K31" s="26"/>
      <c r="L31" s="27"/>
      <c r="M31" s="26" t="str">
        <f t="shared" si="3"/>
        <v/>
      </c>
      <c r="N31" s="26" t="str">
        <f t="shared" si="4"/>
        <v/>
      </c>
      <c r="O31" s="28" t="str">
        <f t="shared" si="5"/>
        <v/>
      </c>
      <c r="P31" s="23"/>
      <c r="Q31" s="24"/>
      <c r="R31" s="24"/>
      <c r="S31" s="23"/>
    </row>
    <row r="32" spans="1:19" ht="19.5" customHeight="1" x14ac:dyDescent="0.25">
      <c r="A32" s="29"/>
      <c r="B32" s="29"/>
      <c r="C32" s="30"/>
      <c r="D32" s="29"/>
      <c r="E32" s="29"/>
      <c r="F32" s="29"/>
      <c r="G32" s="29"/>
      <c r="H32" s="29"/>
      <c r="I32" s="31"/>
      <c r="J32" s="29"/>
      <c r="K32" s="32"/>
      <c r="L32" s="33"/>
      <c r="M32" s="32" t="str">
        <f t="shared" si="3"/>
        <v/>
      </c>
      <c r="N32" s="32" t="str">
        <f t="shared" si="4"/>
        <v/>
      </c>
      <c r="O32" s="34" t="str">
        <f t="shared" si="5"/>
        <v/>
      </c>
      <c r="P32" s="29"/>
      <c r="Q32" s="30"/>
      <c r="R32" s="30"/>
      <c r="S32" s="29"/>
    </row>
    <row r="33" spans="1:19" ht="19.5" customHeight="1" x14ac:dyDescent="0.25">
      <c r="A33" s="23"/>
      <c r="B33" s="23"/>
      <c r="C33" s="24"/>
      <c r="D33" s="23"/>
      <c r="E33" s="23"/>
      <c r="F33" s="23"/>
      <c r="G33" s="23"/>
      <c r="H33" s="23"/>
      <c r="I33" s="25"/>
      <c r="J33" s="23"/>
      <c r="K33" s="26"/>
      <c r="L33" s="27"/>
      <c r="M33" s="26" t="str">
        <f t="shared" si="3"/>
        <v/>
      </c>
      <c r="N33" s="26" t="str">
        <f t="shared" si="4"/>
        <v/>
      </c>
      <c r="O33" s="28" t="str">
        <f t="shared" si="5"/>
        <v/>
      </c>
      <c r="P33" s="23"/>
      <c r="Q33" s="24"/>
      <c r="R33" s="24"/>
      <c r="S33" s="23"/>
    </row>
    <row r="34" spans="1:19" ht="19.5" customHeight="1" x14ac:dyDescent="0.25">
      <c r="A34" s="29"/>
      <c r="B34" s="29"/>
      <c r="C34" s="30"/>
      <c r="D34" s="29"/>
      <c r="E34" s="29"/>
      <c r="F34" s="29"/>
      <c r="G34" s="29"/>
      <c r="H34" s="29"/>
      <c r="I34" s="31"/>
      <c r="J34" s="29"/>
      <c r="K34" s="32"/>
      <c r="L34" s="33"/>
      <c r="M34" s="32" t="str">
        <f t="shared" si="3"/>
        <v/>
      </c>
      <c r="N34" s="32" t="str">
        <f t="shared" si="4"/>
        <v/>
      </c>
      <c r="O34" s="34" t="str">
        <f t="shared" si="5"/>
        <v/>
      </c>
      <c r="P34" s="29"/>
      <c r="Q34" s="30"/>
      <c r="R34" s="30"/>
      <c r="S34" s="29"/>
    </row>
    <row r="35" spans="1:19" ht="19.5" customHeight="1" x14ac:dyDescent="0.25">
      <c r="A35" s="23"/>
      <c r="B35" s="23"/>
      <c r="C35" s="24"/>
      <c r="D35" s="23"/>
      <c r="E35" s="23"/>
      <c r="F35" s="23"/>
      <c r="G35" s="23"/>
      <c r="H35" s="23"/>
      <c r="I35" s="25"/>
      <c r="J35" s="23"/>
      <c r="K35" s="26"/>
      <c r="L35" s="27"/>
      <c r="M35" s="26" t="str">
        <f t="shared" si="3"/>
        <v/>
      </c>
      <c r="N35" s="26" t="str">
        <f t="shared" si="4"/>
        <v/>
      </c>
      <c r="O35" s="28" t="str">
        <f t="shared" si="5"/>
        <v/>
      </c>
      <c r="P35" s="23"/>
      <c r="Q35" s="24"/>
      <c r="R35" s="24"/>
      <c r="S35" s="23"/>
    </row>
    <row r="36" spans="1:19" ht="19.5" customHeight="1" x14ac:dyDescent="0.25">
      <c r="A36" s="29"/>
      <c r="B36" s="29"/>
      <c r="C36" s="30"/>
      <c r="D36" s="29"/>
      <c r="E36" s="29"/>
      <c r="F36" s="29"/>
      <c r="G36" s="29"/>
      <c r="H36" s="29"/>
      <c r="I36" s="31"/>
      <c r="J36" s="29"/>
      <c r="K36" s="32"/>
      <c r="L36" s="33"/>
      <c r="M36" s="32" t="str">
        <f t="shared" si="3"/>
        <v/>
      </c>
      <c r="N36" s="32" t="str">
        <f t="shared" si="4"/>
        <v/>
      </c>
      <c r="O36" s="34" t="str">
        <f t="shared" si="5"/>
        <v/>
      </c>
      <c r="P36" s="29"/>
      <c r="Q36" s="30"/>
      <c r="R36" s="30"/>
      <c r="S36" s="29"/>
    </row>
    <row r="37" spans="1:19" ht="19.5" customHeight="1" x14ac:dyDescent="0.25">
      <c r="A37" s="23"/>
      <c r="B37" s="23"/>
      <c r="C37" s="24"/>
      <c r="D37" s="23"/>
      <c r="E37" s="23"/>
      <c r="F37" s="23"/>
      <c r="G37" s="23"/>
      <c r="H37" s="23"/>
      <c r="I37" s="25"/>
      <c r="J37" s="23"/>
      <c r="K37" s="26"/>
      <c r="L37" s="27"/>
      <c r="M37" s="26" t="str">
        <f t="shared" si="3"/>
        <v/>
      </c>
      <c r="N37" s="26" t="str">
        <f t="shared" si="4"/>
        <v/>
      </c>
      <c r="O37" s="28" t="str">
        <f t="shared" si="5"/>
        <v/>
      </c>
      <c r="P37" s="23"/>
      <c r="Q37" s="24"/>
      <c r="R37" s="24"/>
      <c r="S37" s="23"/>
    </row>
    <row r="38" spans="1:19" ht="19.5" customHeight="1" x14ac:dyDescent="0.25">
      <c r="A38" s="29"/>
      <c r="B38" s="29"/>
      <c r="C38" s="30"/>
      <c r="D38" s="29"/>
      <c r="E38" s="29"/>
      <c r="F38" s="29"/>
      <c r="G38" s="29"/>
      <c r="H38" s="29"/>
      <c r="I38" s="31"/>
      <c r="J38" s="29"/>
      <c r="K38" s="32"/>
      <c r="L38" s="33"/>
      <c r="M38" s="32" t="str">
        <f t="shared" si="3"/>
        <v/>
      </c>
      <c r="N38" s="32" t="str">
        <f t="shared" si="4"/>
        <v/>
      </c>
      <c r="O38" s="34" t="str">
        <f t="shared" si="5"/>
        <v/>
      </c>
      <c r="P38" s="29"/>
      <c r="Q38" s="30"/>
      <c r="R38" s="30"/>
      <c r="S38" s="29"/>
    </row>
    <row r="39" spans="1:19" ht="19.5" customHeight="1" x14ac:dyDescent="0.25">
      <c r="A39" s="23"/>
      <c r="B39" s="23"/>
      <c r="C39" s="24"/>
      <c r="D39" s="23"/>
      <c r="E39" s="23"/>
      <c r="F39" s="23"/>
      <c r="G39" s="23"/>
      <c r="H39" s="23"/>
      <c r="I39" s="25"/>
      <c r="J39" s="23"/>
      <c r="K39" s="26"/>
      <c r="L39" s="27"/>
      <c r="M39" s="26" t="str">
        <f t="shared" si="3"/>
        <v/>
      </c>
      <c r="N39" s="26" t="str">
        <f t="shared" si="4"/>
        <v/>
      </c>
      <c r="O39" s="28" t="str">
        <f t="shared" si="5"/>
        <v/>
      </c>
      <c r="P39" s="23"/>
      <c r="Q39" s="24"/>
      <c r="R39" s="24"/>
      <c r="S39" s="23"/>
    </row>
    <row r="40" spans="1:19" ht="19.5" customHeight="1" x14ac:dyDescent="0.25">
      <c r="A40" s="29"/>
      <c r="B40" s="29"/>
      <c r="C40" s="30"/>
      <c r="D40" s="29"/>
      <c r="E40" s="29"/>
      <c r="F40" s="29"/>
      <c r="G40" s="29"/>
      <c r="H40" s="29"/>
      <c r="I40" s="31"/>
      <c r="J40" s="29"/>
      <c r="K40" s="32"/>
      <c r="L40" s="33"/>
      <c r="M40" s="32" t="str">
        <f t="shared" si="3"/>
        <v/>
      </c>
      <c r="N40" s="32" t="str">
        <f t="shared" si="4"/>
        <v/>
      </c>
      <c r="O40" s="34" t="str">
        <f t="shared" si="5"/>
        <v/>
      </c>
      <c r="P40" s="29"/>
      <c r="Q40" s="30"/>
      <c r="R40" s="30"/>
      <c r="S40" s="29"/>
    </row>
    <row r="41" spans="1:19" ht="19.5" customHeight="1" x14ac:dyDescent="0.25">
      <c r="A41" s="23"/>
      <c r="B41" s="23"/>
      <c r="C41" s="24"/>
      <c r="D41" s="23"/>
      <c r="E41" s="23"/>
      <c r="F41" s="23"/>
      <c r="G41" s="23"/>
      <c r="H41" s="23"/>
      <c r="I41" s="25"/>
      <c r="J41" s="23"/>
      <c r="K41" s="26"/>
      <c r="L41" s="27"/>
      <c r="M41" s="26" t="str">
        <f t="shared" si="3"/>
        <v/>
      </c>
      <c r="N41" s="26" t="str">
        <f t="shared" si="4"/>
        <v/>
      </c>
      <c r="O41" s="28" t="str">
        <f t="shared" si="5"/>
        <v/>
      </c>
      <c r="P41" s="23"/>
      <c r="Q41" s="24"/>
      <c r="R41" s="24"/>
      <c r="S41" s="23"/>
    </row>
    <row r="42" spans="1:19" ht="19.5" customHeight="1" x14ac:dyDescent="0.25">
      <c r="A42" s="29"/>
      <c r="B42" s="29"/>
      <c r="C42" s="30"/>
      <c r="D42" s="29"/>
      <c r="E42" s="29"/>
      <c r="F42" s="29"/>
      <c r="G42" s="29"/>
      <c r="H42" s="29"/>
      <c r="I42" s="31"/>
      <c r="J42" s="29"/>
      <c r="K42" s="32"/>
      <c r="L42" s="33"/>
      <c r="M42" s="32" t="str">
        <f t="shared" si="3"/>
        <v/>
      </c>
      <c r="N42" s="32" t="str">
        <f t="shared" si="4"/>
        <v/>
      </c>
      <c r="O42" s="34" t="str">
        <f t="shared" si="5"/>
        <v/>
      </c>
      <c r="P42" s="29"/>
      <c r="Q42" s="30"/>
      <c r="R42" s="30"/>
      <c r="S42" s="29"/>
    </row>
    <row r="43" spans="1:19" ht="19.5" customHeight="1" x14ac:dyDescent="0.25">
      <c r="A43" s="23"/>
      <c r="B43" s="23"/>
      <c r="C43" s="24"/>
      <c r="D43" s="23"/>
      <c r="E43" s="23"/>
      <c r="F43" s="23"/>
      <c r="G43" s="23"/>
      <c r="H43" s="23"/>
      <c r="I43" s="25"/>
      <c r="J43" s="23"/>
      <c r="K43" s="26"/>
      <c r="L43" s="27"/>
      <c r="M43" s="26" t="str">
        <f t="shared" si="3"/>
        <v/>
      </c>
      <c r="N43" s="26" t="str">
        <f t="shared" si="4"/>
        <v/>
      </c>
      <c r="O43" s="28" t="str">
        <f t="shared" si="5"/>
        <v/>
      </c>
      <c r="P43" s="23"/>
      <c r="Q43" s="24"/>
      <c r="R43" s="24"/>
      <c r="S43" s="23"/>
    </row>
    <row r="44" spans="1:19" ht="19.5" customHeight="1" x14ac:dyDescent="0.25">
      <c r="A44" s="29"/>
      <c r="B44" s="29"/>
      <c r="C44" s="30"/>
      <c r="D44" s="29"/>
      <c r="E44" s="29"/>
      <c r="F44" s="29"/>
      <c r="G44" s="29"/>
      <c r="H44" s="29"/>
      <c r="I44" s="31"/>
      <c r="J44" s="29"/>
      <c r="K44" s="32"/>
      <c r="L44" s="33"/>
      <c r="M44" s="32" t="str">
        <f t="shared" si="3"/>
        <v/>
      </c>
      <c r="N44" s="32" t="str">
        <f t="shared" si="4"/>
        <v/>
      </c>
      <c r="O44" s="34" t="str">
        <f t="shared" si="5"/>
        <v/>
      </c>
      <c r="P44" s="29"/>
      <c r="Q44" s="30"/>
      <c r="R44" s="30"/>
      <c r="S44" s="29"/>
    </row>
    <row r="45" spans="1:19" ht="19.5" customHeight="1" x14ac:dyDescent="0.25">
      <c r="A45" s="23"/>
      <c r="B45" s="23"/>
      <c r="C45" s="24"/>
      <c r="D45" s="23"/>
      <c r="E45" s="23"/>
      <c r="F45" s="23"/>
      <c r="G45" s="23"/>
      <c r="H45" s="23"/>
      <c r="I45" s="25"/>
      <c r="J45" s="23"/>
      <c r="K45" s="26"/>
      <c r="L45" s="27"/>
      <c r="M45" s="26" t="str">
        <f t="shared" si="3"/>
        <v/>
      </c>
      <c r="N45" s="26" t="str">
        <f t="shared" si="4"/>
        <v/>
      </c>
      <c r="O45" s="28" t="str">
        <f t="shared" si="5"/>
        <v/>
      </c>
      <c r="P45" s="23"/>
      <c r="Q45" s="24"/>
      <c r="R45" s="24"/>
      <c r="S45" s="23"/>
    </row>
    <row r="46" spans="1:19" ht="19.5" customHeight="1" x14ac:dyDescent="0.25">
      <c r="A46" s="29"/>
      <c r="B46" s="29"/>
      <c r="C46" s="30"/>
      <c r="D46" s="29"/>
      <c r="E46" s="29"/>
      <c r="F46" s="29"/>
      <c r="G46" s="29"/>
      <c r="H46" s="29"/>
      <c r="I46" s="31"/>
      <c r="J46" s="29"/>
      <c r="K46" s="32"/>
      <c r="L46" s="33"/>
      <c r="M46" s="32" t="str">
        <f t="shared" si="3"/>
        <v/>
      </c>
      <c r="N46" s="32" t="str">
        <f t="shared" si="4"/>
        <v/>
      </c>
      <c r="O46" s="34" t="str">
        <f t="shared" si="5"/>
        <v/>
      </c>
      <c r="P46" s="29"/>
      <c r="Q46" s="30"/>
      <c r="R46" s="30"/>
      <c r="S46" s="29"/>
    </row>
    <row r="47" spans="1:19" ht="19.5" customHeight="1" x14ac:dyDescent="0.25">
      <c r="A47" s="23"/>
      <c r="B47" s="23"/>
      <c r="C47" s="24"/>
      <c r="D47" s="23"/>
      <c r="E47" s="23"/>
      <c r="F47" s="23"/>
      <c r="G47" s="23"/>
      <c r="H47" s="23"/>
      <c r="I47" s="25"/>
      <c r="J47" s="23"/>
      <c r="K47" s="26"/>
      <c r="L47" s="27"/>
      <c r="M47" s="26" t="str">
        <f t="shared" si="3"/>
        <v/>
      </c>
      <c r="N47" s="26" t="str">
        <f t="shared" si="4"/>
        <v/>
      </c>
      <c r="O47" s="28" t="str">
        <f t="shared" si="5"/>
        <v/>
      </c>
      <c r="P47" s="23"/>
      <c r="Q47" s="24"/>
      <c r="R47" s="24"/>
      <c r="S47" s="23"/>
    </row>
    <row r="48" spans="1:19" ht="19.5" customHeight="1" x14ac:dyDescent="0.25">
      <c r="A48" s="29"/>
      <c r="B48" s="29"/>
      <c r="C48" s="30"/>
      <c r="D48" s="29"/>
      <c r="E48" s="29"/>
      <c r="F48" s="29"/>
      <c r="G48" s="29"/>
      <c r="H48" s="29"/>
      <c r="I48" s="31"/>
      <c r="J48" s="29"/>
      <c r="K48" s="32"/>
      <c r="L48" s="33"/>
      <c r="M48" s="32" t="str">
        <f t="shared" si="3"/>
        <v/>
      </c>
      <c r="N48" s="32" t="str">
        <f t="shared" si="4"/>
        <v/>
      </c>
      <c r="O48" s="34" t="str">
        <f t="shared" si="5"/>
        <v/>
      </c>
      <c r="P48" s="29"/>
      <c r="Q48" s="30"/>
      <c r="R48" s="30"/>
      <c r="S48" s="29"/>
    </row>
    <row r="49" spans="1:19" ht="19.5" customHeight="1" x14ac:dyDescent="0.25">
      <c r="A49" s="23"/>
      <c r="B49" s="23"/>
      <c r="C49" s="24"/>
      <c r="D49" s="23"/>
      <c r="E49" s="23"/>
      <c r="F49" s="23"/>
      <c r="G49" s="23"/>
      <c r="H49" s="23"/>
      <c r="I49" s="25"/>
      <c r="J49" s="23"/>
      <c r="K49" s="26"/>
      <c r="L49" s="27"/>
      <c r="M49" s="26" t="str">
        <f t="shared" si="3"/>
        <v/>
      </c>
      <c r="N49" s="26" t="str">
        <f t="shared" si="4"/>
        <v/>
      </c>
      <c r="O49" s="28" t="str">
        <f t="shared" si="5"/>
        <v/>
      </c>
      <c r="P49" s="23"/>
      <c r="Q49" s="24"/>
      <c r="R49" s="24"/>
      <c r="S49" s="23"/>
    </row>
    <row r="50" spans="1:19" ht="21.75" customHeight="1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6" t="s">
        <v>111</v>
      </c>
      <c r="M50" s="37">
        <f>SUM(M10:M49)</f>
        <v>11878.5</v>
      </c>
      <c r="N50" s="37">
        <f>SUM(N10:N49)</f>
        <v>2227.5150000000008</v>
      </c>
      <c r="O50" s="37">
        <f>SUM(O10:O49)</f>
        <v>14106.015000000001</v>
      </c>
      <c r="P50" s="35"/>
      <c r="Q50" s="35"/>
      <c r="R50" s="35"/>
      <c r="S50" s="35"/>
    </row>
  </sheetData>
  <autoFilter ref="A9:S49" xr:uid="{00000000-0009-0000-0000-000000000000}"/>
  <mergeCells count="13">
    <mergeCell ref="A6:D7"/>
    <mergeCell ref="E6:H7"/>
    <mergeCell ref="I6:L7"/>
    <mergeCell ref="M6:P7"/>
    <mergeCell ref="Q6:S7"/>
    <mergeCell ref="A1:S1"/>
    <mergeCell ref="A2:S2"/>
    <mergeCell ref="A3:S3"/>
    <mergeCell ref="A5:D5"/>
    <mergeCell ref="E5:H5"/>
    <mergeCell ref="I5:L5"/>
    <mergeCell ref="M5:P5"/>
    <mergeCell ref="Q5:S5"/>
  </mergeCells>
  <conditionalFormatting sqref="D10:D49">
    <cfRule type="cellIs" dxfId="8" priority="2" operator="equal">
      <formula>"Offen"</formula>
    </cfRule>
    <cfRule type="cellIs" dxfId="7" priority="3" operator="equal">
      <formula>"Bestellt"</formula>
    </cfRule>
    <cfRule type="cellIs" dxfId="6" priority="4" operator="equal">
      <formula>"Teillieferung"</formula>
    </cfRule>
    <cfRule type="cellIs" dxfId="5" priority="5" operator="equal">
      <formula>"Geliefert"</formula>
    </cfRule>
    <cfRule type="cellIs" dxfId="4" priority="6" operator="equal">
      <formula>"Storniert"</formula>
    </cfRule>
  </conditionalFormatting>
  <conditionalFormatting sqref="E10:E49">
    <cfRule type="cellIs" dxfId="3" priority="7" operator="equal">
      <formula>"Hoch"</formula>
    </cfRule>
    <cfRule type="cellIs" dxfId="2" priority="8" operator="equal">
      <formula>"Mittel"</formula>
    </cfRule>
    <cfRule type="cellIs" dxfId="1" priority="9" operator="equal">
      <formula>"Niedrig"</formula>
    </cfRule>
  </conditionalFormatting>
  <conditionalFormatting sqref="Q10:Q49">
    <cfRule type="expression" dxfId="0" priority="10">
      <formula>AND($Q10&lt;&gt;"",$Q10&lt;TODAY(),$R10="",$D10&lt;&gt;"Storniert")</formula>
    </cfRule>
  </conditionalFormatting>
  <dataValidations count="5">
    <dataValidation type="list" allowBlank="1" showErrorMessage="1" errorTitle="Hinweis" error="Bitte einen Wert aus der Liste wählen." sqref="D10:D49" xr:uid="{00000000-0002-0000-0000-000000000000}">
      <formula1>"Offen,Bestellt,Teillieferung,Geliefert,Storniert"</formula1>
      <formula2>0</formula2>
    </dataValidation>
    <dataValidation type="list" allowBlank="1" showErrorMessage="1" errorTitle="Hinweis" error="Bitte einen Wert aus der Liste wählen." sqref="E10:E49" xr:uid="{00000000-0002-0000-0000-000001000000}">
      <formula1>"Hoch,Mittel,Niedrig"</formula1>
      <formula2>0</formula2>
    </dataValidation>
    <dataValidation type="list" allowBlank="1" showErrorMessage="1" errorTitle="Hinweis" error="Bitte einen Wert aus der Liste wählen." sqref="J10:J49" xr:uid="{00000000-0002-0000-0000-000002000000}">
      <formula1>"Stück,Karton,Paket,Palette,Liter,Kilogramm,Meter,Stunde"</formula1>
      <formula2>0</formula2>
    </dataValidation>
    <dataValidation type="list" errorStyle="warning" allowBlank="1" errorTitle="Hinweis" error="Bitte einen Wert aus der Liste wählen." sqref="H10:H49" xr:uid="{00000000-0002-0000-0000-000003000000}">
      <formula1>"Büromaterial,IT &amp; Zubehör,Werkzeuge,Verpackung,Rohstoffe,Betriebsausstattung,Dienstleistung,Reinigung"</formula1>
      <formula2>0</formula2>
    </dataValidation>
    <dataValidation type="list" errorStyle="warning" allowBlank="1" errorTitle="Hinweis" error="Bitte einen Wert aus der Liste wählen." sqref="P10:P49" xr:uid="{00000000-0002-0000-0000-000004000000}">
      <formula1>"Nordkontor Handels GmbH,Bürowelt Sander KG,TechnoParts AG,GreenPack Verpackungen GmbH,MetallForm Süd GmbH,CleanPro Service,Alpha Rohstoffe GmbH"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Bestellliste</vt:lpstr>
      <vt:lpstr>Bestellliste!Druckbereich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2026-08-04T17:34:20Z</dcterms:created>
  <dcterms:modified xsi:type="dcterms:W3CDTF">2026-08-05T08:58:22Z</dcterms:modified>
  <dc:language>en-US</dc:language>
</cp:coreProperties>
</file>