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AD76570F-7679-469E-891A-3B406E57F1F2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Inventarliste" sheetId="1" r:id="rId1"/>
  </sheets>
  <definedNames>
    <definedName name="_xlnm._FilterDatabase" localSheetId="0" hidden="1">Inventarliste!$A$24:$N$49</definedName>
    <definedName name="_xlnm.Print_Area" localSheetId="0">Inventarliste!$A$1:$N$57</definedName>
    <definedName name="_xlnm.Print_Titles" localSheetId="0">Inventarliste!$24:$24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2" i="1" l="1"/>
  <c r="K49" i="1"/>
  <c r="I49" i="1"/>
  <c r="A49" i="1"/>
  <c r="K48" i="1"/>
  <c r="I48" i="1"/>
  <c r="A48" i="1"/>
  <c r="K47" i="1"/>
  <c r="I47" i="1"/>
  <c r="A47" i="1"/>
  <c r="K46" i="1"/>
  <c r="I46" i="1"/>
  <c r="A46" i="1"/>
  <c r="K45" i="1"/>
  <c r="I45" i="1"/>
  <c r="A45" i="1"/>
  <c r="K44" i="1"/>
  <c r="I44" i="1"/>
  <c r="A44" i="1"/>
  <c r="K43" i="1"/>
  <c r="I43" i="1"/>
  <c r="E10" i="1" s="1"/>
  <c r="A43" i="1"/>
  <c r="K42" i="1"/>
  <c r="I42" i="1"/>
  <c r="A42" i="1"/>
  <c r="K41" i="1"/>
  <c r="I41" i="1"/>
  <c r="A41" i="1"/>
  <c r="K40" i="1"/>
  <c r="I40" i="1"/>
  <c r="A40" i="1"/>
  <c r="K39" i="1"/>
  <c r="I39" i="1"/>
  <c r="A39" i="1"/>
  <c r="K38" i="1"/>
  <c r="I38" i="1"/>
  <c r="A38" i="1"/>
  <c r="K37" i="1"/>
  <c r="I37" i="1"/>
  <c r="A37" i="1"/>
  <c r="K36" i="1"/>
  <c r="I36" i="1"/>
  <c r="A36" i="1"/>
  <c r="K35" i="1"/>
  <c r="I35" i="1"/>
  <c r="A35" i="1"/>
  <c r="K34" i="1"/>
  <c r="I34" i="1"/>
  <c r="A34" i="1"/>
  <c r="K33" i="1"/>
  <c r="I33" i="1"/>
  <c r="A33" i="1"/>
  <c r="K32" i="1"/>
  <c r="I32" i="1"/>
  <c r="A32" i="1"/>
  <c r="K31" i="1"/>
  <c r="I31" i="1"/>
  <c r="A31" i="1"/>
  <c r="K30" i="1"/>
  <c r="I30" i="1"/>
  <c r="A30" i="1"/>
  <c r="K29" i="1"/>
  <c r="I29" i="1"/>
  <c r="A29" i="1"/>
  <c r="K28" i="1"/>
  <c r="I28" i="1"/>
  <c r="A28" i="1"/>
  <c r="K27" i="1"/>
  <c r="I27" i="1"/>
  <c r="A27" i="1"/>
  <c r="K26" i="1"/>
  <c r="I26" i="1"/>
  <c r="A26" i="1"/>
  <c r="K25" i="1"/>
  <c r="I25" i="1"/>
  <c r="I50" i="1" s="1"/>
  <c r="A25" i="1"/>
  <c r="E20" i="1"/>
  <c r="D20" i="1"/>
  <c r="E19" i="1"/>
  <c r="D19" i="1"/>
  <c r="E18" i="1"/>
  <c r="D18" i="1"/>
  <c r="E17" i="1"/>
  <c r="D17" i="1"/>
  <c r="E16" i="1"/>
  <c r="D16" i="1"/>
  <c r="E15" i="1"/>
  <c r="E21" i="1" s="1"/>
  <c r="D15" i="1"/>
  <c r="D21" i="1" s="1"/>
  <c r="K10" i="1"/>
  <c r="H10" i="1"/>
  <c r="B10" i="1"/>
  <c r="I2" i="1"/>
  <c r="F19" i="1" l="1"/>
  <c r="F18" i="1"/>
  <c r="F15" i="1"/>
  <c r="F21" i="1"/>
  <c r="F20" i="1"/>
  <c r="F16" i="1"/>
  <c r="F17" i="1"/>
</calcChain>
</file>

<file path=xl/sharedStrings.xml><?xml version="1.0" encoding="utf-8"?>
<sst xmlns="http://schemas.openxmlformats.org/spreadsheetml/2006/main" count="217" uniqueCount="124">
  <si>
    <t>Inventarliste</t>
  </si>
  <si>
    <t>Kategorien</t>
  </si>
  <si>
    <t>Lagerorte</t>
  </si>
  <si>
    <t>Einheiten</t>
  </si>
  <si>
    <t>Zustände</t>
  </si>
  <si>
    <t>Büroausstattung</t>
  </si>
  <si>
    <t>Zentrallager</t>
  </si>
  <si>
    <t>Stück</t>
  </si>
  <si>
    <t>Neu</t>
  </si>
  <si>
    <t>IT &amp; Technik</t>
  </si>
  <si>
    <t>Lager Nord</t>
  </si>
  <si>
    <t>Karton</t>
  </si>
  <si>
    <t>Sehr gut</t>
  </si>
  <si>
    <t>Werkzeuge &amp; Geräte</t>
  </si>
  <si>
    <t>Büro Erdgeschoss</t>
  </si>
  <si>
    <t>Palette</t>
  </si>
  <si>
    <t>Gebraucht</t>
  </si>
  <si>
    <t xml:space="preserve">  STAMMDATEN &amp; EINSTELLUNGEN</t>
  </si>
  <si>
    <t>Verbrauchsmaterial</t>
  </si>
  <si>
    <t>Büro Obergeschoss</t>
  </si>
  <si>
    <t>Set</t>
  </si>
  <si>
    <t>Reparaturbedürftig</t>
  </si>
  <si>
    <t>UNTERNEHMEN</t>
  </si>
  <si>
    <t>STANDORT / LAGER</t>
  </si>
  <si>
    <t>INVENTURART</t>
  </si>
  <si>
    <t>STICHTAG</t>
  </si>
  <si>
    <t>ERFASST VON</t>
  </si>
  <si>
    <t>WÄHRUNG</t>
  </si>
  <si>
    <t>Mobiliar</t>
  </si>
  <si>
    <t>Werkstatt</t>
  </si>
  <si>
    <t>Paar</t>
  </si>
  <si>
    <t>Ausgemustert</t>
  </si>
  <si>
    <t>Musterbetrieb GmbH</t>
  </si>
  <si>
    <t>Zentrallager Musterstadt</t>
  </si>
  <si>
    <t>Stichtagsinventur</t>
  </si>
  <si>
    <t>M. Beispiel</t>
  </si>
  <si>
    <t>EUR (€)</t>
  </si>
  <si>
    <t>Lager &amp; Sonstiges</t>
  </si>
  <si>
    <t>Archiv</t>
  </si>
  <si>
    <t>Liter</t>
  </si>
  <si>
    <t>Kilogramm</t>
  </si>
  <si>
    <t>POSITIONEN GESAMT</t>
  </si>
  <si>
    <t>GESAMTBESTANDSWERT</t>
  </si>
  <si>
    <t>NACHBESTELLUNG NÖTIG</t>
  </si>
  <si>
    <t>ERFASSTE KATEGORIEN</t>
  </si>
  <si>
    <t>Meter</t>
  </si>
  <si>
    <t xml:space="preserve">  AUSWERTUNG NACH KATEGORIE</t>
  </si>
  <si>
    <t xml:space="preserve">  HINWEISE &amp; STATUS-AMPEL</t>
  </si>
  <si>
    <t>Kategorie</t>
  </si>
  <si>
    <t>Pos.</t>
  </si>
  <si>
    <t>Bestandswert (€)</t>
  </si>
  <si>
    <t>Anteil</t>
  </si>
  <si>
    <t>Nachbestellen</t>
  </si>
  <si>
    <t>Bestand ≤ Mindestbestand  →  dringend nachbestellen</t>
  </si>
  <si>
    <t>Niedrig</t>
  </si>
  <si>
    <t>Bestand ≤ 1,5 × Mindestbestand  →  Nachbestellung planen</t>
  </si>
  <si>
    <t>Ausreichend</t>
  </si>
  <si>
    <t>Bestand über der Nachbestellstufe</t>
  </si>
  <si>
    <t>•  Bestandswert = Bestand × Einzelwert (wird automatisch berechnet).</t>
  </si>
  <si>
    <t>•  Auswahlfelder (Dropdown): Kategorie, Lagerort, Einheit, Zustand.</t>
  </si>
  <si>
    <t>•  Der Status wird je Position automatisch aus Bestand und Mindestbestand ermittelt.</t>
  </si>
  <si>
    <t>ⓘ  Alle Daten sind Beispielwerte und frei erfunden.</t>
  </si>
  <si>
    <t>Gesamt</t>
  </si>
  <si>
    <t xml:space="preserve">  INVENTARBESTAND</t>
  </si>
  <si>
    <t>Inventar-Nr.</t>
  </si>
  <si>
    <t>Bezeichnung</t>
  </si>
  <si>
    <t>Lagerort</t>
  </si>
  <si>
    <t>Bestand</t>
  </si>
  <si>
    <t>Einheit</t>
  </si>
  <si>
    <t>Einzelwert (€)</t>
  </si>
  <si>
    <t>Mind.-Bestand</t>
  </si>
  <si>
    <t>Status</t>
  </si>
  <si>
    <t>Zustand</t>
  </si>
  <si>
    <t>Lieferant</t>
  </si>
  <si>
    <t>Letzte Inventur</t>
  </si>
  <si>
    <t>INV-1001</t>
  </si>
  <si>
    <t>Kopierpapier A4 (80 g)</t>
  </si>
  <si>
    <t>Bürobedarf Muster GmbH</t>
  </si>
  <si>
    <t>INV-1002</t>
  </si>
  <si>
    <t>Notebook 14" Business</t>
  </si>
  <si>
    <t>TechnikPartner AG</t>
  </si>
  <si>
    <t>INV-1003</t>
  </si>
  <si>
    <t>Monitor 27" WQHD</t>
  </si>
  <si>
    <t>INV-1004</t>
  </si>
  <si>
    <t>Bürostuhl ergonomisch</t>
  </si>
  <si>
    <t>Möbelhaus Beispiel</t>
  </si>
  <si>
    <t>INV-1005</t>
  </si>
  <si>
    <t>Schreibtisch höhenverstellbar</t>
  </si>
  <si>
    <t>INV-1006</t>
  </si>
  <si>
    <t>Akkuschrauber 18 V</t>
  </si>
  <si>
    <t>Werkzeug Nord e.K.</t>
  </si>
  <si>
    <t>INV-1007</t>
  </si>
  <si>
    <t>Werkzeugkoffer 120-tlg.</t>
  </si>
  <si>
    <t>INV-1008</t>
  </si>
  <si>
    <t>Druckerpatronen (Set)</t>
  </si>
  <si>
    <t>INV-1009</t>
  </si>
  <si>
    <t>Aktenordner breit</t>
  </si>
  <si>
    <t>INV-1010</t>
  </si>
  <si>
    <t>Multifunktionsdrucker</t>
  </si>
  <si>
    <t>INV-1011</t>
  </si>
  <si>
    <t>Kabeltrommel 25 m</t>
  </si>
  <si>
    <t>INV-1012</t>
  </si>
  <si>
    <t>Reinigungsmittel Allzweck</t>
  </si>
  <si>
    <t>Handel &amp; Co. KG</t>
  </si>
  <si>
    <t>INV-1013</t>
  </si>
  <si>
    <t>Sicherheitshandschuhe</t>
  </si>
  <si>
    <t>INV-1014</t>
  </si>
  <si>
    <t>Regalsystem Metall</t>
  </si>
  <si>
    <t>INV-1015</t>
  </si>
  <si>
    <t>Whiteboard 120×90</t>
  </si>
  <si>
    <t>INV-1016</t>
  </si>
  <si>
    <t>Palette Kopierkarton</t>
  </si>
  <si>
    <t>INV-1017</t>
  </si>
  <si>
    <t>Erste-Hilfe-Koffer</t>
  </si>
  <si>
    <t>INV-1018</t>
  </si>
  <si>
    <t>Altgerät Notebook (defekt)</t>
  </si>
  <si>
    <t>—</t>
  </si>
  <si>
    <t>GESAMTBESTANDSWERT (alle Positionen)</t>
  </si>
  <si>
    <t xml:space="preserve">  So nutzen Sie diese Vorlage</t>
  </si>
  <si>
    <t>•  Tragen Sie neue Artikel ab Zeile 25 ein. Bestandswert und Status berechnen sich automatisch – bitte nicht überschreiben.</t>
  </si>
  <si>
    <t>•  Legen Sie je Artikel einen Mindestbestand fest; sobald der Bestand diese Schwelle erreicht, warnt die Status-Spalte.</t>
  </si>
  <si>
    <t>•  Kategorie, Lagerort, Einheit und Zustand werden über Dropdown-Listen ausgewählt (Listen sind in ausgeblendeten Spalten hinterlegt).</t>
  </si>
  <si>
    <t>•  Über den Autofilter in der Kopfzeile lassen sich Artikel nach Lagerort, Kategorie oder Status filtern.</t>
  </si>
  <si>
    <t>ⓘ  Diese Vorlage ist ein Muster mit frei erfundenen Beispieldaten (Firmen, Lieferanten, Artikel).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</si>
</sst>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.mm\.yyyy"/>
    <numFmt numFmtId="165" formatCode="#,##0&quot; €&quot;"/>
    <numFmt numFmtId="166" formatCode="0.0%"/>
    <numFmt numFmtId="167" formatCode="#,##0.##"/>
    <numFmt numFmtId="168" formatCode="#,##0.00&quot; €&quot;"/>
  </numFmts>
  <fonts count="21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sz val="10"/>
      <color rgb="FF5A6B65"/>
      <name val="Calibri"/>
      <charset val="1"/>
    </font>
    <font>
      <b/>
      <sz val="10"/>
      <color rgb="FF1B5E4A"/>
      <name val="Calibri"/>
      <charset val="1"/>
    </font>
    <font>
      <b/>
      <sz val="10"/>
      <color rgb="FFFFFFFF"/>
      <name val="Calibri"/>
      <charset val="1"/>
    </font>
    <font>
      <b/>
      <sz val="8"/>
      <color rgb="FF5A6B65"/>
      <name val="Calibri"/>
      <charset val="1"/>
    </font>
    <font>
      <b/>
      <sz val="11"/>
      <color rgb="FF12362C"/>
      <name val="Calibri"/>
      <charset val="1"/>
    </font>
    <font>
      <b/>
      <sz val="20"/>
      <color rgb="FF1B5E4A"/>
      <name val="Calibri"/>
      <charset val="1"/>
    </font>
    <font>
      <b/>
      <sz val="20"/>
      <color rgb="FF2E7D6B"/>
      <name val="Calibri"/>
      <charset val="1"/>
    </font>
    <font>
      <b/>
      <sz val="20"/>
      <color rgb="FFC0392B"/>
      <name val="Calibri"/>
      <charset val="1"/>
    </font>
    <font>
      <b/>
      <sz val="20"/>
      <color rgb="FF2E7D5B"/>
      <name val="Calibri"/>
      <charset val="1"/>
    </font>
    <font>
      <b/>
      <sz val="9"/>
      <color rgb="FFFFFFFF"/>
      <name val="Calibri"/>
      <charset val="1"/>
    </font>
    <font>
      <sz val="9"/>
      <color rgb="FF3B463F"/>
      <name val="Calibri"/>
      <charset val="1"/>
    </font>
    <font>
      <sz val="10"/>
      <color rgb="FF12362C"/>
      <name val="Calibri"/>
      <charset val="1"/>
    </font>
    <font>
      <sz val="10"/>
      <color rgb="FF1F2A26"/>
      <name val="Calibri"/>
      <charset val="1"/>
    </font>
    <font>
      <sz val="9"/>
      <color rgb="FF5A6B65"/>
      <name val="Calibri"/>
      <charset val="1"/>
    </font>
    <font>
      <b/>
      <sz val="9"/>
      <color rgb="FF5A6B65"/>
      <name val="Calibri"/>
      <charset val="1"/>
    </font>
    <font>
      <b/>
      <sz val="11"/>
      <color rgb="FFFFFFFF"/>
      <name val="Calibri"/>
      <charset val="1"/>
    </font>
    <font>
      <sz val="9"/>
      <color rgb="FF1F2A26"/>
      <name val="Calibri"/>
      <charset val="1"/>
    </font>
    <font>
      <b/>
      <sz val="9"/>
      <color rgb="FF1B5E4A"/>
      <name val="Calibri"/>
      <charset val="1"/>
    </font>
    <font>
      <b/>
      <sz val="9"/>
      <color rgb="FF1F2A26"/>
      <name val="Calibri"/>
      <charset val="1"/>
    </font>
  </fonts>
  <fills count="14">
    <fill>
      <patternFill patternType="none"/>
    </fill>
    <fill>
      <patternFill patternType="gray125"/>
    </fill>
    <fill>
      <patternFill patternType="solid">
        <fgColor rgb="FF1B5E4A"/>
        <bgColor rgb="FF3B463F"/>
      </patternFill>
    </fill>
    <fill>
      <patternFill patternType="solid">
        <fgColor rgb="FF2E7D6B"/>
        <bgColor rgb="FF2E7D5B"/>
      </patternFill>
    </fill>
    <fill>
      <patternFill patternType="solid">
        <fgColor rgb="FF8FBFB2"/>
        <bgColor rgb="FFBBD6CC"/>
      </patternFill>
    </fill>
    <fill>
      <patternFill patternType="solid">
        <fgColor rgb="FF2E7D5B"/>
        <bgColor rgb="FF2E7D6B"/>
      </patternFill>
    </fill>
    <fill>
      <patternFill patternType="solid">
        <fgColor rgb="FFC8871B"/>
        <bgColor rgb="FFFF6600"/>
      </patternFill>
    </fill>
    <fill>
      <patternFill patternType="solid">
        <fgColor rgb="FFEFF6F3"/>
        <bgColor rgb="FFF4F9F7"/>
      </patternFill>
    </fill>
    <fill>
      <patternFill patternType="solid">
        <fgColor rgb="FFFFFFFF"/>
        <bgColor rgb="FFF4F9F7"/>
      </patternFill>
    </fill>
    <fill>
      <patternFill patternType="solid">
        <fgColor rgb="FF12362C"/>
        <bgColor rgb="FF1F2A26"/>
      </patternFill>
    </fill>
    <fill>
      <patternFill patternType="solid">
        <fgColor rgb="FFC0392B"/>
        <bgColor rgb="FF993366"/>
      </patternFill>
    </fill>
    <fill>
      <patternFill patternType="solid">
        <fgColor rgb="FFE6F1ED"/>
        <bgColor rgb="FFE9F1EE"/>
      </patternFill>
    </fill>
    <fill>
      <patternFill patternType="solid">
        <fgColor rgb="FFF4F9F7"/>
        <bgColor rgb="FFEFF6F3"/>
      </patternFill>
    </fill>
    <fill>
      <patternFill patternType="solid">
        <fgColor theme="2"/>
        <bgColor rgb="FFF4F9F7"/>
      </patternFill>
    </fill>
  </fills>
  <borders count="8">
    <border>
      <left/>
      <right/>
      <top/>
      <bottom/>
      <diagonal/>
    </border>
    <border>
      <left style="thin">
        <color rgb="FFBBD6CC"/>
      </left>
      <right style="thin">
        <color rgb="FFBBD6CC"/>
      </right>
      <top style="thin">
        <color rgb="FFBBD6CC"/>
      </top>
      <bottom style="thin">
        <color rgb="FFBBD6CC"/>
      </bottom>
      <diagonal/>
    </border>
    <border>
      <left style="thin">
        <color rgb="FFE9F1EE"/>
      </left>
      <right style="thin">
        <color rgb="FFE9F1EE"/>
      </right>
      <top style="thick">
        <color rgb="FF1B5E4A"/>
      </top>
      <bottom/>
      <diagonal/>
    </border>
    <border>
      <left style="thin">
        <color rgb="FFE9F1EE"/>
      </left>
      <right style="thin">
        <color rgb="FFE9F1EE"/>
      </right>
      <top style="thick">
        <color rgb="FF2E7D6B"/>
      </top>
      <bottom/>
      <diagonal/>
    </border>
    <border>
      <left style="thin">
        <color rgb="FFE9F1EE"/>
      </left>
      <right style="thin">
        <color rgb="FFE9F1EE"/>
      </right>
      <top style="thick">
        <color rgb="FFC0392B"/>
      </top>
      <bottom/>
      <diagonal/>
    </border>
    <border>
      <left style="thin">
        <color rgb="FFE9F1EE"/>
      </left>
      <right style="thin">
        <color rgb="FFE9F1EE"/>
      </right>
      <top style="thick">
        <color rgb="FF2E7D5B"/>
      </top>
      <bottom/>
      <diagonal/>
    </border>
    <border>
      <left style="thin">
        <color rgb="FFE9F1EE"/>
      </left>
      <right style="thin">
        <color rgb="FFE9F1EE"/>
      </right>
      <top/>
      <bottom style="thin">
        <color rgb="FFE2ECE8"/>
      </bottom>
      <diagonal/>
    </border>
    <border>
      <left style="thin">
        <color rgb="FFD2E0DA"/>
      </left>
      <right style="thin">
        <color rgb="FFD2E0DA"/>
      </right>
      <top style="thin">
        <color rgb="FFD2E0DA"/>
      </top>
      <bottom style="thin">
        <color rgb="FFD2E0DA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1" fillId="9" borderId="7" xfId="0" applyFont="1" applyFill="1" applyBorder="1" applyAlignment="1">
      <alignment horizontal="center" vertical="center"/>
    </xf>
    <xf numFmtId="0" fontId="11" fillId="9" borderId="7" xfId="0" applyFont="1" applyFill="1" applyBorder="1" applyAlignment="1">
      <alignment horizontal="center" vertical="center" wrapText="1"/>
    </xf>
    <xf numFmtId="0" fontId="11" fillId="10" borderId="7" xfId="0" applyFont="1" applyFill="1" applyBorder="1" applyAlignment="1">
      <alignment horizontal="center" vertical="center"/>
    </xf>
    <xf numFmtId="0" fontId="14" fillId="8" borderId="7" xfId="0" applyFont="1" applyFill="1" applyBorder="1" applyAlignment="1">
      <alignment horizontal="center" vertical="center"/>
    </xf>
    <xf numFmtId="165" fontId="14" fillId="8" borderId="7" xfId="0" applyNumberFormat="1" applyFont="1" applyFill="1" applyBorder="1" applyAlignment="1">
      <alignment horizontal="right" vertical="center"/>
    </xf>
    <xf numFmtId="166" fontId="3" fillId="8" borderId="7" xfId="0" applyNumberFormat="1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/>
    </xf>
    <xf numFmtId="0" fontId="14" fillId="11" borderId="7" xfId="0" applyFont="1" applyFill="1" applyBorder="1" applyAlignment="1">
      <alignment horizontal="center" vertical="center"/>
    </xf>
    <xf numFmtId="165" fontId="14" fillId="11" borderId="7" xfId="0" applyNumberFormat="1" applyFont="1" applyFill="1" applyBorder="1" applyAlignment="1">
      <alignment horizontal="right" vertical="center"/>
    </xf>
    <xf numFmtId="166" fontId="3" fillId="11" borderId="7" xfId="0" applyNumberFormat="1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165" fontId="4" fillId="2" borderId="7" xfId="0" applyNumberFormat="1" applyFont="1" applyFill="1" applyBorder="1" applyAlignment="1">
      <alignment horizontal="right" vertical="center"/>
    </xf>
    <xf numFmtId="166" fontId="4" fillId="2" borderId="7" xfId="0" applyNumberFormat="1" applyFont="1" applyFill="1" applyBorder="1" applyAlignment="1">
      <alignment horizontal="center" vertical="center"/>
    </xf>
    <xf numFmtId="0" fontId="15" fillId="8" borderId="7" xfId="0" applyFont="1" applyFill="1" applyBorder="1" applyAlignment="1">
      <alignment horizontal="center" vertical="center"/>
    </xf>
    <xf numFmtId="0" fontId="18" fillId="8" borderId="7" xfId="0" applyFont="1" applyFill="1" applyBorder="1" applyAlignment="1">
      <alignment horizontal="left" vertical="center"/>
    </xf>
    <xf numFmtId="167" fontId="18" fillId="8" borderId="7" xfId="0" applyNumberFormat="1" applyFont="1" applyFill="1" applyBorder="1" applyAlignment="1">
      <alignment horizontal="center" vertical="center"/>
    </xf>
    <xf numFmtId="0" fontId="18" fillId="8" borderId="7" xfId="0" applyFont="1" applyFill="1" applyBorder="1" applyAlignment="1">
      <alignment horizontal="center" vertical="center"/>
    </xf>
    <xf numFmtId="168" fontId="18" fillId="8" borderId="7" xfId="0" applyNumberFormat="1" applyFont="1" applyFill="1" applyBorder="1" applyAlignment="1">
      <alignment horizontal="right" vertical="center"/>
    </xf>
    <xf numFmtId="168" fontId="19" fillId="8" borderId="7" xfId="0" applyNumberFormat="1" applyFont="1" applyFill="1" applyBorder="1" applyAlignment="1">
      <alignment horizontal="right" vertical="center"/>
    </xf>
    <xf numFmtId="0" fontId="20" fillId="8" borderId="7" xfId="0" applyFont="1" applyFill="1" applyBorder="1" applyAlignment="1">
      <alignment horizontal="center" vertical="center"/>
    </xf>
    <xf numFmtId="164" fontId="18" fillId="8" borderId="7" xfId="0" applyNumberFormat="1" applyFont="1" applyFill="1" applyBorder="1" applyAlignment="1">
      <alignment horizontal="center" vertical="center"/>
    </xf>
    <xf numFmtId="0" fontId="15" fillId="12" borderId="7" xfId="0" applyFont="1" applyFill="1" applyBorder="1" applyAlignment="1">
      <alignment horizontal="center" vertical="center"/>
    </xf>
    <xf numFmtId="0" fontId="18" fillId="12" borderId="7" xfId="0" applyFont="1" applyFill="1" applyBorder="1" applyAlignment="1">
      <alignment horizontal="left" vertical="center"/>
    </xf>
    <xf numFmtId="167" fontId="18" fillId="12" borderId="7" xfId="0" applyNumberFormat="1" applyFont="1" applyFill="1" applyBorder="1" applyAlignment="1">
      <alignment horizontal="center" vertical="center"/>
    </xf>
    <xf numFmtId="0" fontId="18" fillId="12" borderId="7" xfId="0" applyFont="1" applyFill="1" applyBorder="1" applyAlignment="1">
      <alignment horizontal="center" vertical="center"/>
    </xf>
    <xf numFmtId="168" fontId="18" fillId="12" borderId="7" xfId="0" applyNumberFormat="1" applyFont="1" applyFill="1" applyBorder="1" applyAlignment="1">
      <alignment horizontal="right" vertical="center"/>
    </xf>
    <xf numFmtId="168" fontId="19" fillId="12" borderId="7" xfId="0" applyNumberFormat="1" applyFont="1" applyFill="1" applyBorder="1" applyAlignment="1">
      <alignment horizontal="right" vertical="center"/>
    </xf>
    <xf numFmtId="0" fontId="20" fillId="12" borderId="7" xfId="0" applyFont="1" applyFill="1" applyBorder="1" applyAlignment="1">
      <alignment horizontal="center" vertical="center"/>
    </xf>
    <xf numFmtId="164" fontId="18" fillId="12" borderId="7" xfId="0" applyNumberFormat="1" applyFont="1" applyFill="1" applyBorder="1" applyAlignment="1">
      <alignment horizontal="center" vertical="center"/>
    </xf>
    <xf numFmtId="168" fontId="17" fillId="2" borderId="0" xfId="0" applyNumberFormat="1" applyFont="1" applyFill="1" applyAlignment="1">
      <alignment horizontal="right" vertical="center"/>
    </xf>
    <xf numFmtId="0" fontId="16" fillId="0" borderId="0" xfId="0" applyFont="1" applyAlignment="1">
      <alignment horizontal="left" vertical="center" indent="1"/>
    </xf>
    <xf numFmtId="0" fontId="3" fillId="11" borderId="0" xfId="0" applyFont="1" applyFill="1" applyAlignment="1">
      <alignment horizontal="left" vertical="center"/>
    </xf>
    <xf numFmtId="0" fontId="15" fillId="0" borderId="0" xfId="0" applyFont="1" applyAlignment="1">
      <alignment horizontal="left" vertical="center" indent="1"/>
    </xf>
    <xf numFmtId="0" fontId="13" fillId="11" borderId="7" xfId="0" applyFont="1" applyFill="1" applyBorder="1" applyAlignment="1">
      <alignment horizontal="left" vertical="center"/>
    </xf>
    <xf numFmtId="0" fontId="16" fillId="8" borderId="0" xfId="0" applyFont="1" applyFill="1" applyAlignment="1">
      <alignment horizontal="left" vertical="center" indent="1"/>
    </xf>
    <xf numFmtId="0" fontId="4" fillId="2" borderId="7" xfId="0" applyFont="1" applyFill="1" applyBorder="1" applyAlignment="1">
      <alignment horizontal="left" vertical="center"/>
    </xf>
    <xf numFmtId="0" fontId="17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 indent="1"/>
    </xf>
    <xf numFmtId="0" fontId="13" fillId="8" borderId="7" xfId="0" applyFont="1" applyFill="1" applyBorder="1" applyAlignment="1">
      <alignment horizontal="left" vertical="center"/>
    </xf>
    <xf numFmtId="0" fontId="15" fillId="8" borderId="0" xfId="0" applyFont="1" applyFill="1" applyAlignment="1">
      <alignment horizontal="left" vertical="center" indent="1"/>
    </xf>
    <xf numFmtId="0" fontId="11" fillId="9" borderId="7" xfId="0" applyFont="1" applyFill="1" applyBorder="1" applyAlignment="1">
      <alignment horizontal="left" vertical="center"/>
    </xf>
    <xf numFmtId="0" fontId="12" fillId="8" borderId="0" xfId="0" applyFont="1" applyFill="1" applyAlignment="1">
      <alignment horizontal="left" vertical="center" indent="1"/>
    </xf>
    <xf numFmtId="0" fontId="12" fillId="11" borderId="0" xfId="0" applyFont="1" applyFill="1" applyAlignment="1">
      <alignment horizontal="left" vertical="center" indent="1"/>
    </xf>
    <xf numFmtId="1" fontId="7" fillId="13" borderId="6" xfId="0" applyNumberFormat="1" applyFont="1" applyFill="1" applyBorder="1" applyAlignment="1">
      <alignment horizontal="left" vertical="center" indent="1"/>
    </xf>
    <xf numFmtId="165" fontId="8" fillId="13" borderId="6" xfId="0" applyNumberFormat="1" applyFont="1" applyFill="1" applyBorder="1" applyAlignment="1">
      <alignment horizontal="left" vertical="center" indent="1"/>
    </xf>
    <xf numFmtId="1" fontId="9" fillId="13" borderId="6" xfId="0" applyNumberFormat="1" applyFont="1" applyFill="1" applyBorder="1" applyAlignment="1">
      <alignment horizontal="left" vertical="center" indent="1"/>
    </xf>
    <xf numFmtId="1" fontId="10" fillId="13" borderId="6" xfId="0" applyNumberFormat="1" applyFont="1" applyFill="1" applyBorder="1" applyAlignment="1">
      <alignment horizontal="left" vertical="center" indent="1"/>
    </xf>
    <xf numFmtId="0" fontId="4" fillId="3" borderId="0" xfId="0" applyFont="1" applyFill="1" applyAlignment="1">
      <alignment horizontal="left" vertical="center"/>
    </xf>
    <xf numFmtId="0" fontId="6" fillId="7" borderId="1" xfId="0" applyFont="1" applyFill="1" applyBorder="1" applyAlignment="1">
      <alignment horizontal="left" vertical="center" indent="1"/>
    </xf>
    <xf numFmtId="0" fontId="5" fillId="13" borderId="2" xfId="0" applyFont="1" applyFill="1" applyBorder="1" applyAlignment="1">
      <alignment horizontal="left" vertical="center" indent="1"/>
    </xf>
    <xf numFmtId="0" fontId="5" fillId="13" borderId="3" xfId="0" applyFont="1" applyFill="1" applyBorder="1" applyAlignment="1">
      <alignment horizontal="left" vertical="center" indent="1"/>
    </xf>
    <xf numFmtId="0" fontId="5" fillId="13" borderId="4" xfId="0" applyFont="1" applyFill="1" applyBorder="1" applyAlignment="1">
      <alignment horizontal="left" vertical="center" indent="1"/>
    </xf>
    <xf numFmtId="0" fontId="5" fillId="13" borderId="5" xfId="0" applyFont="1" applyFill="1" applyBorder="1" applyAlignment="1">
      <alignment horizontal="left" vertical="center" indent="1"/>
    </xf>
    <xf numFmtId="164" fontId="6" fillId="7" borderId="1" xfId="0" applyNumberFormat="1" applyFont="1" applyFill="1" applyBorder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right" vertical="center" indent="1"/>
    </xf>
    <xf numFmtId="0" fontId="5" fillId="0" borderId="0" xfId="0" applyFont="1" applyAlignment="1">
      <alignment horizontal="left" vertical="center" indent="1"/>
    </xf>
  </cellXfs>
  <cellStyles count="1">
    <cellStyle name="Standard" xfId="0" builtinId="0"/>
  </cellStyles>
  <dxfs count="9">
    <dxf>
      <font>
        <b/>
        <sz val="9"/>
        <color rgb="FFC0392B"/>
        <name val="Calibri"/>
        <charset val="1"/>
      </font>
    </dxf>
    <dxf>
      <font>
        <b/>
        <sz val="9"/>
        <color rgb="FFC8871B"/>
        <name val="Calibri"/>
        <charset val="1"/>
      </font>
    </dxf>
    <dxf>
      <font>
        <b/>
        <sz val="9"/>
        <color rgb="FF7C8A85"/>
        <name val="Calibri"/>
        <charset val="1"/>
      </font>
    </dxf>
    <dxf>
      <font>
        <b/>
        <sz val="9"/>
        <color rgb="FF2E7D5B"/>
        <name val="Calibri"/>
        <charset val="1"/>
      </font>
    </dxf>
    <dxf>
      <font>
        <b/>
        <sz val="9"/>
        <color rgb="FF2E7D5B"/>
        <name val="Calibri"/>
        <charset val="1"/>
      </font>
    </dxf>
    <dxf>
      <font>
        <b/>
        <sz val="9"/>
        <color rgb="FFFFFFFF"/>
        <name val="Calibri"/>
        <charset val="1"/>
      </font>
      <fill>
        <patternFill>
          <bgColor rgb="FF2E7D5B"/>
        </patternFill>
      </fill>
    </dxf>
    <dxf>
      <font>
        <b/>
        <sz val="9"/>
        <color rgb="FFFFFFFF"/>
        <name val="Calibri"/>
        <charset val="1"/>
      </font>
      <fill>
        <patternFill>
          <bgColor rgb="FFC8871B"/>
        </patternFill>
      </fill>
    </dxf>
    <dxf>
      <font>
        <b/>
        <sz val="9"/>
        <color rgb="FFFFFFFF"/>
        <name val="Calibri"/>
        <charset val="1"/>
      </font>
      <fill>
        <patternFill>
          <bgColor rgb="FFC0392B"/>
        </patternFill>
      </fill>
    </dxf>
    <dxf>
      <font>
        <b/>
        <sz val="9"/>
        <color rgb="FFC0392B"/>
        <name val="Calibri"/>
        <charset val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E7D5B"/>
      <rgbColor rgb="FFBBD6CC"/>
      <rgbColor rgb="FF7C8A85"/>
      <rgbColor rgb="FF9999FF"/>
      <rgbColor rgb="FF993366"/>
      <rgbColor rgb="FFF4F9F7"/>
      <rgbColor rgb="FFE6F1ED"/>
      <rgbColor rgb="FF660066"/>
      <rgbColor rgb="FFFF8080"/>
      <rgbColor rgb="FF0066CC"/>
      <rgbColor rgb="FFD2E0DA"/>
      <rgbColor rgb="FF000080"/>
      <rgbColor rgb="FFFF00FF"/>
      <rgbColor rgb="FFFFFF00"/>
      <rgbColor rgb="FF00FFFF"/>
      <rgbColor rgb="FF800080"/>
      <rgbColor rgb="FF800000"/>
      <rgbColor rgb="FF1B5E4A"/>
      <rgbColor rgb="FF0000FF"/>
      <rgbColor rgb="FF00CCFF"/>
      <rgbColor rgb="FFE9F1EE"/>
      <rgbColor rgb="FFE2ECE8"/>
      <rgbColor rgb="FFEFF6F3"/>
      <rgbColor rgb="FF8FBFB2"/>
      <rgbColor rgb="FFFF99CC"/>
      <rgbColor rgb="FFCC99FF"/>
      <rgbColor rgb="FFFFCC99"/>
      <rgbColor rgb="FF3366FF"/>
      <rgbColor rgb="FF33CCCC"/>
      <rgbColor rgb="FF99CC00"/>
      <rgbColor rgb="FFFFCC00"/>
      <rgbColor rgb="FFC8871B"/>
      <rgbColor rgb="FFFF6600"/>
      <rgbColor rgb="FF5A6B65"/>
      <rgbColor rgb="FF969696"/>
      <rgbColor rgb="FF003366"/>
      <rgbColor rgb="FF2E7D6B"/>
      <rgbColor rgb="FF12362C"/>
      <rgbColor rgb="FF3B463F"/>
      <rgbColor rgb="FFC0392B"/>
      <rgbColor rgb="FF993366"/>
      <rgbColor rgb="FF333399"/>
      <rgbColor rgb="FF1F2A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7"/>
  <sheetViews>
    <sheetView showGridLines="0" tabSelected="1" zoomScaleNormal="100" workbookViewId="0">
      <selection activeCell="T24" sqref="T24"/>
    </sheetView>
  </sheetViews>
  <sheetFormatPr baseColWidth="10" defaultColWidth="8.7109375" defaultRowHeight="15" x14ac:dyDescent="0.25"/>
  <cols>
    <col min="1" max="1" width="6" customWidth="1"/>
    <col min="2" max="2" width="14.140625" bestFit="1" customWidth="1"/>
    <col min="3" max="3" width="24.5703125" bestFit="1" customWidth="1"/>
    <col min="4" max="4" width="17" bestFit="1" customWidth="1"/>
    <col min="5" max="5" width="15.85546875" bestFit="1" customWidth="1"/>
    <col min="6" max="6" width="11.28515625" bestFit="1" customWidth="1"/>
    <col min="7" max="7" width="10.42578125" bestFit="1" customWidth="1"/>
    <col min="8" max="8" width="15.42578125" bestFit="1" customWidth="1"/>
    <col min="9" max="9" width="17.7109375" bestFit="1" customWidth="1"/>
    <col min="10" max="10" width="15.85546875" bestFit="1" customWidth="1"/>
    <col min="11" max="11" width="11" bestFit="1" customWidth="1"/>
    <col min="12" max="12" width="11.140625" bestFit="1" customWidth="1"/>
    <col min="13" max="13" width="20.85546875" bestFit="1" customWidth="1"/>
    <col min="14" max="14" width="16.140625" bestFit="1" customWidth="1"/>
    <col min="16" max="19" width="13" hidden="1" customWidth="1"/>
  </cols>
  <sheetData>
    <row r="1" spans="1:19" ht="33.75" customHeight="1" x14ac:dyDescent="0.2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P1" t="s">
        <v>1</v>
      </c>
      <c r="Q1" t="s">
        <v>2</v>
      </c>
      <c r="R1" t="s">
        <v>3</v>
      </c>
      <c r="S1" t="s">
        <v>4</v>
      </c>
    </row>
    <row r="2" spans="1:19" ht="18" customHeight="1" x14ac:dyDescent="0.25">
      <c r="A2" s="62" t="str">
        <f>"Musterbetrieb GmbH  ·  Bestandsübersicht  ·  Stichtag "&amp;TEXT($H$7,"DD.MM.AAAA")</f>
        <v>Musterbetrieb GmbH  ·  Bestandsübersicht  ·  Stichtag 31.03.2026</v>
      </c>
      <c r="B2" s="62"/>
      <c r="C2" s="62"/>
      <c r="D2" s="62"/>
      <c r="E2" s="62"/>
      <c r="F2" s="62"/>
      <c r="G2" s="62"/>
      <c r="H2" s="62"/>
      <c r="I2" s="63" t="str">
        <f>"Positionen: "&amp;COUNTA(C25:C49)&amp;"    |    zur Nachbestellung: "&amp;COUNTIF(K25:K49,"Nachbestellen")</f>
        <v>Positionen: 18    |    zur Nachbestellung: 3</v>
      </c>
      <c r="J2" s="63"/>
      <c r="K2" s="63"/>
      <c r="L2" s="63"/>
      <c r="M2" s="63"/>
      <c r="N2" s="63"/>
      <c r="P2" t="s">
        <v>5</v>
      </c>
      <c r="Q2" t="s">
        <v>6</v>
      </c>
      <c r="R2" t="s">
        <v>7</v>
      </c>
      <c r="S2" t="s">
        <v>8</v>
      </c>
    </row>
    <row r="3" spans="1:19" ht="4.5" customHeight="1" x14ac:dyDescent="0.25">
      <c r="B3" s="1"/>
      <c r="C3" s="2"/>
      <c r="D3" s="3"/>
      <c r="E3" s="4"/>
      <c r="F3" s="5"/>
      <c r="G3" s="2"/>
      <c r="H3" s="1"/>
      <c r="I3" s="3"/>
      <c r="J3" s="4"/>
      <c r="K3" s="2"/>
      <c r="L3" s="1"/>
      <c r="M3" s="3"/>
      <c r="N3" s="4"/>
      <c r="P3" t="s">
        <v>9</v>
      </c>
      <c r="Q3" t="s">
        <v>10</v>
      </c>
      <c r="R3" t="s">
        <v>11</v>
      </c>
      <c r="S3" t="s">
        <v>12</v>
      </c>
    </row>
    <row r="4" spans="1:19" ht="6" customHeight="1" x14ac:dyDescent="0.25">
      <c r="P4" t="s">
        <v>13</v>
      </c>
      <c r="Q4" t="s">
        <v>14</v>
      </c>
      <c r="R4" t="s">
        <v>15</v>
      </c>
      <c r="S4" t="s">
        <v>16</v>
      </c>
    </row>
    <row r="5" spans="1:19" ht="19.5" customHeight="1" x14ac:dyDescent="0.25">
      <c r="A5" s="54" t="s">
        <v>17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P5" t="s">
        <v>18</v>
      </c>
      <c r="Q5" t="s">
        <v>19</v>
      </c>
      <c r="R5" t="s">
        <v>20</v>
      </c>
      <c r="S5" t="s">
        <v>21</v>
      </c>
    </row>
    <row r="6" spans="1:19" ht="13.5" customHeight="1" x14ac:dyDescent="0.25">
      <c r="B6" s="64" t="s">
        <v>22</v>
      </c>
      <c r="C6" s="64"/>
      <c r="D6" s="64" t="s">
        <v>23</v>
      </c>
      <c r="E6" s="64"/>
      <c r="F6" s="64" t="s">
        <v>24</v>
      </c>
      <c r="G6" s="64"/>
      <c r="H6" s="64" t="s">
        <v>25</v>
      </c>
      <c r="I6" s="64"/>
      <c r="J6" s="64" t="s">
        <v>26</v>
      </c>
      <c r="K6" s="64"/>
      <c r="L6" s="64" t="s">
        <v>27</v>
      </c>
      <c r="M6" s="64"/>
      <c r="N6" s="64"/>
      <c r="P6" t="s">
        <v>28</v>
      </c>
      <c r="Q6" t="s">
        <v>29</v>
      </c>
      <c r="R6" t="s">
        <v>30</v>
      </c>
      <c r="S6" t="s">
        <v>31</v>
      </c>
    </row>
    <row r="7" spans="1:19" ht="21.75" customHeight="1" x14ac:dyDescent="0.25">
      <c r="B7" s="55" t="s">
        <v>32</v>
      </c>
      <c r="C7" s="55"/>
      <c r="D7" s="55" t="s">
        <v>33</v>
      </c>
      <c r="E7" s="55"/>
      <c r="F7" s="55" t="s">
        <v>34</v>
      </c>
      <c r="G7" s="55"/>
      <c r="H7" s="60">
        <v>46112</v>
      </c>
      <c r="I7" s="60"/>
      <c r="J7" s="55" t="s">
        <v>35</v>
      </c>
      <c r="K7" s="55"/>
      <c r="L7" s="55" t="s">
        <v>36</v>
      </c>
      <c r="M7" s="55"/>
      <c r="N7" s="55"/>
      <c r="P7" t="s">
        <v>37</v>
      </c>
      <c r="Q7" t="s">
        <v>38</v>
      </c>
      <c r="R7" t="s">
        <v>39</v>
      </c>
    </row>
    <row r="8" spans="1:19" ht="7.5" customHeight="1" x14ac:dyDescent="0.25">
      <c r="R8" t="s">
        <v>40</v>
      </c>
    </row>
    <row r="9" spans="1:19" ht="15" customHeight="1" x14ac:dyDescent="0.25">
      <c r="B9" s="56" t="s">
        <v>41</v>
      </c>
      <c r="C9" s="56"/>
      <c r="D9" s="56"/>
      <c r="E9" s="57" t="s">
        <v>42</v>
      </c>
      <c r="F9" s="57"/>
      <c r="G9" s="57"/>
      <c r="H9" s="58" t="s">
        <v>43</v>
      </c>
      <c r="I9" s="58"/>
      <c r="J9" s="58"/>
      <c r="K9" s="59" t="s">
        <v>44</v>
      </c>
      <c r="L9" s="59"/>
      <c r="M9" s="59"/>
      <c r="N9" s="59"/>
      <c r="R9" t="s">
        <v>45</v>
      </c>
    </row>
    <row r="10" spans="1:19" ht="18" customHeight="1" x14ac:dyDescent="0.25">
      <c r="B10" s="50">
        <f>COUNTA(C25:C49)</f>
        <v>18</v>
      </c>
      <c r="C10" s="50"/>
      <c r="D10" s="50"/>
      <c r="E10" s="51">
        <f>SUM(I25:I49)</f>
        <v>24740.600000000002</v>
      </c>
      <c r="F10" s="51"/>
      <c r="G10" s="51"/>
      <c r="H10" s="52">
        <f>COUNTIF(K25:K49,"Nachbestellen")</f>
        <v>3</v>
      </c>
      <c r="I10" s="52"/>
      <c r="J10" s="52"/>
      <c r="K10" s="53">
        <f>SUMPRODUCT((D25:D49&lt;&gt;"")/COUNTIF(D25:D49,D25:D49&amp;""))</f>
        <v>6</v>
      </c>
      <c r="L10" s="53"/>
      <c r="M10" s="53"/>
      <c r="N10" s="53"/>
    </row>
    <row r="11" spans="1:19" ht="12" customHeight="1" x14ac:dyDescent="0.25">
      <c r="B11" s="50"/>
      <c r="C11" s="50"/>
      <c r="D11" s="50"/>
      <c r="E11" s="51"/>
      <c r="F11" s="51"/>
      <c r="G11" s="51"/>
      <c r="H11" s="52"/>
      <c r="I11" s="52"/>
      <c r="J11" s="52"/>
      <c r="K11" s="53"/>
      <c r="L11" s="53"/>
      <c r="M11" s="53"/>
      <c r="N11" s="53"/>
    </row>
    <row r="12" spans="1:19" ht="7.5" customHeight="1" x14ac:dyDescent="0.25"/>
    <row r="13" spans="1:19" ht="19.5" customHeight="1" x14ac:dyDescent="0.25">
      <c r="B13" s="54" t="s">
        <v>46</v>
      </c>
      <c r="C13" s="54"/>
      <c r="D13" s="54"/>
      <c r="E13" s="54"/>
      <c r="F13" s="54"/>
      <c r="H13" s="54" t="s">
        <v>47</v>
      </c>
      <c r="I13" s="54"/>
      <c r="J13" s="54"/>
      <c r="K13" s="54"/>
      <c r="L13" s="54"/>
      <c r="M13" s="54"/>
      <c r="N13" s="54"/>
    </row>
    <row r="14" spans="1:19" ht="16.5" customHeight="1" x14ac:dyDescent="0.25">
      <c r="B14" s="47" t="s">
        <v>48</v>
      </c>
      <c r="C14" s="47"/>
      <c r="D14" s="6" t="s">
        <v>49</v>
      </c>
      <c r="E14" s="7" t="s">
        <v>50</v>
      </c>
      <c r="F14" s="6" t="s">
        <v>51</v>
      </c>
      <c r="H14" s="8" t="s">
        <v>52</v>
      </c>
      <c r="I14" s="48" t="s">
        <v>53</v>
      </c>
      <c r="J14" s="48"/>
      <c r="K14" s="48"/>
      <c r="L14" s="48"/>
      <c r="M14" s="48"/>
      <c r="N14" s="48"/>
    </row>
    <row r="15" spans="1:19" ht="16.5" customHeight="1" x14ac:dyDescent="0.25">
      <c r="B15" s="45" t="s">
        <v>5</v>
      </c>
      <c r="C15" s="45"/>
      <c r="D15" s="9">
        <f t="shared" ref="D15:D20" si="0">COUNTIF($D$25:$D$49,B15)</f>
        <v>2</v>
      </c>
      <c r="E15" s="10">
        <f t="shared" ref="E15:E20" si="1">SUMIF($D$25:$D$49,B15,$I$25:$I$49)</f>
        <v>578</v>
      </c>
      <c r="F15" s="11">
        <f t="shared" ref="F15:F20" si="2">IFERROR(E15/$E$21,0)</f>
        <v>2.3362408349029529E-2</v>
      </c>
      <c r="H15" s="12" t="s">
        <v>54</v>
      </c>
      <c r="I15" s="49" t="s">
        <v>55</v>
      </c>
      <c r="J15" s="49"/>
      <c r="K15" s="49"/>
      <c r="L15" s="49"/>
      <c r="M15" s="49"/>
      <c r="N15" s="49"/>
    </row>
    <row r="16" spans="1:19" ht="16.5" customHeight="1" x14ac:dyDescent="0.25">
      <c r="B16" s="40" t="s">
        <v>9</v>
      </c>
      <c r="C16" s="40"/>
      <c r="D16" s="13">
        <f t="shared" si="0"/>
        <v>4</v>
      </c>
      <c r="E16" s="14">
        <f t="shared" si="1"/>
        <v>13787</v>
      </c>
      <c r="F16" s="15">
        <f t="shared" si="2"/>
        <v>0.55726215209008667</v>
      </c>
      <c r="H16" s="16" t="s">
        <v>56</v>
      </c>
      <c r="I16" s="48" t="s">
        <v>57</v>
      </c>
      <c r="J16" s="48"/>
      <c r="K16" s="48"/>
      <c r="L16" s="48"/>
      <c r="M16" s="48"/>
      <c r="N16" s="48"/>
    </row>
    <row r="17" spans="1:14" ht="16.5" customHeight="1" x14ac:dyDescent="0.25">
      <c r="B17" s="45" t="s">
        <v>13</v>
      </c>
      <c r="C17" s="45"/>
      <c r="D17" s="9">
        <f t="shared" si="0"/>
        <v>3</v>
      </c>
      <c r="E17" s="10">
        <f t="shared" si="1"/>
        <v>1159</v>
      </c>
      <c r="F17" s="11">
        <f t="shared" si="2"/>
        <v>4.6846074872881012E-2</v>
      </c>
      <c r="H17" s="46" t="s">
        <v>58</v>
      </c>
      <c r="I17" s="46"/>
      <c r="J17" s="46"/>
      <c r="K17" s="46"/>
      <c r="L17" s="46"/>
      <c r="M17" s="46"/>
      <c r="N17" s="46"/>
    </row>
    <row r="18" spans="1:14" ht="16.5" customHeight="1" x14ac:dyDescent="0.25">
      <c r="B18" s="40" t="s">
        <v>18</v>
      </c>
      <c r="C18" s="40"/>
      <c r="D18" s="13">
        <f t="shared" si="0"/>
        <v>4</v>
      </c>
      <c r="E18" s="14">
        <f t="shared" si="1"/>
        <v>1767.2</v>
      </c>
      <c r="F18" s="15">
        <f t="shared" si="2"/>
        <v>7.1429148848451529E-2</v>
      </c>
      <c r="H18" s="46" t="s">
        <v>59</v>
      </c>
      <c r="I18" s="46"/>
      <c r="J18" s="46"/>
      <c r="K18" s="46"/>
      <c r="L18" s="46"/>
      <c r="M18" s="46"/>
      <c r="N18" s="46"/>
    </row>
    <row r="19" spans="1:14" ht="16.5" customHeight="1" x14ac:dyDescent="0.25">
      <c r="B19" s="45" t="s">
        <v>28</v>
      </c>
      <c r="C19" s="45"/>
      <c r="D19" s="9">
        <f t="shared" si="0"/>
        <v>3</v>
      </c>
      <c r="E19" s="10">
        <f t="shared" si="1"/>
        <v>6580</v>
      </c>
      <c r="F19" s="11">
        <f t="shared" si="2"/>
        <v>0.26595959677614928</v>
      </c>
      <c r="H19" s="46" t="s">
        <v>60</v>
      </c>
      <c r="I19" s="46"/>
      <c r="J19" s="46"/>
      <c r="K19" s="46"/>
      <c r="L19" s="46"/>
      <c r="M19" s="46"/>
      <c r="N19" s="46"/>
    </row>
    <row r="20" spans="1:14" ht="16.5" customHeight="1" x14ac:dyDescent="0.25">
      <c r="B20" s="40" t="s">
        <v>37</v>
      </c>
      <c r="C20" s="40"/>
      <c r="D20" s="13">
        <f t="shared" si="0"/>
        <v>2</v>
      </c>
      <c r="E20" s="14">
        <f t="shared" si="1"/>
        <v>869.4</v>
      </c>
      <c r="F20" s="15">
        <f t="shared" si="2"/>
        <v>3.5140619063401851E-2</v>
      </c>
      <c r="H20" s="41" t="s">
        <v>61</v>
      </c>
      <c r="I20" s="41"/>
      <c r="J20" s="41"/>
      <c r="K20" s="41"/>
      <c r="L20" s="41"/>
      <c r="M20" s="41"/>
      <c r="N20" s="41"/>
    </row>
    <row r="21" spans="1:14" ht="18" customHeight="1" x14ac:dyDescent="0.25">
      <c r="B21" s="42" t="s">
        <v>62</v>
      </c>
      <c r="C21" s="42"/>
      <c r="D21" s="17">
        <f>SUM(D15:D20)</f>
        <v>18</v>
      </c>
      <c r="E21" s="18">
        <f>SUM(E15:E20)</f>
        <v>24740.600000000002</v>
      </c>
      <c r="F21" s="19">
        <f>IFERROR(E21/E21,0)</f>
        <v>1</v>
      </c>
    </row>
    <row r="22" spans="1:14" ht="7.5" customHeight="1" x14ac:dyDescent="0.25"/>
    <row r="23" spans="1:14" ht="21.75" customHeight="1" x14ac:dyDescent="0.25">
      <c r="A23" s="43" t="s">
        <v>63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4" ht="30" customHeight="1" x14ac:dyDescent="0.25">
      <c r="A24" s="7" t="s">
        <v>49</v>
      </c>
      <c r="B24" s="7" t="s">
        <v>64</v>
      </c>
      <c r="C24" s="7" t="s">
        <v>65</v>
      </c>
      <c r="D24" s="7" t="s">
        <v>48</v>
      </c>
      <c r="E24" s="7" t="s">
        <v>66</v>
      </c>
      <c r="F24" s="7" t="s">
        <v>67</v>
      </c>
      <c r="G24" s="7" t="s">
        <v>68</v>
      </c>
      <c r="H24" s="7" t="s">
        <v>69</v>
      </c>
      <c r="I24" s="7" t="s">
        <v>50</v>
      </c>
      <c r="J24" s="7" t="s">
        <v>70</v>
      </c>
      <c r="K24" s="7" t="s">
        <v>71</v>
      </c>
      <c r="L24" s="7" t="s">
        <v>72</v>
      </c>
      <c r="M24" s="7" t="s">
        <v>73</v>
      </c>
      <c r="N24" s="7" t="s">
        <v>74</v>
      </c>
    </row>
    <row r="25" spans="1:14" ht="15.75" customHeight="1" x14ac:dyDescent="0.25">
      <c r="A25" s="20">
        <f t="shared" ref="A25:A49" si="3">IF(C25="","",ROW()-24)</f>
        <v>1</v>
      </c>
      <c r="B25" s="21" t="s">
        <v>75</v>
      </c>
      <c r="C25" s="21" t="s">
        <v>76</v>
      </c>
      <c r="D25" s="21" t="s">
        <v>18</v>
      </c>
      <c r="E25" s="21" t="s">
        <v>6</v>
      </c>
      <c r="F25" s="22">
        <v>8</v>
      </c>
      <c r="G25" s="23" t="s">
        <v>11</v>
      </c>
      <c r="H25" s="24">
        <v>24.9</v>
      </c>
      <c r="I25" s="25">
        <f t="shared" ref="I25:I49" si="4">IF(OR(F25="",H25=""),"",F25*H25)</f>
        <v>199.2</v>
      </c>
      <c r="J25" s="22">
        <v>15</v>
      </c>
      <c r="K25" s="26" t="str">
        <f t="shared" ref="K25:K49" si="5">IF(C25="","",IF(J25="","–",IF(F25&lt;=J25,"Nachbestellen",IF(F25&lt;=J25*1.5,"Niedrig","Ausreichend"))))</f>
        <v>Nachbestellen</v>
      </c>
      <c r="L25" s="26" t="s">
        <v>8</v>
      </c>
      <c r="M25" s="21" t="s">
        <v>77</v>
      </c>
      <c r="N25" s="27">
        <v>46034</v>
      </c>
    </row>
    <row r="26" spans="1:14" ht="15.75" customHeight="1" x14ac:dyDescent="0.25">
      <c r="A26" s="28">
        <f t="shared" si="3"/>
        <v>2</v>
      </c>
      <c r="B26" s="29" t="s">
        <v>78</v>
      </c>
      <c r="C26" s="29" t="s">
        <v>79</v>
      </c>
      <c r="D26" s="29" t="s">
        <v>9</v>
      </c>
      <c r="E26" s="29" t="s">
        <v>19</v>
      </c>
      <c r="F26" s="30">
        <v>12</v>
      </c>
      <c r="G26" s="31" t="s">
        <v>7</v>
      </c>
      <c r="H26" s="32">
        <v>949</v>
      </c>
      <c r="I26" s="33">
        <f t="shared" si="4"/>
        <v>11388</v>
      </c>
      <c r="J26" s="30">
        <v>5</v>
      </c>
      <c r="K26" s="34" t="str">
        <f t="shared" si="5"/>
        <v>Ausreichend</v>
      </c>
      <c r="L26" s="34" t="s">
        <v>12</v>
      </c>
      <c r="M26" s="29" t="s">
        <v>80</v>
      </c>
      <c r="N26" s="35">
        <v>46068</v>
      </c>
    </row>
    <row r="27" spans="1:14" ht="15.75" customHeight="1" x14ac:dyDescent="0.25">
      <c r="A27" s="20">
        <f t="shared" si="3"/>
        <v>3</v>
      </c>
      <c r="B27" s="21" t="s">
        <v>81</v>
      </c>
      <c r="C27" s="21" t="s">
        <v>82</v>
      </c>
      <c r="D27" s="21" t="s">
        <v>9</v>
      </c>
      <c r="E27" s="21" t="s">
        <v>19</v>
      </c>
      <c r="F27" s="22">
        <v>9</v>
      </c>
      <c r="G27" s="23" t="s">
        <v>7</v>
      </c>
      <c r="H27" s="24">
        <v>189</v>
      </c>
      <c r="I27" s="25">
        <f t="shared" si="4"/>
        <v>1701</v>
      </c>
      <c r="J27" s="22">
        <v>6</v>
      </c>
      <c r="K27" s="26" t="str">
        <f t="shared" si="5"/>
        <v>Niedrig</v>
      </c>
      <c r="L27" s="26" t="s">
        <v>8</v>
      </c>
      <c r="M27" s="21" t="s">
        <v>80</v>
      </c>
      <c r="N27" s="27">
        <v>46068</v>
      </c>
    </row>
    <row r="28" spans="1:14" ht="15.75" customHeight="1" x14ac:dyDescent="0.25">
      <c r="A28" s="28">
        <f t="shared" si="3"/>
        <v>4</v>
      </c>
      <c r="B28" s="29" t="s">
        <v>83</v>
      </c>
      <c r="C28" s="29" t="s">
        <v>84</v>
      </c>
      <c r="D28" s="29" t="s">
        <v>28</v>
      </c>
      <c r="E28" s="29" t="s">
        <v>14</v>
      </c>
      <c r="F28" s="30">
        <v>24</v>
      </c>
      <c r="G28" s="31" t="s">
        <v>7</v>
      </c>
      <c r="H28" s="32">
        <v>159</v>
      </c>
      <c r="I28" s="33">
        <f t="shared" si="4"/>
        <v>3816</v>
      </c>
      <c r="J28" s="30">
        <v>8</v>
      </c>
      <c r="K28" s="34" t="str">
        <f t="shared" si="5"/>
        <v>Ausreichend</v>
      </c>
      <c r="L28" s="34" t="s">
        <v>12</v>
      </c>
      <c r="M28" s="29" t="s">
        <v>85</v>
      </c>
      <c r="N28" s="35">
        <v>46073</v>
      </c>
    </row>
    <row r="29" spans="1:14" ht="15.75" customHeight="1" x14ac:dyDescent="0.25">
      <c r="A29" s="20">
        <f t="shared" si="3"/>
        <v>5</v>
      </c>
      <c r="B29" s="21" t="s">
        <v>86</v>
      </c>
      <c r="C29" s="21" t="s">
        <v>87</v>
      </c>
      <c r="D29" s="21" t="s">
        <v>28</v>
      </c>
      <c r="E29" s="21" t="s">
        <v>14</v>
      </c>
      <c r="F29" s="22">
        <v>6</v>
      </c>
      <c r="G29" s="23" t="s">
        <v>7</v>
      </c>
      <c r="H29" s="24">
        <v>329</v>
      </c>
      <c r="I29" s="25">
        <f t="shared" si="4"/>
        <v>1974</v>
      </c>
      <c r="J29" s="22">
        <v>4</v>
      </c>
      <c r="K29" s="26" t="str">
        <f t="shared" si="5"/>
        <v>Niedrig</v>
      </c>
      <c r="L29" s="26" t="s">
        <v>8</v>
      </c>
      <c r="M29" s="21" t="s">
        <v>85</v>
      </c>
      <c r="N29" s="27">
        <v>46073</v>
      </c>
    </row>
    <row r="30" spans="1:14" ht="15.75" customHeight="1" x14ac:dyDescent="0.25">
      <c r="A30" s="28">
        <f t="shared" si="3"/>
        <v>6</v>
      </c>
      <c r="B30" s="29" t="s">
        <v>88</v>
      </c>
      <c r="C30" s="29" t="s">
        <v>89</v>
      </c>
      <c r="D30" s="29" t="s">
        <v>13</v>
      </c>
      <c r="E30" s="29" t="s">
        <v>29</v>
      </c>
      <c r="F30" s="30">
        <v>5</v>
      </c>
      <c r="G30" s="31" t="s">
        <v>7</v>
      </c>
      <c r="H30" s="32">
        <v>129</v>
      </c>
      <c r="I30" s="33">
        <f t="shared" si="4"/>
        <v>645</v>
      </c>
      <c r="J30" s="30">
        <v>3</v>
      </c>
      <c r="K30" s="34" t="str">
        <f t="shared" si="5"/>
        <v>Ausreichend</v>
      </c>
      <c r="L30" s="34" t="s">
        <v>16</v>
      </c>
      <c r="M30" s="29" t="s">
        <v>90</v>
      </c>
      <c r="N30" s="35">
        <v>46086</v>
      </c>
    </row>
    <row r="31" spans="1:14" ht="15.75" customHeight="1" x14ac:dyDescent="0.25">
      <c r="A31" s="20">
        <f t="shared" si="3"/>
        <v>7</v>
      </c>
      <c r="B31" s="21" t="s">
        <v>91</v>
      </c>
      <c r="C31" s="21" t="s">
        <v>92</v>
      </c>
      <c r="D31" s="21" t="s">
        <v>13</v>
      </c>
      <c r="E31" s="21" t="s">
        <v>29</v>
      </c>
      <c r="F31" s="22">
        <v>3</v>
      </c>
      <c r="G31" s="23" t="s">
        <v>20</v>
      </c>
      <c r="H31" s="24">
        <v>89.9</v>
      </c>
      <c r="I31" s="25">
        <f t="shared" si="4"/>
        <v>269.70000000000005</v>
      </c>
      <c r="J31" s="22">
        <v>3</v>
      </c>
      <c r="K31" s="26" t="str">
        <f t="shared" si="5"/>
        <v>Nachbestellen</v>
      </c>
      <c r="L31" s="26" t="s">
        <v>12</v>
      </c>
      <c r="M31" s="21" t="s">
        <v>90</v>
      </c>
      <c r="N31" s="27">
        <v>46086</v>
      </c>
    </row>
    <row r="32" spans="1:14" ht="15.75" customHeight="1" x14ac:dyDescent="0.25">
      <c r="A32" s="28">
        <f t="shared" si="3"/>
        <v>8</v>
      </c>
      <c r="B32" s="29" t="s">
        <v>93</v>
      </c>
      <c r="C32" s="29" t="s">
        <v>94</v>
      </c>
      <c r="D32" s="29" t="s">
        <v>18</v>
      </c>
      <c r="E32" s="29" t="s">
        <v>6</v>
      </c>
      <c r="F32" s="30">
        <v>22</v>
      </c>
      <c r="G32" s="31" t="s">
        <v>20</v>
      </c>
      <c r="H32" s="32">
        <v>54.5</v>
      </c>
      <c r="I32" s="33">
        <f t="shared" si="4"/>
        <v>1199</v>
      </c>
      <c r="J32" s="30">
        <v>10</v>
      </c>
      <c r="K32" s="34" t="str">
        <f t="shared" si="5"/>
        <v>Ausreichend</v>
      </c>
      <c r="L32" s="34" t="s">
        <v>8</v>
      </c>
      <c r="M32" s="29" t="s">
        <v>77</v>
      </c>
      <c r="N32" s="35">
        <v>46034</v>
      </c>
    </row>
    <row r="33" spans="1:14" ht="15.75" customHeight="1" x14ac:dyDescent="0.25">
      <c r="A33" s="20">
        <f t="shared" si="3"/>
        <v>9</v>
      </c>
      <c r="B33" s="21" t="s">
        <v>95</v>
      </c>
      <c r="C33" s="21" t="s">
        <v>96</v>
      </c>
      <c r="D33" s="21" t="s">
        <v>5</v>
      </c>
      <c r="E33" s="21" t="s">
        <v>38</v>
      </c>
      <c r="F33" s="22">
        <v>140</v>
      </c>
      <c r="G33" s="23" t="s">
        <v>7</v>
      </c>
      <c r="H33" s="24">
        <v>2.2999999999999998</v>
      </c>
      <c r="I33" s="25">
        <f t="shared" si="4"/>
        <v>322</v>
      </c>
      <c r="J33" s="22">
        <v>50</v>
      </c>
      <c r="K33" s="26" t="str">
        <f t="shared" si="5"/>
        <v>Ausreichend</v>
      </c>
      <c r="L33" s="26" t="s">
        <v>8</v>
      </c>
      <c r="M33" s="21" t="s">
        <v>77</v>
      </c>
      <c r="N33" s="27">
        <v>46034</v>
      </c>
    </row>
    <row r="34" spans="1:14" ht="15.75" customHeight="1" x14ac:dyDescent="0.25">
      <c r="A34" s="28">
        <f t="shared" si="3"/>
        <v>10</v>
      </c>
      <c r="B34" s="29" t="s">
        <v>97</v>
      </c>
      <c r="C34" s="29" t="s">
        <v>98</v>
      </c>
      <c r="D34" s="29" t="s">
        <v>9</v>
      </c>
      <c r="E34" s="29" t="s">
        <v>14</v>
      </c>
      <c r="F34" s="30">
        <v>2</v>
      </c>
      <c r="G34" s="31" t="s">
        <v>7</v>
      </c>
      <c r="H34" s="32">
        <v>349</v>
      </c>
      <c r="I34" s="33">
        <f t="shared" si="4"/>
        <v>698</v>
      </c>
      <c r="J34" s="30">
        <v>2</v>
      </c>
      <c r="K34" s="34" t="str">
        <f t="shared" si="5"/>
        <v>Nachbestellen</v>
      </c>
      <c r="L34" s="34" t="s">
        <v>16</v>
      </c>
      <c r="M34" s="29" t="s">
        <v>80</v>
      </c>
      <c r="N34" s="35">
        <v>46068</v>
      </c>
    </row>
    <row r="35" spans="1:14" ht="15.75" customHeight="1" x14ac:dyDescent="0.25">
      <c r="A35" s="20">
        <f t="shared" si="3"/>
        <v>11</v>
      </c>
      <c r="B35" s="21" t="s">
        <v>99</v>
      </c>
      <c r="C35" s="21" t="s">
        <v>100</v>
      </c>
      <c r="D35" s="21" t="s">
        <v>13</v>
      </c>
      <c r="E35" s="21" t="s">
        <v>29</v>
      </c>
      <c r="F35" s="22">
        <v>7</v>
      </c>
      <c r="G35" s="23" t="s">
        <v>7</v>
      </c>
      <c r="H35" s="24">
        <v>34.9</v>
      </c>
      <c r="I35" s="25">
        <f t="shared" si="4"/>
        <v>244.29999999999998</v>
      </c>
      <c r="J35" s="22">
        <v>4</v>
      </c>
      <c r="K35" s="26" t="str">
        <f t="shared" si="5"/>
        <v>Ausreichend</v>
      </c>
      <c r="L35" s="26" t="s">
        <v>12</v>
      </c>
      <c r="M35" s="21" t="s">
        <v>90</v>
      </c>
      <c r="N35" s="27">
        <v>46086</v>
      </c>
    </row>
    <row r="36" spans="1:14" ht="15.75" customHeight="1" x14ac:dyDescent="0.25">
      <c r="A36" s="28">
        <f t="shared" si="3"/>
        <v>12</v>
      </c>
      <c r="B36" s="29" t="s">
        <v>101</v>
      </c>
      <c r="C36" s="29" t="s">
        <v>102</v>
      </c>
      <c r="D36" s="29" t="s">
        <v>18</v>
      </c>
      <c r="E36" s="29" t="s">
        <v>6</v>
      </c>
      <c r="F36" s="30">
        <v>30</v>
      </c>
      <c r="G36" s="31" t="s">
        <v>39</v>
      </c>
      <c r="H36" s="32">
        <v>3.9</v>
      </c>
      <c r="I36" s="33">
        <f t="shared" si="4"/>
        <v>117</v>
      </c>
      <c r="J36" s="30">
        <v>20</v>
      </c>
      <c r="K36" s="34" t="str">
        <f t="shared" si="5"/>
        <v>Niedrig</v>
      </c>
      <c r="L36" s="34" t="s">
        <v>8</v>
      </c>
      <c r="M36" s="29" t="s">
        <v>103</v>
      </c>
      <c r="N36" s="35">
        <v>46040</v>
      </c>
    </row>
    <row r="37" spans="1:14" ht="15.75" customHeight="1" x14ac:dyDescent="0.25">
      <c r="A37" s="20">
        <f t="shared" si="3"/>
        <v>13</v>
      </c>
      <c r="B37" s="21" t="s">
        <v>104</v>
      </c>
      <c r="C37" s="21" t="s">
        <v>105</v>
      </c>
      <c r="D37" s="21" t="s">
        <v>18</v>
      </c>
      <c r="E37" s="21" t="s">
        <v>10</v>
      </c>
      <c r="F37" s="22">
        <v>60</v>
      </c>
      <c r="G37" s="23" t="s">
        <v>30</v>
      </c>
      <c r="H37" s="24">
        <v>4.2</v>
      </c>
      <c r="I37" s="25">
        <f t="shared" si="4"/>
        <v>252</v>
      </c>
      <c r="J37" s="22">
        <v>30</v>
      </c>
      <c r="K37" s="26" t="str">
        <f t="shared" si="5"/>
        <v>Ausreichend</v>
      </c>
      <c r="L37" s="26" t="s">
        <v>8</v>
      </c>
      <c r="M37" s="21" t="s">
        <v>103</v>
      </c>
      <c r="N37" s="27">
        <v>46040</v>
      </c>
    </row>
    <row r="38" spans="1:14" ht="15.75" customHeight="1" x14ac:dyDescent="0.25">
      <c r="A38" s="28">
        <f t="shared" si="3"/>
        <v>14</v>
      </c>
      <c r="B38" s="29" t="s">
        <v>106</v>
      </c>
      <c r="C38" s="29" t="s">
        <v>107</v>
      </c>
      <c r="D38" s="29" t="s">
        <v>28</v>
      </c>
      <c r="E38" s="29" t="s">
        <v>10</v>
      </c>
      <c r="F38" s="30">
        <v>10</v>
      </c>
      <c r="G38" s="31" t="s">
        <v>7</v>
      </c>
      <c r="H38" s="32">
        <v>79</v>
      </c>
      <c r="I38" s="33">
        <f t="shared" si="4"/>
        <v>790</v>
      </c>
      <c r="J38" s="30">
        <v>5</v>
      </c>
      <c r="K38" s="34" t="str">
        <f t="shared" si="5"/>
        <v>Ausreichend</v>
      </c>
      <c r="L38" s="34" t="s">
        <v>12</v>
      </c>
      <c r="M38" s="29" t="s">
        <v>85</v>
      </c>
      <c r="N38" s="35">
        <v>46075</v>
      </c>
    </row>
    <row r="39" spans="1:14" ht="15.75" customHeight="1" x14ac:dyDescent="0.25">
      <c r="A39" s="20">
        <f t="shared" si="3"/>
        <v>15</v>
      </c>
      <c r="B39" s="21" t="s">
        <v>108</v>
      </c>
      <c r="C39" s="21" t="s">
        <v>109</v>
      </c>
      <c r="D39" s="21" t="s">
        <v>5</v>
      </c>
      <c r="E39" s="21" t="s">
        <v>19</v>
      </c>
      <c r="F39" s="22">
        <v>4</v>
      </c>
      <c r="G39" s="23" t="s">
        <v>7</v>
      </c>
      <c r="H39" s="24">
        <v>64</v>
      </c>
      <c r="I39" s="25">
        <f t="shared" si="4"/>
        <v>256</v>
      </c>
      <c r="J39" s="22">
        <v>3</v>
      </c>
      <c r="K39" s="26" t="str">
        <f t="shared" si="5"/>
        <v>Niedrig</v>
      </c>
      <c r="L39" s="26" t="s">
        <v>16</v>
      </c>
      <c r="M39" s="21" t="s">
        <v>77</v>
      </c>
      <c r="N39" s="27">
        <v>46034</v>
      </c>
    </row>
    <row r="40" spans="1:14" ht="15.75" customHeight="1" x14ac:dyDescent="0.25">
      <c r="A40" s="28">
        <f t="shared" si="3"/>
        <v>16</v>
      </c>
      <c r="B40" s="29" t="s">
        <v>110</v>
      </c>
      <c r="C40" s="29" t="s">
        <v>111</v>
      </c>
      <c r="D40" s="29" t="s">
        <v>37</v>
      </c>
      <c r="E40" s="29" t="s">
        <v>6</v>
      </c>
      <c r="F40" s="30">
        <v>3</v>
      </c>
      <c r="G40" s="31" t="s">
        <v>15</v>
      </c>
      <c r="H40" s="32">
        <v>210</v>
      </c>
      <c r="I40" s="33">
        <f t="shared" si="4"/>
        <v>630</v>
      </c>
      <c r="J40" s="30">
        <v>2</v>
      </c>
      <c r="K40" s="34" t="str">
        <f t="shared" si="5"/>
        <v>Niedrig</v>
      </c>
      <c r="L40" s="34" t="s">
        <v>8</v>
      </c>
      <c r="M40" s="29" t="s">
        <v>103</v>
      </c>
      <c r="N40" s="35">
        <v>46040</v>
      </c>
    </row>
    <row r="41" spans="1:14" ht="15.75" customHeight="1" x14ac:dyDescent="0.25">
      <c r="A41" s="20">
        <f t="shared" si="3"/>
        <v>17</v>
      </c>
      <c r="B41" s="21" t="s">
        <v>112</v>
      </c>
      <c r="C41" s="21" t="s">
        <v>113</v>
      </c>
      <c r="D41" s="21" t="s">
        <v>37</v>
      </c>
      <c r="E41" s="21" t="s">
        <v>29</v>
      </c>
      <c r="F41" s="22">
        <v>6</v>
      </c>
      <c r="G41" s="23" t="s">
        <v>7</v>
      </c>
      <c r="H41" s="24">
        <v>39.9</v>
      </c>
      <c r="I41" s="25">
        <f t="shared" si="4"/>
        <v>239.39999999999998</v>
      </c>
      <c r="J41" s="22">
        <v>4</v>
      </c>
      <c r="K41" s="26" t="str">
        <f t="shared" si="5"/>
        <v>Niedrig</v>
      </c>
      <c r="L41" s="26" t="s">
        <v>8</v>
      </c>
      <c r="M41" s="21" t="s">
        <v>103</v>
      </c>
      <c r="N41" s="27">
        <v>46083</v>
      </c>
    </row>
    <row r="42" spans="1:14" ht="15.75" customHeight="1" x14ac:dyDescent="0.25">
      <c r="A42" s="28">
        <f t="shared" si="3"/>
        <v>18</v>
      </c>
      <c r="B42" s="29" t="s">
        <v>114</v>
      </c>
      <c r="C42" s="29" t="s">
        <v>115</v>
      </c>
      <c r="D42" s="29" t="s">
        <v>9</v>
      </c>
      <c r="E42" s="29" t="s">
        <v>38</v>
      </c>
      <c r="F42" s="30">
        <v>1</v>
      </c>
      <c r="G42" s="31" t="s">
        <v>7</v>
      </c>
      <c r="H42" s="32">
        <v>0</v>
      </c>
      <c r="I42" s="33">
        <f t="shared" si="4"/>
        <v>0</v>
      </c>
      <c r="J42" s="30"/>
      <c r="K42" s="34" t="str">
        <f t="shared" si="5"/>
        <v>–</v>
      </c>
      <c r="L42" s="34" t="s">
        <v>31</v>
      </c>
      <c r="M42" s="29" t="s">
        <v>116</v>
      </c>
      <c r="N42" s="35">
        <v>46091</v>
      </c>
    </row>
    <row r="43" spans="1:14" ht="15.75" customHeight="1" x14ac:dyDescent="0.25">
      <c r="A43" s="20" t="str">
        <f t="shared" si="3"/>
        <v/>
      </c>
      <c r="B43" s="21"/>
      <c r="C43" s="21"/>
      <c r="D43" s="21"/>
      <c r="E43" s="21"/>
      <c r="F43" s="22"/>
      <c r="G43" s="21"/>
      <c r="H43" s="24"/>
      <c r="I43" s="25" t="str">
        <f t="shared" si="4"/>
        <v/>
      </c>
      <c r="J43" s="22"/>
      <c r="K43" s="26" t="str">
        <f t="shared" si="5"/>
        <v/>
      </c>
      <c r="L43" s="21"/>
      <c r="M43" s="21"/>
      <c r="N43" s="27"/>
    </row>
    <row r="44" spans="1:14" ht="15.75" customHeight="1" x14ac:dyDescent="0.25">
      <c r="A44" s="28" t="str">
        <f t="shared" si="3"/>
        <v/>
      </c>
      <c r="B44" s="29"/>
      <c r="C44" s="29"/>
      <c r="D44" s="29"/>
      <c r="E44" s="29"/>
      <c r="F44" s="30"/>
      <c r="G44" s="29"/>
      <c r="H44" s="32"/>
      <c r="I44" s="33" t="str">
        <f t="shared" si="4"/>
        <v/>
      </c>
      <c r="J44" s="30"/>
      <c r="K44" s="34" t="str">
        <f t="shared" si="5"/>
        <v/>
      </c>
      <c r="L44" s="29"/>
      <c r="M44" s="29"/>
      <c r="N44" s="35"/>
    </row>
    <row r="45" spans="1:14" ht="15.75" customHeight="1" x14ac:dyDescent="0.25">
      <c r="A45" s="20" t="str">
        <f t="shared" si="3"/>
        <v/>
      </c>
      <c r="B45" s="21"/>
      <c r="C45" s="21"/>
      <c r="D45" s="21"/>
      <c r="E45" s="21"/>
      <c r="F45" s="22"/>
      <c r="G45" s="21"/>
      <c r="H45" s="24"/>
      <c r="I45" s="25" t="str">
        <f t="shared" si="4"/>
        <v/>
      </c>
      <c r="J45" s="22"/>
      <c r="K45" s="26" t="str">
        <f t="shared" si="5"/>
        <v/>
      </c>
      <c r="L45" s="21"/>
      <c r="M45" s="21"/>
      <c r="N45" s="27"/>
    </row>
    <row r="46" spans="1:14" ht="15.75" customHeight="1" x14ac:dyDescent="0.25">
      <c r="A46" s="28" t="str">
        <f t="shared" si="3"/>
        <v/>
      </c>
      <c r="B46" s="29"/>
      <c r="C46" s="29"/>
      <c r="D46" s="29"/>
      <c r="E46" s="29"/>
      <c r="F46" s="30"/>
      <c r="G46" s="29"/>
      <c r="H46" s="32"/>
      <c r="I46" s="33" t="str">
        <f t="shared" si="4"/>
        <v/>
      </c>
      <c r="J46" s="30"/>
      <c r="K46" s="34" t="str">
        <f t="shared" si="5"/>
        <v/>
      </c>
      <c r="L46" s="29"/>
      <c r="M46" s="29"/>
      <c r="N46" s="35"/>
    </row>
    <row r="47" spans="1:14" ht="15.75" customHeight="1" x14ac:dyDescent="0.25">
      <c r="A47" s="20" t="str">
        <f t="shared" si="3"/>
        <v/>
      </c>
      <c r="B47" s="21"/>
      <c r="C47" s="21"/>
      <c r="D47" s="21"/>
      <c r="E47" s="21"/>
      <c r="F47" s="22"/>
      <c r="G47" s="21"/>
      <c r="H47" s="24"/>
      <c r="I47" s="25" t="str">
        <f t="shared" si="4"/>
        <v/>
      </c>
      <c r="J47" s="22"/>
      <c r="K47" s="26" t="str">
        <f t="shared" si="5"/>
        <v/>
      </c>
      <c r="L47" s="21"/>
      <c r="M47" s="21"/>
      <c r="N47" s="27"/>
    </row>
    <row r="48" spans="1:14" ht="15.75" customHeight="1" x14ac:dyDescent="0.25">
      <c r="A48" s="28" t="str">
        <f t="shared" si="3"/>
        <v/>
      </c>
      <c r="B48" s="29"/>
      <c r="C48" s="29"/>
      <c r="D48" s="29"/>
      <c r="E48" s="29"/>
      <c r="F48" s="30"/>
      <c r="G48" s="29"/>
      <c r="H48" s="32"/>
      <c r="I48" s="33" t="str">
        <f t="shared" si="4"/>
        <v/>
      </c>
      <c r="J48" s="30"/>
      <c r="K48" s="34" t="str">
        <f t="shared" si="5"/>
        <v/>
      </c>
      <c r="L48" s="29"/>
      <c r="M48" s="29"/>
      <c r="N48" s="35"/>
    </row>
    <row r="49" spans="1:14" ht="15.75" customHeight="1" x14ac:dyDescent="0.25">
      <c r="A49" s="20" t="str">
        <f t="shared" si="3"/>
        <v/>
      </c>
      <c r="B49" s="21"/>
      <c r="C49" s="21"/>
      <c r="D49" s="21"/>
      <c r="E49" s="21"/>
      <c r="F49" s="22"/>
      <c r="G49" s="21"/>
      <c r="H49" s="24"/>
      <c r="I49" s="25" t="str">
        <f t="shared" si="4"/>
        <v/>
      </c>
      <c r="J49" s="22"/>
      <c r="K49" s="26" t="str">
        <f t="shared" si="5"/>
        <v/>
      </c>
      <c r="L49" s="21"/>
      <c r="M49" s="21"/>
      <c r="N49" s="27"/>
    </row>
    <row r="50" spans="1:14" ht="19.5" customHeight="1" x14ac:dyDescent="0.25">
      <c r="A50" s="44" t="s">
        <v>117</v>
      </c>
      <c r="B50" s="44"/>
      <c r="C50" s="44"/>
      <c r="D50" s="44"/>
      <c r="E50" s="44"/>
      <c r="F50" s="44"/>
      <c r="G50" s="44"/>
      <c r="H50" s="44"/>
      <c r="I50" s="36">
        <f>SUM(I25:I49)</f>
        <v>24740.600000000002</v>
      </c>
      <c r="J50" s="1"/>
      <c r="K50" s="1"/>
      <c r="L50" s="1"/>
      <c r="M50" s="1"/>
      <c r="N50" s="1"/>
    </row>
    <row r="52" spans="1:14" ht="18" customHeight="1" x14ac:dyDescent="0.25">
      <c r="A52" s="38" t="s">
        <v>118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</row>
    <row r="53" spans="1:14" ht="15" customHeight="1" x14ac:dyDescent="0.25">
      <c r="A53" s="39" t="s">
        <v>119</v>
      </c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</row>
    <row r="54" spans="1:14" ht="15" customHeight="1" x14ac:dyDescent="0.25">
      <c r="A54" s="39" t="s">
        <v>120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</row>
    <row r="55" spans="1:14" ht="15" customHeight="1" x14ac:dyDescent="0.25">
      <c r="A55" s="39" t="s">
        <v>121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</row>
    <row r="56" spans="1:14" ht="15" customHeight="1" x14ac:dyDescent="0.25">
      <c r="A56" s="39" t="s">
        <v>122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</row>
    <row r="57" spans="1:14" ht="15" customHeight="1" x14ac:dyDescent="0.25">
      <c r="A57" s="37" t="s">
        <v>123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</row>
  </sheetData>
  <autoFilter ref="A24:N49" xr:uid="{00000000-0009-0000-0000-000000000000}"/>
  <mergeCells count="49">
    <mergeCell ref="A1:N1"/>
    <mergeCell ref="A2:H2"/>
    <mergeCell ref="I2:N2"/>
    <mergeCell ref="A5:N5"/>
    <mergeCell ref="B6:C6"/>
    <mergeCell ref="D6:E6"/>
    <mergeCell ref="F6:G6"/>
    <mergeCell ref="H6:I6"/>
    <mergeCell ref="J6:K6"/>
    <mergeCell ref="L6:N6"/>
    <mergeCell ref="L7:N7"/>
    <mergeCell ref="B9:D9"/>
    <mergeCell ref="E9:G9"/>
    <mergeCell ref="H9:J9"/>
    <mergeCell ref="K9:N9"/>
    <mergeCell ref="B7:C7"/>
    <mergeCell ref="D7:E7"/>
    <mergeCell ref="F7:G7"/>
    <mergeCell ref="H7:I7"/>
    <mergeCell ref="J7:K7"/>
    <mergeCell ref="B10:D11"/>
    <mergeCell ref="E10:G11"/>
    <mergeCell ref="H10:J11"/>
    <mergeCell ref="K10:N11"/>
    <mergeCell ref="B13:F13"/>
    <mergeCell ref="H13:N13"/>
    <mergeCell ref="B14:C14"/>
    <mergeCell ref="I14:N14"/>
    <mergeCell ref="B15:C15"/>
    <mergeCell ref="I15:N15"/>
    <mergeCell ref="B16:C16"/>
    <mergeCell ref="I16:N16"/>
    <mergeCell ref="B17:C17"/>
    <mergeCell ref="H17:N17"/>
    <mergeCell ref="B18:C18"/>
    <mergeCell ref="H18:N18"/>
    <mergeCell ref="B19:C19"/>
    <mergeCell ref="H19:N19"/>
    <mergeCell ref="B20:C20"/>
    <mergeCell ref="H20:N20"/>
    <mergeCell ref="B21:C21"/>
    <mergeCell ref="A23:N23"/>
    <mergeCell ref="A50:H50"/>
    <mergeCell ref="A57:N57"/>
    <mergeCell ref="A52:N52"/>
    <mergeCell ref="A53:N53"/>
    <mergeCell ref="A54:N54"/>
    <mergeCell ref="A55:N55"/>
    <mergeCell ref="A56:N56"/>
  </mergeCells>
  <conditionalFormatting sqref="F15:F20">
    <cfRule type="dataBar" priority="2">
      <dataBar>
        <cfvo type="num" val="0"/>
        <cfvo type="num" val="0.6"/>
        <color rgb="FF8FBFB2"/>
      </dataBar>
      <extLst>
        <ext xmlns:x14="http://schemas.microsoft.com/office/spreadsheetml/2009/9/main" uri="{B025F937-C7B1-47D3-B67F-A62EFF666E3E}">
          <x14:id>{BF866A3E-1F9A-4918-9FD0-A54A4BD3E0BF}</x14:id>
        </ext>
      </extLst>
    </cfRule>
  </conditionalFormatting>
  <conditionalFormatting sqref="F25:F49">
    <cfRule type="expression" dxfId="8" priority="11">
      <formula>AND($C25&lt;&gt;"",ISNUMBER($J25),$F25&lt;=$J25)</formula>
    </cfRule>
  </conditionalFormatting>
  <conditionalFormatting sqref="K25:K49">
    <cfRule type="cellIs" dxfId="7" priority="3" operator="equal">
      <formula>"Nachbestellen"</formula>
    </cfRule>
    <cfRule type="cellIs" dxfId="6" priority="4" operator="equal">
      <formula>"Niedrig"</formula>
    </cfRule>
    <cfRule type="cellIs" dxfId="5" priority="5" operator="equal">
      <formula>"Ausreichend"</formula>
    </cfRule>
  </conditionalFormatting>
  <conditionalFormatting sqref="L25:L49">
    <cfRule type="cellIs" dxfId="4" priority="6" operator="equal">
      <formula>"Neu"</formula>
    </cfRule>
    <cfRule type="cellIs" dxfId="3" priority="7" operator="equal">
      <formula>"Sehr gut"</formula>
    </cfRule>
    <cfRule type="cellIs" dxfId="2" priority="8" operator="equal">
      <formula>"Gebraucht"</formula>
    </cfRule>
    <cfRule type="cellIs" dxfId="1" priority="9" operator="equal">
      <formula>"Reparaturbedürftig"</formula>
    </cfRule>
    <cfRule type="cellIs" dxfId="0" priority="10" operator="equal">
      <formula>"Ausgemustert"</formula>
    </cfRule>
  </conditionalFormatting>
  <dataValidations count="4">
    <dataValidation type="list" allowBlank="1" sqref="D25:D49" xr:uid="{00000000-0002-0000-0000-000000000000}">
      <formula1>$P$2:$P$7</formula1>
      <formula2>0</formula2>
    </dataValidation>
    <dataValidation type="list" allowBlank="1" sqref="E25:E49" xr:uid="{00000000-0002-0000-0000-000001000000}">
      <formula1>$Q$2:$Q$7</formula1>
      <formula2>0</formula2>
    </dataValidation>
    <dataValidation type="list" allowBlank="1" sqref="G25:G49" xr:uid="{00000000-0002-0000-0000-000002000000}">
      <formula1>$R$2:$R$9</formula1>
      <formula2>0</formula2>
    </dataValidation>
    <dataValidation type="list" allowBlank="1" sqref="L25:L49" xr:uid="{00000000-0002-0000-0000-000003000000}">
      <formula1>$S$2:$S$6</formula1>
      <formula2>0</formula2>
    </dataValidation>
  </dataValidations>
  <pageMargins left="0.3" right="0.3" top="0.4" bottom="0.4" header="0.511811023622047" footer="0.511811023622047"/>
  <pageSetup paperSize="9" fitToHeight="0" orientation="landscape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F866A3E-1F9A-4918-9FD0-A54A4BD3E0BF}">
            <x14:dataBar axisPosition="none">
              <x14:cfvo type="num">
                <xm:f>0</xm:f>
              </x14:cfvo>
              <x14:cfvo type="num">
                <xm:f>0.6</xm:f>
              </x14:cfvo>
              <x14:negativeFillColor rgb="FF8FBFB2"/>
            </x14:dataBar>
          </x14:cfRule>
          <xm:sqref>F15:F20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Inventarliste</vt:lpstr>
      <vt:lpstr>Inventarliste!Druckbereich</vt:lpstr>
      <vt:lpstr>Inventarliste!Drucktitel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2026-08-06T13:28:25Z</dcterms:created>
  <dcterms:modified xsi:type="dcterms:W3CDTF">2026-08-10T10:22:54Z</dcterms:modified>
  <dc:language>en-US</dc:language>
</cp:coreProperties>
</file>