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ourenplanung" sheetId="1" state="visible" r:id="rId3"/>
    <sheet name="Stammdaten" sheetId="2" state="visible" r:id="rId4"/>
  </sheets>
  <definedNames>
    <definedName function="false" hidden="false" localSheetId="1" name="_xlnm.Print_Area" vbProcedure="false">Stammdaten!$B$1:$H$20</definedName>
    <definedName function="false" hidden="false" localSheetId="0" name="_xlnm.Print_Area" vbProcedure="false">Tourenplanung!$A$1:$M$28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<sst xmlns="http://schemas.openxmlformats.org/spreadsheetml/2006/main" count="145" uniqueCount="113">
  <si>
    <t xml:space="preserve">TOURENPLANUNG</t>
  </si>
  <si>
    <t xml:space="preserve">Wochenübersicht Disposition  ·  Fahrer · Fahrzeuge · Zeiten · Kilometer  ·  2026</t>
  </si>
  <si>
    <t xml:space="preserve">KALENDERWOCHE</t>
  </si>
  <si>
    <t xml:space="preserve">KW 11</t>
  </si>
  <si>
    <t xml:space="preserve">ZEITRAUM</t>
  </si>
  <si>
    <t xml:space="preserve">09.03.–13.03.2026</t>
  </si>
  <si>
    <t xml:space="preserve">DISPONENT/IN</t>
  </si>
  <si>
    <t xml:space="preserve">M. Bergmann</t>
  </si>
  <si>
    <t xml:space="preserve">STANDORT</t>
  </si>
  <si>
    <t xml:space="preserve">Verteilzentrum Nord</t>
  </si>
  <si>
    <t xml:space="preserve">STAND</t>
  </si>
  <si>
    <t xml:space="preserve">2026-03-06</t>
  </si>
  <si>
    <t xml:space="preserve">FUHRPARK</t>
  </si>
  <si>
    <t xml:space="preserve">Nordwind Logistik GmbH</t>
  </si>
  <si>
    <t xml:space="preserve">Tour-Nr.</t>
  </si>
  <si>
    <t xml:space="preserve">Datum</t>
  </si>
  <si>
    <t xml:space="preserve">Wochentag</t>
  </si>
  <si>
    <t xml:space="preserve">Fahrer/in</t>
  </si>
  <si>
    <t xml:space="preserve">Fahrzeug</t>
  </si>
  <si>
    <t xml:space="preserve">Kunde</t>
  </si>
  <si>
    <t xml:space="preserve">Adresse (PLZ/Ort)</t>
  </si>
  <si>
    <t xml:space="preserve">Start</t>
  </si>
  <si>
    <t xml:space="preserve">Dauer</t>
  </si>
  <si>
    <t xml:space="preserve">Ende</t>
  </si>
  <si>
    <t xml:space="preserve">km</t>
  </si>
  <si>
    <t xml:space="preserve">Kraftst. €</t>
  </si>
  <si>
    <t xml:space="preserve">Status</t>
  </si>
  <si>
    <t xml:space="preserve">T-101</t>
  </si>
  <si>
    <t xml:space="preserve">2026-03-09</t>
  </si>
  <si>
    <t xml:space="preserve">Jonas Peters</t>
  </si>
  <si>
    <t xml:space="preserve">B-NW 1201</t>
  </si>
  <si>
    <t xml:space="preserve">Bäckerei Sonntag</t>
  </si>
  <si>
    <t xml:space="preserve">28195 Bremen · Altstadt</t>
  </si>
  <si>
    <t xml:space="preserve">erledigt</t>
  </si>
  <si>
    <t xml:space="preserve">Hofladen Meyer</t>
  </si>
  <si>
    <t xml:space="preserve">27749 Delmenhorst</t>
  </si>
  <si>
    <t xml:space="preserve">T-102</t>
  </si>
  <si>
    <t xml:space="preserve">Aylin Kaya</t>
  </si>
  <si>
    <t xml:space="preserve">B-NW 1450</t>
  </si>
  <si>
    <t xml:space="preserve">Getränke Nord GmbH</t>
  </si>
  <si>
    <t xml:space="preserve">26123 Oldenburg</t>
  </si>
  <si>
    <t xml:space="preserve">in Fahrt</t>
  </si>
  <si>
    <t xml:space="preserve">T-103</t>
  </si>
  <si>
    <t xml:space="preserve">2026-03-10</t>
  </si>
  <si>
    <t xml:space="preserve">Marco Frei</t>
  </si>
  <si>
    <t xml:space="preserve">Restaurant Deichgraf</t>
  </si>
  <si>
    <t xml:space="preserve">27568 Bremerhaven</t>
  </si>
  <si>
    <t xml:space="preserve">geplant</t>
  </si>
  <si>
    <t xml:space="preserve">Kiosk am Hafen</t>
  </si>
  <si>
    <t xml:space="preserve">27570 Bremerhaven</t>
  </si>
  <si>
    <t xml:space="preserve">T-104</t>
  </si>
  <si>
    <t xml:space="preserve">2026-03-11</t>
  </si>
  <si>
    <t xml:space="preserve">Supermarkt Grün</t>
  </si>
  <si>
    <t xml:space="preserve">49661 Cloppenburg</t>
  </si>
  <si>
    <t xml:space="preserve">T-105</t>
  </si>
  <si>
    <t xml:space="preserve">2026-03-12</t>
  </si>
  <si>
    <t xml:space="preserve">B-NW 1780</t>
  </si>
  <si>
    <t xml:space="preserve">Baumarkt Weser</t>
  </si>
  <si>
    <t xml:space="preserve">28309 Bremen · Ost</t>
  </si>
  <si>
    <t xml:space="preserve">verschoben</t>
  </si>
  <si>
    <t xml:space="preserve">T-106</t>
  </si>
  <si>
    <t xml:space="preserve">2026-03-13</t>
  </si>
  <si>
    <t xml:space="preserve">Gärtnerei Blum</t>
  </si>
  <si>
    <t xml:space="preserve">27383 Scheeßel</t>
  </si>
  <si>
    <t xml:space="preserve">GESAMT / WOCHE</t>
  </si>
  <si>
    <t xml:space="preserve">KENNZAHLEN DER WOCHE</t>
  </si>
  <si>
    <t xml:space="preserve">TOUREN-STOPPS</t>
  </si>
  <si>
    <t xml:space="preserve">KM GESAMT</t>
  </si>
  <si>
    <t xml:space="preserve">KRAFTSTOFF GESAMT</t>
  </si>
  <si>
    <t xml:space="preserve">STOPPS ERLEDIGT</t>
  </si>
  <si>
    <t xml:space="preserve">STATUS-VERTEILUNG</t>
  </si>
  <si>
    <t xml:space="preserve">Hinweis: Fahrer und Fahrzeuge werden im Blatt »Stammdaten« gepflegt und erscheinen hier als Auswahllisten. Wochentag, Endzeit und Kraftstoffkosten berechnen sich automatisch. Blaue Werte sind Eingabefelder.</t>
  </si>
  <si>
    <t xml:space="preserve">STAMMDATEN  ·  FUHRPARK &amp; FAHRER</t>
  </si>
  <si>
    <t xml:space="preserve">Diese Listen speisen die Auswahlfelder und Berechnungen im Blatt »Tourenplanung«.</t>
  </si>
  <si>
    <t xml:space="preserve">Fahrzeuge</t>
  </si>
  <si>
    <t xml:space="preserve">Parameter</t>
  </si>
  <si>
    <t xml:space="preserve">Kennzeichen</t>
  </si>
  <si>
    <t xml:space="preserve">Verbrauch l/100km</t>
  </si>
  <si>
    <t xml:space="preserve">Typ / Kapazität</t>
  </si>
  <si>
    <t xml:space="preserve">Besonderheit</t>
  </si>
  <si>
    <t xml:space="preserve">Kraftstoffpreis</t>
  </si>
  <si>
    <t xml:space="preserve">€/Liter</t>
  </si>
  <si>
    <t xml:space="preserve">Transporter · 3,5 t</t>
  </si>
  <si>
    <t xml:space="preserve">Hebebühne</t>
  </si>
  <si>
    <t xml:space="preserve">Diesel (Stand 2026)</t>
  </si>
  <si>
    <t xml:space="preserve">Kühlfahrzeug · 2,8 t</t>
  </si>
  <si>
    <t xml:space="preserve">Kühlung 0–7 °C</t>
  </si>
  <si>
    <t xml:space="preserve">Wird für die automatische Kraftstoffberechnung je Tour verwendet.</t>
  </si>
  <si>
    <t xml:space="preserve">Lkw · 7,5 t</t>
  </si>
  <si>
    <t xml:space="preserve">Zufahrt max. 3,0 m</t>
  </si>
  <si>
    <t xml:space="preserve">B-NW 1905</t>
  </si>
  <si>
    <t xml:space="preserve">Kleintransporter</t>
  </si>
  <si>
    <t xml:space="preserve">Stadtverkehr</t>
  </si>
  <si>
    <t xml:space="preserve">Fahrer/innen</t>
  </si>
  <si>
    <t xml:space="preserve">Name</t>
  </si>
  <si>
    <t xml:space="preserve">Führerschein</t>
  </si>
  <si>
    <t xml:space="preserve">Bevorzugter Bezirk</t>
  </si>
  <si>
    <t xml:space="preserve">Schicht</t>
  </si>
  <si>
    <t xml:space="preserve">Klasse B</t>
  </si>
  <si>
    <t xml:space="preserve">Bremen-Mitte</t>
  </si>
  <si>
    <t xml:space="preserve">Früh</t>
  </si>
  <si>
    <t xml:space="preserve">Klasse C1</t>
  </si>
  <si>
    <t xml:space="preserve">Oldenburg / West</t>
  </si>
  <si>
    <t xml:space="preserve">Klasse CE</t>
  </si>
  <si>
    <t xml:space="preserve">Bremerhaven / Küste</t>
  </si>
  <si>
    <t xml:space="preserve">Tag</t>
  </si>
  <si>
    <t xml:space="preserve">Nina Roth</t>
  </si>
  <si>
    <t xml:space="preserve">Stadtgebiet</t>
  </si>
  <si>
    <t xml:space="preserve">Sven Bauer</t>
  </si>
  <si>
    <t xml:space="preserve">Klasse C</t>
  </si>
  <si>
    <t xml:space="preserve">Umland Süd</t>
  </si>
  <si>
    <t xml:space="preserve">Spät</t>
  </si>
  <si>
    <t xml:space="preserve">Blaue Werte (Verbrauch, Kraftstoffpreis) sind Eingabefelder und dürfen angepasst werden.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</si>
</sst>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&quot;TT.&quot;mm&quot;.JJJJ&quot;"/>
    <numFmt numFmtId="166" formatCode="hh:mm"/>
    <numFmt numFmtId="167" formatCode="[h]:mm"/>
    <numFmt numFmtId="168" formatCode="#,##0"/>
    <numFmt numFmtId="169" formatCode="#,##0.00&quot; €&quot;"/>
    <numFmt numFmtId="170" formatCode="0"/>
    <numFmt numFmtId="171" formatCode="#,##0&quot; km&quot;"/>
    <numFmt numFmtId="172" formatCode="0.0&quot; l&quot;"/>
    <numFmt numFmtId="173" formatCode="0.00&quot; €&quot;"/>
  </numFmts>
  <fonts count="2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Calibri"/>
      <family val="0"/>
      <charset val="1"/>
    </font>
    <font>
      <sz val="10.5"/>
      <color rgb="FFFFFFFF"/>
      <name val="Calibri"/>
      <family val="0"/>
      <charset val="1"/>
    </font>
    <font>
      <b val="true"/>
      <sz val="9"/>
      <color rgb="FF2E6B57"/>
      <name val="Calibri"/>
      <family val="0"/>
      <charset val="1"/>
    </font>
    <font>
      <sz val="10.5"/>
      <color rgb="FF0000FF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10"/>
      <color rgb="FF1E4D40"/>
      <name val="Calibri"/>
      <family val="0"/>
      <charset val="1"/>
    </font>
    <font>
      <sz val="10"/>
      <color rgb="FF0000FF"/>
      <name val="Calibri"/>
      <family val="0"/>
      <charset val="1"/>
    </font>
    <font>
      <sz val="10"/>
      <color rgb="FF6B7B75"/>
      <name val="Calibri"/>
      <family val="0"/>
      <charset val="1"/>
    </font>
    <font>
      <sz val="10"/>
      <color rgb="FF16302B"/>
      <name val="Calibri"/>
      <family val="0"/>
      <charset val="1"/>
    </font>
    <font>
      <b val="true"/>
      <sz val="10"/>
      <color rgb="FF16302B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6"/>
      <color rgb="FF16302B"/>
      <name val="Calibri"/>
      <family val="0"/>
      <charset val="1"/>
    </font>
    <font>
      <b val="true"/>
      <sz val="9"/>
      <color rgb="FF16302B"/>
      <name val="Calibri"/>
      <family val="0"/>
      <charset val="1"/>
    </font>
    <font>
      <b val="true"/>
      <sz val="13"/>
      <color rgb="FF16302B"/>
      <name val="Calibri"/>
      <family val="0"/>
      <charset val="1"/>
    </font>
    <font>
      <i val="true"/>
      <sz val="8.5"/>
      <color rgb="FF6B7B75"/>
      <name val="Calibri"/>
      <family val="0"/>
      <charset val="1"/>
    </font>
    <font>
      <b val="true"/>
      <sz val="16"/>
      <color rgb="FFFFFFFF"/>
      <name val="Calibri"/>
      <family val="0"/>
      <charset val="1"/>
    </font>
    <font>
      <i val="true"/>
      <sz val="9.5"/>
      <color rgb="FF6B7B75"/>
      <name val="Calibri"/>
      <family val="0"/>
      <charset val="1"/>
    </font>
    <font>
      <i val="true"/>
      <sz val="9"/>
      <color rgb="FF6B7B75"/>
      <name val="Calibri"/>
      <family val="0"/>
      <charset val="1"/>
    </font>
    <font>
      <b val="true"/>
      <sz val="11"/>
      <color rgb="FF0000FF"/>
      <name val="Calibri"/>
      <family val="0"/>
      <charset val="1"/>
    </font>
    <font>
      <i val="true"/>
      <sz val="9"/>
      <color rgb="FF0000FF"/>
      <name val="Calibri"/>
      <family val="0"/>
      <charset val="1"/>
    </font>
  </fonts>
  <fills count="15">
    <fill>
      <patternFill patternType="none"/>
    </fill>
    <fill>
      <patternFill patternType="gray125"/>
    </fill>
    <fill>
      <patternFill patternType="solid">
        <fgColor rgb="FF16302B"/>
        <bgColor rgb="FF003300"/>
      </patternFill>
    </fill>
    <fill>
      <patternFill patternType="solid">
        <fgColor rgb="FF2E6B57"/>
        <bgColor rgb="FF1E4D40"/>
      </patternFill>
    </fill>
    <fill>
      <patternFill patternType="solid">
        <fgColor rgb="FFFFFDF5"/>
        <bgColor rgb="FFFFFFFF"/>
      </patternFill>
    </fill>
    <fill>
      <patternFill patternType="solid">
        <fgColor rgb="FFFFFFFF"/>
        <bgColor rgb="FFFFFDF5"/>
      </patternFill>
    </fill>
    <fill>
      <patternFill patternType="solid">
        <fgColor rgb="FFF4F9F7"/>
        <bgColor rgb="FFFFFDF5"/>
      </patternFill>
    </fill>
    <fill>
      <patternFill patternType="solid">
        <fgColor rgb="FF1E4D40"/>
        <bgColor rgb="FF16302B"/>
      </patternFill>
    </fill>
    <fill>
      <patternFill patternType="solid">
        <fgColor rgb="FFC8842B"/>
        <bgColor rgb="FFFF6600"/>
      </patternFill>
    </fill>
    <fill>
      <patternFill patternType="solid">
        <fgColor rgb="FFFBF4E7"/>
        <bgColor rgb="FFF4F9F7"/>
      </patternFill>
    </fill>
    <fill>
      <patternFill patternType="solid">
        <fgColor rgb="FFDCE6F1"/>
        <bgColor rgb="FFD4E9D7"/>
      </patternFill>
    </fill>
    <fill>
      <patternFill patternType="solid">
        <fgColor rgb="FFFCE9C6"/>
        <bgColor rgb="FFFBF4E7"/>
      </patternFill>
    </fill>
    <fill>
      <patternFill patternType="solid">
        <fgColor rgb="FFD4E9D7"/>
        <bgColor rgb="FFDCE6F1"/>
      </patternFill>
    </fill>
    <fill>
      <patternFill patternType="solid">
        <fgColor rgb="FFF3D4CE"/>
        <bgColor rgb="FFFCE9C6"/>
      </patternFill>
    </fill>
    <fill>
      <patternFill patternType="solid">
        <fgColor rgb="FF6FA893"/>
        <bgColor rgb="FF6B7B75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hair">
        <color rgb="FFCBD9D3"/>
      </left>
      <right style="hair">
        <color rgb="FFCBD9D3"/>
      </right>
      <top style="hair">
        <color rgb="FFCBD9D3"/>
      </top>
      <bottom style="hair">
        <color rgb="FFCBD9D3"/>
      </bottom>
      <diagonal/>
    </border>
    <border diagonalUp="false" diagonalDown="false">
      <left style="thin">
        <color rgb="FFCBD9D3"/>
      </left>
      <right style="thin">
        <color rgb="FFCBD9D3"/>
      </right>
      <top style="medium">
        <color rgb="FF1E4D40"/>
      </top>
      <bottom style="medium">
        <color rgb="FF1E4D40"/>
      </bottom>
      <diagonal/>
    </border>
    <border diagonalUp="false" diagonalDown="false">
      <left style="thin">
        <color rgb="FFCBD9D3"/>
      </left>
      <right style="thin">
        <color rgb="FFCBD9D3"/>
      </right>
      <top style="thin">
        <color rgb="FFCBD9D3"/>
      </top>
      <bottom style="thin">
        <color rgb="FFCBD9D3"/>
      </bottom>
      <diagonal/>
    </border>
    <border diagonalUp="false" diagonalDown="false">
      <left style="thin">
        <color rgb="FFCBD9D3"/>
      </left>
      <right style="thin">
        <color rgb="FFCBD9D3"/>
      </right>
      <top style="thin">
        <color rgb="FFCBD9D3"/>
      </top>
      <bottom style="medium">
        <color rgb="FF1E4D4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7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2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6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2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7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5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5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7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3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8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0" fontId="16" fillId="9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6" fillId="9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6" fillId="9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9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7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11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1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1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8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0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1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8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1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5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2" fontId="10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2" fillId="5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3" fontId="23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6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2" fillId="6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ont>
        <name val="Calibri"/>
        <charset val="1"/>
        <family val="0"/>
        <b val="1"/>
        <color rgb="FF16302B"/>
      </font>
      <fill>
        <patternFill>
          <bgColor rgb="FFDCE6F1"/>
        </patternFill>
      </fill>
    </dxf>
    <dxf>
      <font>
        <name val="Calibri"/>
        <charset val="1"/>
        <family val="0"/>
        <b val="1"/>
        <color rgb="FF16302B"/>
      </font>
      <fill>
        <patternFill>
          <bgColor rgb="FFFCE9C6"/>
        </patternFill>
      </fill>
    </dxf>
    <dxf>
      <font>
        <name val="Calibri"/>
        <charset val="1"/>
        <family val="0"/>
        <b val="1"/>
        <color rgb="FF16302B"/>
      </font>
      <fill>
        <patternFill>
          <bgColor rgb="FFD4E9D7"/>
        </patternFill>
      </fill>
    </dxf>
    <dxf>
      <font>
        <name val="Calibri"/>
        <charset val="1"/>
        <family val="0"/>
        <b val="1"/>
        <color rgb="FF9C2A1C"/>
      </font>
      <fill>
        <patternFill>
          <bgColor rgb="FFF3D4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E6B57"/>
      <rgbColor rgb="FFFFFDF5"/>
      <rgbColor rgb="FF6B7B75"/>
      <rgbColor rgb="FF9999FF"/>
      <rgbColor rgb="FF993366"/>
      <rgbColor rgb="FFFBF4E7"/>
      <rgbColor rgb="FFDCE6F1"/>
      <rgbColor rgb="FF660066"/>
      <rgbColor rgb="FFFF8080"/>
      <rgbColor rgb="FF0066CC"/>
      <rgbColor rgb="FFCBD9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4F9F7"/>
      <rgbColor rgb="FFD4E9D7"/>
      <rgbColor rgb="FFFCE9C6"/>
      <rgbColor rgb="FF99CCFF"/>
      <rgbColor rgb="FFFF99CC"/>
      <rgbColor rgb="FFCC99FF"/>
      <rgbColor rgb="FFF3D4CE"/>
      <rgbColor rgb="FF3366FF"/>
      <rgbColor rgb="FF33CCCC"/>
      <rgbColor rgb="FF99CC00"/>
      <rgbColor rgb="FFFFCC00"/>
      <rgbColor rgb="FFC8842B"/>
      <rgbColor rgb="FFFF6600"/>
      <rgbColor rgb="FF666699"/>
      <rgbColor rgb="FF6FA893"/>
      <rgbColor rgb="FF1E4D40"/>
      <rgbColor rgb="FF339966"/>
      <rgbColor rgb="FF003300"/>
      <rgbColor rgb="FF333300"/>
      <rgbColor rgb="FF9C2A1C"/>
      <rgbColor rgb="FF993366"/>
      <rgbColor rgb="FF333399"/>
      <rgbColor rgb="FF16302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2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11"/>
    <col collapsed="false" customWidth="true" hidden="false" outlineLevel="0" max="4" min="4" style="0" width="15"/>
    <col collapsed="false" customWidth="true" hidden="false" outlineLevel="0" max="5" min="5" style="0" width="13"/>
    <col collapsed="false" customWidth="true" hidden="false" outlineLevel="0" max="6" min="6" style="0" width="18"/>
    <col collapsed="false" customWidth="true" hidden="false" outlineLevel="0" max="7" min="7" style="0" width="22"/>
    <col collapsed="false" customWidth="true" hidden="false" outlineLevel="0" max="11" min="8" style="0" width="8"/>
    <col collapsed="false" customWidth="true" hidden="false" outlineLevel="0" max="12" min="12" style="0" width="11"/>
    <col collapsed="false" customWidth="true" hidden="false" outlineLevel="0" max="13" min="13" style="0" width="13"/>
  </cols>
  <sheetData>
    <row r="1" customFormat="false" ht="42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Format="false" ht="19.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customFormat="false" ht="6" hidden="false" customHeight="true" outlineLevel="0" collapsed="false"/>
    <row r="4" customFormat="false" ht="19.5" hidden="false" customHeight="true" outlineLevel="0" collapsed="false">
      <c r="A4" s="3" t="s">
        <v>2</v>
      </c>
      <c r="B4" s="4" t="s">
        <v>3</v>
      </c>
      <c r="D4" s="3" t="s">
        <v>4</v>
      </c>
      <c r="E4" s="4" t="s">
        <v>5</v>
      </c>
      <c r="F4" s="4"/>
      <c r="G4" s="4"/>
      <c r="H4" s="3" t="s">
        <v>6</v>
      </c>
      <c r="I4" s="4" t="s">
        <v>7</v>
      </c>
      <c r="J4" s="4"/>
      <c r="K4" s="4"/>
      <c r="L4" s="4"/>
      <c r="M4" s="4"/>
    </row>
    <row r="5" customFormat="false" ht="19.5" hidden="false" customHeight="true" outlineLevel="0" collapsed="false">
      <c r="A5" s="3" t="s">
        <v>8</v>
      </c>
      <c r="B5" s="4" t="s">
        <v>9</v>
      </c>
      <c r="D5" s="3" t="s">
        <v>10</v>
      </c>
      <c r="E5" s="5" t="s">
        <v>11</v>
      </c>
      <c r="F5" s="5"/>
      <c r="G5" s="5"/>
      <c r="H5" s="3" t="s">
        <v>12</v>
      </c>
      <c r="I5" s="4" t="s">
        <v>13</v>
      </c>
      <c r="J5" s="4"/>
      <c r="K5" s="4"/>
      <c r="L5" s="4"/>
      <c r="M5" s="4"/>
    </row>
    <row r="6" customFormat="false" ht="6" hidden="false" customHeight="true" outlineLevel="0" collapsed="false"/>
    <row r="7" customFormat="false" ht="30" hidden="false" customHeight="true" outlineLevel="0" collapsed="false">
      <c r="A7" s="6" t="s">
        <v>14</v>
      </c>
      <c r="B7" s="6" t="s">
        <v>15</v>
      </c>
      <c r="C7" s="6" t="s">
        <v>16</v>
      </c>
      <c r="D7" s="6" t="s">
        <v>17</v>
      </c>
      <c r="E7" s="6" t="s">
        <v>18</v>
      </c>
      <c r="F7" s="6" t="s">
        <v>19</v>
      </c>
      <c r="G7" s="6" t="s">
        <v>20</v>
      </c>
      <c r="H7" s="6" t="s">
        <v>21</v>
      </c>
      <c r="I7" s="6" t="s">
        <v>22</v>
      </c>
      <c r="J7" s="6" t="s">
        <v>23</v>
      </c>
      <c r="K7" s="6" t="s">
        <v>24</v>
      </c>
      <c r="L7" s="6" t="s">
        <v>25</v>
      </c>
      <c r="M7" s="6" t="s">
        <v>26</v>
      </c>
    </row>
    <row r="8" customFormat="false" ht="21" hidden="false" customHeight="true" outlineLevel="0" collapsed="false">
      <c r="A8" s="7" t="s">
        <v>27</v>
      </c>
      <c r="B8" s="8" t="s">
        <v>28</v>
      </c>
      <c r="C8" s="9" t="str">
        <f aca="false">IF(B8="","",TEXT(B8,"ddd"))</f>
        <v>Mon</v>
      </c>
      <c r="D8" s="10" t="s">
        <v>29</v>
      </c>
      <c r="E8" s="11" t="s">
        <v>30</v>
      </c>
      <c r="F8" s="10" t="s">
        <v>31</v>
      </c>
      <c r="G8" s="10" t="s">
        <v>32</v>
      </c>
      <c r="H8" s="12" t="n">
        <v>0.270833333333333</v>
      </c>
      <c r="I8" s="13" t="n">
        <v>0.0520833333333333</v>
      </c>
      <c r="J8" s="14" t="n">
        <f aca="false">IF(OR(H8="",I8=""),"",H8+I8)</f>
        <v>0.322916666666667</v>
      </c>
      <c r="K8" s="15" t="n">
        <v>42</v>
      </c>
      <c r="L8" s="16" t="n">
        <f aca="false">IF(OR(E8="",K8=""),"",K8/100*IFERROR(INDEX(Stammdaten!$C$6:$C$9,MATCH(E8,Stammdaten!$B$6:$B$9,0)),0)*Stammdaten!$H$6)</f>
        <v>6.9825</v>
      </c>
      <c r="M8" s="17" t="s">
        <v>33</v>
      </c>
    </row>
    <row r="9" customFormat="false" ht="21" hidden="false" customHeight="true" outlineLevel="0" collapsed="false">
      <c r="A9" s="18" t="s">
        <v>27</v>
      </c>
      <c r="B9" s="19" t="s">
        <v>28</v>
      </c>
      <c r="C9" s="20" t="str">
        <f aca="false">IF(B9="","",TEXT(B9,"ddd"))</f>
        <v>Mon</v>
      </c>
      <c r="D9" s="21" t="s">
        <v>29</v>
      </c>
      <c r="E9" s="22" t="s">
        <v>30</v>
      </c>
      <c r="F9" s="21" t="s">
        <v>34</v>
      </c>
      <c r="G9" s="21" t="s">
        <v>35</v>
      </c>
      <c r="H9" s="23" t="n">
        <v>0.333333333333333</v>
      </c>
      <c r="I9" s="24" t="n">
        <v>0.03125</v>
      </c>
      <c r="J9" s="25" t="n">
        <f aca="false">IF(OR(H9="",I9=""),"",H9+I9)</f>
        <v>0.364583333333333</v>
      </c>
      <c r="K9" s="26" t="n">
        <v>28</v>
      </c>
      <c r="L9" s="27" t="n">
        <f aca="false">IF(OR(E9="",K9=""),"",K9/100*IFERROR(INDEX(Stammdaten!$C$6:$C$9,MATCH(E9,Stammdaten!$B$6:$B$9,0)),0)*Stammdaten!$H$6)</f>
        <v>4.655</v>
      </c>
      <c r="M9" s="28" t="s">
        <v>33</v>
      </c>
    </row>
    <row r="10" customFormat="false" ht="21" hidden="false" customHeight="true" outlineLevel="0" collapsed="false">
      <c r="A10" s="7" t="s">
        <v>36</v>
      </c>
      <c r="B10" s="8" t="s">
        <v>28</v>
      </c>
      <c r="C10" s="9" t="str">
        <f aca="false">IF(B10="","",TEXT(B10,"ddd"))</f>
        <v>Mon</v>
      </c>
      <c r="D10" s="10" t="s">
        <v>37</v>
      </c>
      <c r="E10" s="11" t="s">
        <v>38</v>
      </c>
      <c r="F10" s="10" t="s">
        <v>39</v>
      </c>
      <c r="G10" s="10" t="s">
        <v>40</v>
      </c>
      <c r="H10" s="12" t="n">
        <v>0.291666666666667</v>
      </c>
      <c r="I10" s="13" t="n">
        <v>0.0625</v>
      </c>
      <c r="J10" s="14" t="n">
        <f aca="false">IF(OR(H10="",I10=""),"",H10+I10)</f>
        <v>0.354166666666667</v>
      </c>
      <c r="K10" s="15" t="n">
        <v>65</v>
      </c>
      <c r="L10" s="16" t="n">
        <f aca="false">IF(OR(E10="",K10=""),"",K10/100*IFERROR(INDEX(Stammdaten!$C$6:$C$9,MATCH(E10,Stammdaten!$B$6:$B$9,0)),0)*Stammdaten!$H$6)</f>
        <v>9.3275</v>
      </c>
      <c r="M10" s="17" t="s">
        <v>41</v>
      </c>
    </row>
    <row r="11" customFormat="false" ht="21" hidden="false" customHeight="true" outlineLevel="0" collapsed="false">
      <c r="A11" s="18" t="s">
        <v>42</v>
      </c>
      <c r="B11" s="19" t="s">
        <v>43</v>
      </c>
      <c r="C11" s="20" t="str">
        <f aca="false">IF(B11="","",TEXT(B11,"ddd"))</f>
        <v>Tue</v>
      </c>
      <c r="D11" s="21" t="s">
        <v>44</v>
      </c>
      <c r="E11" s="22" t="s">
        <v>30</v>
      </c>
      <c r="F11" s="21" t="s">
        <v>45</v>
      </c>
      <c r="G11" s="21" t="s">
        <v>46</v>
      </c>
      <c r="H11" s="23" t="n">
        <v>0.28125</v>
      </c>
      <c r="I11" s="24" t="n">
        <v>0.0833333333333333</v>
      </c>
      <c r="J11" s="25" t="n">
        <f aca="false">IF(OR(H11="",I11=""),"",H11+I11)</f>
        <v>0.364583333333333</v>
      </c>
      <c r="K11" s="26" t="n">
        <v>88</v>
      </c>
      <c r="L11" s="27" t="n">
        <f aca="false">IF(OR(E11="",K11=""),"",K11/100*IFERROR(INDEX(Stammdaten!$C$6:$C$9,MATCH(E11,Stammdaten!$B$6:$B$9,0)),0)*Stammdaten!$H$6)</f>
        <v>14.63</v>
      </c>
      <c r="M11" s="28" t="s">
        <v>47</v>
      </c>
    </row>
    <row r="12" customFormat="false" ht="21" hidden="false" customHeight="true" outlineLevel="0" collapsed="false">
      <c r="A12" s="7" t="s">
        <v>42</v>
      </c>
      <c r="B12" s="8" t="s">
        <v>43</v>
      </c>
      <c r="C12" s="9" t="str">
        <f aca="false">IF(B12="","",TEXT(B12,"ddd"))</f>
        <v>Tue</v>
      </c>
      <c r="D12" s="10" t="s">
        <v>44</v>
      </c>
      <c r="E12" s="11" t="s">
        <v>30</v>
      </c>
      <c r="F12" s="10" t="s">
        <v>48</v>
      </c>
      <c r="G12" s="10" t="s">
        <v>49</v>
      </c>
      <c r="H12" s="12" t="n">
        <v>0.385416666666667</v>
      </c>
      <c r="I12" s="13" t="n">
        <v>0.0208333333333333</v>
      </c>
      <c r="J12" s="14" t="n">
        <f aca="false">IF(OR(H12="",I12=""),"",H12+I12)</f>
        <v>0.40625</v>
      </c>
      <c r="K12" s="15" t="n">
        <v>12</v>
      </c>
      <c r="L12" s="16" t="n">
        <f aca="false">IF(OR(E12="",K12=""),"",K12/100*IFERROR(INDEX(Stammdaten!$C$6:$C$9,MATCH(E12,Stammdaten!$B$6:$B$9,0)),0)*Stammdaten!$H$6)</f>
        <v>1.995</v>
      </c>
      <c r="M12" s="17" t="s">
        <v>47</v>
      </c>
    </row>
    <row r="13" customFormat="false" ht="21" hidden="false" customHeight="true" outlineLevel="0" collapsed="false">
      <c r="A13" s="18" t="s">
        <v>50</v>
      </c>
      <c r="B13" s="19" t="s">
        <v>51</v>
      </c>
      <c r="C13" s="20" t="str">
        <f aca="false">IF(B13="","",TEXT(B13,"ddd"))</f>
        <v>Wed</v>
      </c>
      <c r="D13" s="21" t="s">
        <v>37</v>
      </c>
      <c r="E13" s="22" t="s">
        <v>38</v>
      </c>
      <c r="F13" s="21" t="s">
        <v>52</v>
      </c>
      <c r="G13" s="21" t="s">
        <v>53</v>
      </c>
      <c r="H13" s="23" t="n">
        <v>0.3125</v>
      </c>
      <c r="I13" s="24" t="n">
        <v>0.0729166666666667</v>
      </c>
      <c r="J13" s="25" t="n">
        <f aca="false">IF(OR(H13="",I13=""),"",H13+I13)</f>
        <v>0.385416666666667</v>
      </c>
      <c r="K13" s="26" t="n">
        <v>74</v>
      </c>
      <c r="L13" s="27" t="n">
        <f aca="false">IF(OR(E13="",K13=""),"",K13/100*IFERROR(INDEX(Stammdaten!$C$6:$C$9,MATCH(E13,Stammdaten!$B$6:$B$9,0)),0)*Stammdaten!$H$6)</f>
        <v>10.619</v>
      </c>
      <c r="M13" s="28" t="s">
        <v>47</v>
      </c>
    </row>
    <row r="14" customFormat="false" ht="21" hidden="false" customHeight="true" outlineLevel="0" collapsed="false">
      <c r="A14" s="7" t="s">
        <v>54</v>
      </c>
      <c r="B14" s="8" t="s">
        <v>55</v>
      </c>
      <c r="C14" s="9" t="str">
        <f aca="false">IF(B14="","",TEXT(B14,"ddd"))</f>
        <v>Thu</v>
      </c>
      <c r="D14" s="10" t="s">
        <v>29</v>
      </c>
      <c r="E14" s="11" t="s">
        <v>56</v>
      </c>
      <c r="F14" s="10" t="s">
        <v>57</v>
      </c>
      <c r="G14" s="10" t="s">
        <v>58</v>
      </c>
      <c r="H14" s="12" t="n">
        <v>0.333333333333333</v>
      </c>
      <c r="I14" s="13" t="n">
        <v>0.0416666666666667</v>
      </c>
      <c r="J14" s="14" t="n">
        <f aca="false">IF(OR(H14="",I14=""),"",H14+I14)</f>
        <v>0.375</v>
      </c>
      <c r="K14" s="15" t="n">
        <v>35</v>
      </c>
      <c r="L14" s="16" t="n">
        <f aca="false">IF(OR(E14="",K14=""),"",K14/100*IFERROR(INDEX(Stammdaten!$C$6:$C$9,MATCH(E14,Stammdaten!$B$6:$B$9,0)),0)*Stammdaten!$H$6)</f>
        <v>13.475</v>
      </c>
      <c r="M14" s="17" t="s">
        <v>59</v>
      </c>
    </row>
    <row r="15" customFormat="false" ht="21" hidden="false" customHeight="true" outlineLevel="0" collapsed="false">
      <c r="A15" s="18" t="s">
        <v>60</v>
      </c>
      <c r="B15" s="19" t="s">
        <v>61</v>
      </c>
      <c r="C15" s="20" t="str">
        <f aca="false">IF(B15="","",TEXT(B15,"ddd"))</f>
        <v>Fri</v>
      </c>
      <c r="D15" s="21" t="s">
        <v>44</v>
      </c>
      <c r="E15" s="22" t="s">
        <v>38</v>
      </c>
      <c r="F15" s="21" t="s">
        <v>62</v>
      </c>
      <c r="G15" s="21" t="s">
        <v>63</v>
      </c>
      <c r="H15" s="23" t="n">
        <v>0.270833333333333</v>
      </c>
      <c r="I15" s="24" t="n">
        <v>0.0555555555555556</v>
      </c>
      <c r="J15" s="25" t="n">
        <f aca="false">IF(OR(H15="",I15=""),"",H15+I15)</f>
        <v>0.326388888888889</v>
      </c>
      <c r="K15" s="26" t="n">
        <v>58</v>
      </c>
      <c r="L15" s="27" t="n">
        <f aca="false">IF(OR(E15="",K15=""),"",K15/100*IFERROR(INDEX(Stammdaten!$C$6:$C$9,MATCH(E15,Stammdaten!$B$6:$B$9,0)),0)*Stammdaten!$H$6)</f>
        <v>8.323</v>
      </c>
      <c r="M15" s="28" t="s">
        <v>47</v>
      </c>
    </row>
    <row r="16" customFormat="false" ht="21" hidden="false" customHeight="true" outlineLevel="0" collapsed="false">
      <c r="A16" s="7"/>
      <c r="B16" s="8"/>
      <c r="C16" s="9" t="str">
        <f aca="false">IF(B16="","",TEXT(B16,"ddd"))</f>
        <v/>
      </c>
      <c r="D16" s="10"/>
      <c r="E16" s="11"/>
      <c r="F16" s="10"/>
      <c r="G16" s="10"/>
      <c r="H16" s="12"/>
      <c r="I16" s="13"/>
      <c r="J16" s="14" t="str">
        <f aca="false">IF(OR(H16="",I16=""),"",H16+I16)</f>
        <v/>
      </c>
      <c r="K16" s="15"/>
      <c r="L16" s="16" t="str">
        <f aca="false">IF(OR(E16="",K16=""),"",K16/100*IFERROR(INDEX(Stammdaten!$C$6:$C$9,MATCH(E16,Stammdaten!$B$6:$B$9,0)),0)*Stammdaten!$H$6)</f>
        <v/>
      </c>
      <c r="M16" s="17"/>
    </row>
    <row r="17" customFormat="false" ht="21" hidden="false" customHeight="true" outlineLevel="0" collapsed="false">
      <c r="A17" s="18"/>
      <c r="B17" s="19"/>
      <c r="C17" s="20" t="str">
        <f aca="false">IF(B17="","",TEXT(B17,"ddd"))</f>
        <v/>
      </c>
      <c r="D17" s="21"/>
      <c r="E17" s="22"/>
      <c r="F17" s="21"/>
      <c r="G17" s="21"/>
      <c r="H17" s="23"/>
      <c r="I17" s="24"/>
      <c r="J17" s="25" t="str">
        <f aca="false">IF(OR(H17="",I17=""),"",H17+I17)</f>
        <v/>
      </c>
      <c r="K17" s="26"/>
      <c r="L17" s="27" t="str">
        <f aca="false">IF(OR(E17="",K17=""),"",K17/100*IFERROR(INDEX(Stammdaten!$C$6:$C$9,MATCH(E17,Stammdaten!$B$6:$B$9,0)),0)*Stammdaten!$H$6)</f>
        <v/>
      </c>
      <c r="M17" s="28"/>
    </row>
    <row r="18" customFormat="false" ht="24" hidden="false" customHeight="true" outlineLevel="0" collapsed="false">
      <c r="A18" s="29" t="s">
        <v>64</v>
      </c>
      <c r="B18" s="29"/>
      <c r="C18" s="29"/>
      <c r="D18" s="29"/>
      <c r="E18" s="29"/>
      <c r="F18" s="29"/>
      <c r="G18" s="29"/>
      <c r="H18" s="29"/>
      <c r="I18" s="29"/>
      <c r="J18" s="29"/>
      <c r="K18" s="30" t="n">
        <f aca="false">SUM(K8:K17)</f>
        <v>402</v>
      </c>
      <c r="L18" s="31" t="n">
        <f aca="false">SUM(L8:L17)</f>
        <v>70.007</v>
      </c>
      <c r="M18" s="32"/>
    </row>
    <row r="19" customFormat="false" ht="9.75" hidden="false" customHeight="true" outlineLevel="0" collapsed="false"/>
    <row r="20" customFormat="false" ht="21.75" hidden="false" customHeight="true" outlineLevel="0" collapsed="false">
      <c r="A20" s="33" t="s">
        <v>65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</row>
    <row r="21" customFormat="false" ht="18" hidden="false" customHeight="true" outlineLevel="0" collapsed="false">
      <c r="A21" s="34" t="s">
        <v>66</v>
      </c>
      <c r="B21" s="34"/>
      <c r="C21" s="34"/>
      <c r="D21" s="34" t="s">
        <v>67</v>
      </c>
      <c r="E21" s="34"/>
      <c r="F21" s="34"/>
      <c r="G21" s="35" t="s">
        <v>68</v>
      </c>
      <c r="H21" s="35"/>
      <c r="I21" s="35"/>
      <c r="J21" s="35" t="s">
        <v>69</v>
      </c>
      <c r="K21" s="35"/>
      <c r="L21" s="35"/>
      <c r="M21" s="35"/>
    </row>
    <row r="22" customFormat="false" ht="30" hidden="false" customHeight="true" outlineLevel="0" collapsed="false">
      <c r="A22" s="36" t="n">
        <f aca="false">COUNTA(A8:A17)</f>
        <v>8</v>
      </c>
      <c r="B22" s="36"/>
      <c r="C22" s="36"/>
      <c r="D22" s="37" t="n">
        <f aca="false">SUM(K8:K17)</f>
        <v>402</v>
      </c>
      <c r="E22" s="37"/>
      <c r="F22" s="37"/>
      <c r="G22" s="38" t="n">
        <f aca="false">SUM(L8:L17)</f>
        <v>70.007</v>
      </c>
      <c r="H22" s="38"/>
      <c r="I22" s="38"/>
      <c r="J22" s="39" t="str">
        <f aca="false">COUNTIF(M8:M17,"erledigt")&amp;" / "&amp;COUNTA(A8:A17)</f>
        <v>2 / 8</v>
      </c>
      <c r="K22" s="39"/>
      <c r="L22" s="39"/>
      <c r="M22" s="39"/>
    </row>
    <row r="23" customFormat="false" ht="7.5" hidden="false" customHeight="true" outlineLevel="0" collapsed="false"/>
    <row r="24" customFormat="false" ht="19.5" hidden="false" customHeight="true" outlineLevel="0" collapsed="false">
      <c r="A24" s="40" t="s">
        <v>70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</row>
    <row r="25" customFormat="false" ht="18" hidden="false" customHeight="true" outlineLevel="0" collapsed="false">
      <c r="A25" s="41" t="s">
        <v>47</v>
      </c>
      <c r="B25" s="41"/>
      <c r="C25" s="41"/>
      <c r="D25" s="42" t="s">
        <v>41</v>
      </c>
      <c r="E25" s="42"/>
      <c r="F25" s="42"/>
      <c r="G25" s="43" t="s">
        <v>33</v>
      </c>
      <c r="H25" s="43"/>
      <c r="I25" s="43"/>
      <c r="J25" s="44" t="s">
        <v>59</v>
      </c>
      <c r="K25" s="44"/>
      <c r="L25" s="44"/>
      <c r="M25" s="44"/>
    </row>
    <row r="26" customFormat="false" ht="25.5" hidden="false" customHeight="true" outlineLevel="0" collapsed="false">
      <c r="A26" s="45" t="n">
        <f aca="false">COUNTIF(M8:M17,"geplant")</f>
        <v>4</v>
      </c>
      <c r="B26" s="45"/>
      <c r="C26" s="45"/>
      <c r="D26" s="45" t="n">
        <f aca="false">COUNTIF(M8:M17,"in Fahrt")</f>
        <v>1</v>
      </c>
      <c r="E26" s="45"/>
      <c r="F26" s="45"/>
      <c r="G26" s="45" t="n">
        <f aca="false">COUNTIF(M8:M17,"erledigt")</f>
        <v>2</v>
      </c>
      <c r="H26" s="45"/>
      <c r="I26" s="45"/>
      <c r="J26" s="45" t="n">
        <f aca="false">COUNTIF(M8:M17,"verschoben")</f>
        <v>1</v>
      </c>
      <c r="K26" s="45"/>
      <c r="L26" s="45"/>
      <c r="M26" s="45"/>
    </row>
    <row r="28" customFormat="false" ht="30" hidden="false" customHeight="true" outlineLevel="0" collapsed="false">
      <c r="A28" s="46" t="s">
        <v>71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</row>
  </sheetData>
  <mergeCells count="26">
    <mergeCell ref="A1:M1"/>
    <mergeCell ref="A2:M2"/>
    <mergeCell ref="E4:G4"/>
    <mergeCell ref="I4:M4"/>
    <mergeCell ref="E5:G5"/>
    <mergeCell ref="I5:M5"/>
    <mergeCell ref="A18:J18"/>
    <mergeCell ref="A20:M20"/>
    <mergeCell ref="A21:C21"/>
    <mergeCell ref="D21:F21"/>
    <mergeCell ref="G21:I21"/>
    <mergeCell ref="J21:M21"/>
    <mergeCell ref="A22:C22"/>
    <mergeCell ref="D22:F22"/>
    <mergeCell ref="G22:I22"/>
    <mergeCell ref="J22:M22"/>
    <mergeCell ref="A24:M24"/>
    <mergeCell ref="A25:C25"/>
    <mergeCell ref="D25:F25"/>
    <mergeCell ref="G25:I25"/>
    <mergeCell ref="J25:M25"/>
    <mergeCell ref="A26:C26"/>
    <mergeCell ref="D26:F26"/>
    <mergeCell ref="G26:I26"/>
    <mergeCell ref="J26:M26"/>
    <mergeCell ref="A28:M28"/>
  </mergeCells>
  <conditionalFormatting sqref="M8:M17">
    <cfRule type="cellIs" priority="2" operator="equal" aboveAverage="0" equalAverage="0" bottom="0" percent="0" rank="0" text="" dxfId="0">
      <formula>"geplant"</formula>
    </cfRule>
    <cfRule type="cellIs" priority="3" operator="equal" aboveAverage="0" equalAverage="0" bottom="0" percent="0" rank="0" text="" dxfId="1">
      <formula>"in Fahrt"</formula>
    </cfRule>
    <cfRule type="cellIs" priority="4" operator="equal" aboveAverage="0" equalAverage="0" bottom="0" percent="0" rank="0" text="" dxfId="2">
      <formula>"erledigt"</formula>
    </cfRule>
    <cfRule type="cellIs" priority="5" operator="equal" aboveAverage="0" equalAverage="0" bottom="0" percent="0" rank="0" text="" dxfId="3">
      <formula>"verschoben"</formula>
    </cfRule>
  </conditionalFormatting>
  <dataValidations count="3">
    <dataValidation allowBlank="true" errorStyle="stop" operator="between" showDropDown="false" showErrorMessage="false" showInputMessage="false" sqref="D8:D17" type="list">
      <formula1>Stammdaten!$B$14:$B$18</formula1>
      <formula2>0</formula2>
    </dataValidation>
    <dataValidation allowBlank="true" errorStyle="stop" operator="between" showDropDown="false" showErrorMessage="false" showInputMessage="false" sqref="E8:E17" type="list">
      <formula1>Stammdaten!$B$6:$B$9</formula1>
      <formula2>0</formula2>
    </dataValidation>
    <dataValidation allowBlank="true" error="Bitte gültigen Status wählen." errorStyle="stop" errorTitle="Ungültig" operator="between" showDropDown="false" showErrorMessage="true" showInputMessage="false" sqref="M8:M17" type="list">
      <formula1>"geplant,in Fahrt,erledigt,verschoben"</formula1>
      <formula2>0</formula2>
    </dataValidation>
  </dataValidations>
  <printOptions headings="false" gridLines="false" gridLinesSet="true" horizontalCentered="false" verticalCentered="false"/>
  <pageMargins left="0.3" right="0.3" top="0.35" bottom="0.3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H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.5"/>
    <col collapsed="false" customWidth="true" hidden="false" outlineLevel="0" max="3" min="2" style="0" width="16"/>
    <col collapsed="false" customWidth="true" hidden="false" outlineLevel="0" max="4" min="4" style="0" width="18"/>
    <col collapsed="false" customWidth="true" hidden="false" outlineLevel="0" max="5" min="5" style="0" width="16"/>
    <col collapsed="false" customWidth="true" hidden="false" outlineLevel="0" max="6" min="6" style="0" width="3"/>
    <col collapsed="false" customWidth="true" hidden="false" outlineLevel="0" max="7" min="7" style="0" width="18"/>
    <col collapsed="false" customWidth="true" hidden="false" outlineLevel="0" max="8" min="8" style="0" width="14"/>
  </cols>
  <sheetData>
    <row r="1" customFormat="false" ht="31.5" hidden="false" customHeight="true" outlineLevel="0" collapsed="false">
      <c r="B1" s="47" t="s">
        <v>72</v>
      </c>
      <c r="C1" s="47"/>
      <c r="D1" s="47"/>
      <c r="E1" s="47"/>
      <c r="F1" s="47"/>
      <c r="G1" s="47"/>
      <c r="H1" s="47"/>
    </row>
    <row r="2" customFormat="false" ht="18" hidden="false" customHeight="true" outlineLevel="0" collapsed="false">
      <c r="B2" s="48" t="s">
        <v>73</v>
      </c>
      <c r="C2" s="48"/>
      <c r="D2" s="48"/>
      <c r="E2" s="48"/>
      <c r="F2" s="48"/>
      <c r="G2" s="48"/>
      <c r="H2" s="48"/>
    </row>
    <row r="3" customFormat="false" ht="6" hidden="false" customHeight="true" outlineLevel="0" collapsed="false"/>
    <row r="4" customFormat="false" ht="19.5" hidden="false" customHeight="true" outlineLevel="0" collapsed="false">
      <c r="B4" s="49" t="s">
        <v>74</v>
      </c>
      <c r="C4" s="49"/>
      <c r="D4" s="49"/>
      <c r="E4" s="49"/>
      <c r="G4" s="50" t="s">
        <v>75</v>
      </c>
      <c r="H4" s="50"/>
    </row>
    <row r="5" customFormat="false" ht="25.5" hidden="false" customHeight="true" outlineLevel="0" collapsed="false">
      <c r="B5" s="51" t="s">
        <v>76</v>
      </c>
      <c r="C5" s="51" t="s">
        <v>77</v>
      </c>
      <c r="D5" s="51" t="s">
        <v>78</v>
      </c>
      <c r="E5" s="51" t="s">
        <v>79</v>
      </c>
      <c r="G5" s="51" t="s">
        <v>80</v>
      </c>
      <c r="H5" s="51" t="s">
        <v>81</v>
      </c>
    </row>
    <row r="6" customFormat="false" ht="19.5" hidden="false" customHeight="true" outlineLevel="0" collapsed="false">
      <c r="B6" s="52" t="s">
        <v>30</v>
      </c>
      <c r="C6" s="53" t="n">
        <v>9.5</v>
      </c>
      <c r="D6" s="54" t="s">
        <v>82</v>
      </c>
      <c r="E6" s="55" t="s">
        <v>83</v>
      </c>
      <c r="G6" s="54" t="s">
        <v>84</v>
      </c>
      <c r="H6" s="56" t="n">
        <v>1.75</v>
      </c>
    </row>
    <row r="7" customFormat="false" ht="19.5" hidden="false" customHeight="true" outlineLevel="0" collapsed="false">
      <c r="B7" s="57" t="s">
        <v>38</v>
      </c>
      <c r="C7" s="53" t="n">
        <v>8.2</v>
      </c>
      <c r="D7" s="58" t="s">
        <v>85</v>
      </c>
      <c r="E7" s="59" t="s">
        <v>86</v>
      </c>
      <c r="G7" s="46" t="s">
        <v>87</v>
      </c>
      <c r="H7" s="46"/>
    </row>
    <row r="8" customFormat="false" ht="19.5" hidden="false" customHeight="true" outlineLevel="0" collapsed="false">
      <c r="B8" s="52" t="s">
        <v>56</v>
      </c>
      <c r="C8" s="53" t="n">
        <v>22</v>
      </c>
      <c r="D8" s="54" t="s">
        <v>88</v>
      </c>
      <c r="E8" s="55" t="s">
        <v>89</v>
      </c>
      <c r="G8" s="46"/>
      <c r="H8" s="46"/>
    </row>
    <row r="9" customFormat="false" ht="19.5" hidden="false" customHeight="true" outlineLevel="0" collapsed="false">
      <c r="B9" s="57" t="s">
        <v>90</v>
      </c>
      <c r="C9" s="53" t="n">
        <v>6.8</v>
      </c>
      <c r="D9" s="58" t="s">
        <v>91</v>
      </c>
      <c r="E9" s="59" t="s">
        <v>92</v>
      </c>
    </row>
    <row r="12" customFormat="false" ht="19.5" hidden="false" customHeight="true" outlineLevel="0" collapsed="false">
      <c r="B12" s="49" t="s">
        <v>93</v>
      </c>
      <c r="C12" s="49"/>
      <c r="D12" s="49"/>
      <c r="E12" s="49"/>
    </row>
    <row r="13" customFormat="false" ht="21.75" hidden="false" customHeight="true" outlineLevel="0" collapsed="false">
      <c r="B13" s="51" t="s">
        <v>94</v>
      </c>
      <c r="C13" s="51" t="s">
        <v>95</v>
      </c>
      <c r="D13" s="51" t="s">
        <v>96</v>
      </c>
      <c r="E13" s="51" t="s">
        <v>97</v>
      </c>
    </row>
    <row r="14" customFormat="false" ht="19.5" hidden="false" customHeight="true" outlineLevel="0" collapsed="false">
      <c r="B14" s="52" t="s">
        <v>29</v>
      </c>
      <c r="C14" s="60" t="s">
        <v>98</v>
      </c>
      <c r="D14" s="54" t="s">
        <v>99</v>
      </c>
      <c r="E14" s="9" t="s">
        <v>100</v>
      </c>
    </row>
    <row r="15" customFormat="false" ht="19.5" hidden="false" customHeight="true" outlineLevel="0" collapsed="false">
      <c r="B15" s="57" t="s">
        <v>37</v>
      </c>
      <c r="C15" s="61" t="s">
        <v>101</v>
      </c>
      <c r="D15" s="58" t="s">
        <v>102</v>
      </c>
      <c r="E15" s="20" t="s">
        <v>100</v>
      </c>
    </row>
    <row r="16" customFormat="false" ht="19.5" hidden="false" customHeight="true" outlineLevel="0" collapsed="false">
      <c r="B16" s="52" t="s">
        <v>44</v>
      </c>
      <c r="C16" s="60" t="s">
        <v>103</v>
      </c>
      <c r="D16" s="54" t="s">
        <v>104</v>
      </c>
      <c r="E16" s="9" t="s">
        <v>105</v>
      </c>
    </row>
    <row r="17" customFormat="false" ht="19.5" hidden="false" customHeight="true" outlineLevel="0" collapsed="false">
      <c r="B17" s="57" t="s">
        <v>106</v>
      </c>
      <c r="C17" s="61" t="s">
        <v>98</v>
      </c>
      <c r="D17" s="58" t="s">
        <v>107</v>
      </c>
      <c r="E17" s="20" t="s">
        <v>105</v>
      </c>
    </row>
    <row r="18" customFormat="false" ht="19.5" hidden="false" customHeight="true" outlineLevel="0" collapsed="false">
      <c r="B18" s="52" t="s">
        <v>108</v>
      </c>
      <c r="C18" s="60" t="s">
        <v>109</v>
      </c>
      <c r="D18" s="54" t="s">
        <v>110</v>
      </c>
      <c r="E18" s="9" t="s">
        <v>111</v>
      </c>
    </row>
    <row r="20" customFormat="false" ht="18" hidden="false" customHeight="true" outlineLevel="0" collapsed="false">
      <c r="B20" s="62" t="s">
        <v>112</v>
      </c>
      <c r="C20" s="62"/>
      <c r="D20" s="62"/>
      <c r="E20" s="62"/>
      <c r="F20" s="62"/>
      <c r="G20" s="62"/>
      <c r="H20" s="62"/>
    </row>
  </sheetData>
  <mergeCells count="7">
    <mergeCell ref="B1:H1"/>
    <mergeCell ref="B2:H2"/>
    <mergeCell ref="B4:E4"/>
    <mergeCell ref="G4:H4"/>
    <mergeCell ref="G7:H8"/>
    <mergeCell ref="B12:E12"/>
    <mergeCell ref="B20:H20"/>
  </mergeCells>
  <printOptions headings="false" gridLines="false" gridLinesSet="true" horizontalCentered="false" verticalCentered="false"/>
  <pageMargins left="0.5" right="0.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2026-07-29T07:55:28Z</dcterms:created>
  <dc:creator>openpyxl</dc:creator>
  <dc:description/>
  <dc:language>en-US</dc:language>
  <cp:lastModifiedBy/>
  <dcterms:modified xsi:type="dcterms:W3CDTF">2026-07-29T07:55:28Z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