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ewichtskontrolle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<sst xmlns="http://schemas.openxmlformats.org/spreadsheetml/2006/main" count="33" uniqueCount="33">
  <si>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Gewichtskontrolle</t>
  </si>
  <si>
    <t xml:space="preserve">Persönliche Gewichtsdokumentation mit Verlauf · 2026</t>
  </si>
  <si>
    <t xml:space="preserve">Profil &amp; Ziel</t>
  </si>
  <si>
    <t xml:space="preserve">Auswertung</t>
  </si>
  <si>
    <t xml:space="preserve">Name</t>
  </si>
  <si>
    <t xml:space="preserve">Max Mustermann</t>
  </si>
  <si>
    <t xml:space="preserve">Größe (cm)</t>
  </si>
  <si>
    <t xml:space="preserve">Startdatum</t>
  </si>
  <si>
    <t xml:space="preserve">Aktuelles Gewicht</t>
  </si>
  <si>
    <t xml:space="preserve">Veränderung gesamt</t>
  </si>
  <si>
    <t xml:space="preserve">Noch bis Ziel</t>
  </si>
  <si>
    <t xml:space="preserve">Zielerreichung</t>
  </si>
  <si>
    <t xml:space="preserve">Aktueller BMI</t>
  </si>
  <si>
    <t xml:space="preserve">Startgewicht (kg)</t>
  </si>
  <si>
    <t xml:space="preserve">Zielgewicht (kg)</t>
  </si>
  <si>
    <t xml:space="preserve">Zieldatum</t>
  </si>
  <si>
    <t xml:space="preserve">Datum</t>
  </si>
  <si>
    <t xml:space="preserve">Gewicht (kg)</t>
  </si>
  <si>
    <t xml:space="preserve">Veränderung (kg)</t>
  </si>
  <si>
    <t xml:space="preserve">Ø 4 Wochen</t>
  </si>
  <si>
    <t xml:space="preserve">BMI</t>
  </si>
  <si>
    <t xml:space="preserve">Ziel (kg)</t>
  </si>
  <si>
    <t xml:space="preserve">Notiz</t>
  </si>
  <si>
    <t xml:space="preserve">–</t>
  </si>
  <si>
    <t xml:space="preserve">Startgewicht</t>
  </si>
  <si>
    <t xml:space="preserve">Wochenende</t>
  </si>
  <si>
    <t xml:space="preserve">regelmäßig bewegt</t>
  </si>
  <si>
    <t xml:space="preserve">So funktioniert's:  Datum und Gewicht eintragen — Veränderung, gleitender Ø, BMI, die Auswertung und das Diagramm aktualisieren sich automatisch.</t>
  </si>
  <si>
    <t xml:space="preserve">BMI-Referenz (WHO):  unter 18,5 Untergewicht · 18,5–24,9 Normalgewicht · 25–29,9 Übergewicht · ab 30 Adipositas.</t>
  </si>
  <si>
    <t xml:space="preserve">Die Vorlage dient der neutralen Dokumentation. Bei gesundheitlichen Fragen wende dich an ärztliches Fachpersonal.</t>
  </si>
  <si>
    <t xml:space="preserve">Eingabe</t>
  </si>
  <si>
    <t xml:space="preserve">Berechnet</t>
  </si>
  <si>
    <t xml:space="preserve">Ziel-/Trendwert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</si>
</sst>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0"/>
    <numFmt numFmtId="166" formatCode="dd\.mm\.yyyy"/>
    <numFmt numFmtId="167" formatCode="0.0"/>
    <numFmt numFmtId="168" formatCode="0.0&quot; kg&quot;"/>
    <numFmt numFmtId="169" formatCode="\+0.0&quot; kg&quot;;\-0.0&quot; kg&quot;"/>
    <numFmt numFmtId="170" formatCode="0\ %"/>
    <numFmt numFmtId="171" formatCode="\+0.0;\-0.0"/>
  </numFmts>
  <fonts count="2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FFFFFF"/>
      <name val="Calibri"/>
      <family val="0"/>
      <charset val="1"/>
    </font>
    <font>
      <sz val="10.5"/>
      <color rgb="FFFFFFFF"/>
      <name val="Calibri"/>
      <family val="0"/>
      <charset val="1"/>
    </font>
    <font>
      <b val="true"/>
      <sz val="11"/>
      <color rgb="FF3F4E86"/>
      <name val="Calibri"/>
      <family val="0"/>
      <charset val="1"/>
    </font>
    <font>
      <b val="true"/>
      <sz val="9.5"/>
      <color rgb="FF232838"/>
      <name val="Calibri"/>
      <family val="0"/>
      <charset val="1"/>
    </font>
    <font>
      <sz val="9.5"/>
      <color rgb="FF232838"/>
      <name val="Calibri"/>
      <family val="0"/>
      <charset val="1"/>
    </font>
    <font>
      <b val="true"/>
      <sz val="8.5"/>
      <color rgb="FF6C7188"/>
      <name val="Calibri"/>
      <family val="0"/>
      <charset val="1"/>
    </font>
    <font>
      <b val="true"/>
      <sz val="14"/>
      <color rgb="FF3F4E86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sz val="9.5"/>
      <color rgb="FF6C7188"/>
      <name val="Calibri"/>
      <family val="0"/>
      <charset val="1"/>
    </font>
    <font>
      <i val="true"/>
      <sz val="9"/>
      <color rgb="FF6C7188"/>
      <name val="Calibri"/>
      <family val="0"/>
      <charset val="1"/>
    </font>
    <font>
      <sz val="9"/>
      <color rgb="FF6C7188"/>
      <name val="Calibri"/>
      <family val="0"/>
      <charset val="1"/>
    </font>
    <font>
      <i val="true"/>
      <sz val="8.5"/>
      <color rgb="FF6C7188"/>
      <name val="Calibri"/>
      <family val="0"/>
      <charset val="1"/>
    </font>
    <font>
      <sz val="9"/>
      <color rgb="FF232838"/>
      <name val="Calibri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2E3552"/>
        <bgColor rgb="FF232838"/>
      </patternFill>
    </fill>
    <fill>
      <patternFill patternType="solid">
        <fgColor rgb="FF3F4E86"/>
        <bgColor rgb="FF2E3552"/>
      </patternFill>
    </fill>
    <fill>
      <patternFill patternType="solid">
        <fgColor rgb="FFEEF0F7"/>
        <bgColor rgb="FFE9EBF4"/>
      </patternFill>
    </fill>
    <fill>
      <patternFill patternType="solid">
        <fgColor rgb="FFE9EBF4"/>
        <bgColor rgb="FFEEF0F7"/>
      </patternFill>
    </fill>
    <fill>
      <patternFill patternType="solid">
        <fgColor rgb="FFFFFFFF"/>
        <bgColor rgb="FFF5F6FA"/>
      </patternFill>
    </fill>
    <fill>
      <patternFill patternType="solid">
        <fgColor rgb="FFF5F6FA"/>
        <bgColor rgb="FFEEF0F7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3F4E86"/>
      </bottom>
      <diagonal/>
    </border>
    <border diagonalUp="false" diagonalDown="false">
      <left style="thin">
        <color rgb="FFDADEEC"/>
      </left>
      <right style="thin">
        <color rgb="FFDADEEC"/>
      </right>
      <top style="thin">
        <color rgb="FFDADEEC"/>
      </top>
      <bottom style="thin">
        <color rgb="FFDADEEC"/>
      </bottom>
      <diagonal/>
    </border>
    <border diagonalUp="false" diagonalDown="false">
      <left style="thin">
        <color rgb="FFDADEEC"/>
      </left>
      <right/>
      <top style="thin">
        <color rgb="FFDADEEC"/>
      </top>
      <bottom style="thin">
        <color rgb="FFDADEE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4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8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4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10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0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0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6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1" fontId="8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7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1" fontId="8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4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4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4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0" fillId="5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78787"/>
      <rgbColor rgb="FF9999FF"/>
      <rgbColor rgb="FF993366"/>
      <rgbColor rgb="FFF5F6FA"/>
      <rgbColor rgb="FFEEF0F7"/>
      <rgbColor rgb="FF660066"/>
      <rgbColor rgb="FFFF8080"/>
      <rgbColor rgb="FF0066CC"/>
      <rgbColor rgb="FFDADE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9EBF4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C7188"/>
      <rgbColor rgb="FF969696"/>
      <rgbColor rgb="FF003366"/>
      <rgbColor rgb="FF2C8A5B"/>
      <rgbColor rgb="FF003300"/>
      <rgbColor rgb="FF232838"/>
      <rgbColor rgb="FF993300"/>
      <rgbColor rgb="FF993366"/>
      <rgbColor rgb="FF3F4E86"/>
      <rgbColor rgb="FF2E355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Gewichtsverlauf 2026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Gewichtskontrolle!C9</c:f>
              <c:strCache>
                <c:ptCount val="1"/>
                <c:pt idx="0">
                  <c:v>Gewicht (kg)</c:v>
                </c:pt>
              </c:strCache>
            </c:strRef>
          </c:tx>
          <c:spPr>
            <a:solidFill>
              <a:srgbClr val="3f4e86"/>
            </a:solidFill>
            <a:ln w="25920">
              <a:solidFill>
                <a:srgbClr val="3f4e86"/>
              </a:solidFill>
              <a:round/>
            </a:ln>
          </c:spPr>
          <c:marker>
            <c:symbol val="circle"/>
            <c:size val="5"/>
            <c:spPr>
              <a:solidFill>
                <a:srgbClr val="3f4e86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Gewichtskontrolle!$B$10:$B$24</c:f>
              <c:strCache>
                <c:ptCount val="15"/>
                <c:pt idx="0">
                  <c:v>05.01.2026</c:v>
                </c:pt>
                <c:pt idx="1">
                  <c:v>12.01.2026</c:v>
                </c:pt>
                <c:pt idx="2">
                  <c:v>19.01.2026</c:v>
                </c:pt>
                <c:pt idx="3">
                  <c:v>26.01.2026</c:v>
                </c:pt>
                <c:pt idx="4">
                  <c:v>02.02.2026</c:v>
                </c:pt>
                <c:pt idx="5">
                  <c:v>09.02.2026</c:v>
                </c:pt>
                <c:pt idx="6">
                  <c:v>16.02.2026</c:v>
                </c:pt>
                <c:pt idx="7">
                  <c:v>23.02.2026</c:v>
                </c:pt>
                <c:pt idx="8">
                  <c:v>02.03.2026</c:v>
                </c:pt>
                <c:pt idx="9">
                  <c:v>09.03.2026</c:v>
                </c:pt>
                <c:pt idx="10">
                  <c:v>16.03.2026</c:v>
                </c:pt>
                <c:pt idx="11">
                  <c:v>23.03.2026</c:v>
                </c:pt>
                <c:pt idx="12">
                  <c:v>30.03.2026</c:v>
                </c:pt>
                <c:pt idx="13">
                  <c:v/>
                </c:pt>
                <c:pt idx="14">
                  <c:v/>
                </c:pt>
              </c:strCache>
            </c:strRef>
          </c:cat>
          <c:val>
            <c:numRef>
              <c:f>Gewichtskontrolle!$C$10:$C$24</c:f>
              <c:numCache>
                <c:formatCode>0.0</c:formatCode>
                <c:ptCount val="15"/>
                <c:pt idx="0">
                  <c:v>82</c:v>
                </c:pt>
                <c:pt idx="1">
                  <c:v>81.6</c:v>
                </c:pt>
                <c:pt idx="2">
                  <c:v>81.9</c:v>
                </c:pt>
                <c:pt idx="3">
                  <c:v>81.1</c:v>
                </c:pt>
                <c:pt idx="4">
                  <c:v>80.6</c:v>
                </c:pt>
                <c:pt idx="5">
                  <c:v>80.8</c:v>
                </c:pt>
                <c:pt idx="6">
                  <c:v>80</c:v>
                </c:pt>
                <c:pt idx="7">
                  <c:v>79.5</c:v>
                </c:pt>
                <c:pt idx="8">
                  <c:v>79.7</c:v>
                </c:pt>
                <c:pt idx="9">
                  <c:v>79</c:v>
                </c:pt>
                <c:pt idx="10">
                  <c:v>78.6</c:v>
                </c:pt>
                <c:pt idx="11">
                  <c:v>78.3</c:v>
                </c:pt>
                <c:pt idx="12">
                  <c:v>78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Gewichtskontrolle!E9</c:f>
              <c:strCache>
                <c:ptCount val="1"/>
                <c:pt idx="0">
                  <c:v>Ø 4 Wochen</c:v>
                </c:pt>
              </c:strCache>
            </c:strRef>
          </c:tx>
          <c:spPr>
            <a:solidFill>
              <a:srgbClr val="6c7188"/>
            </a:solidFill>
            <a:ln w="15120">
              <a:solidFill>
                <a:srgbClr val="6c7188"/>
              </a:solidFill>
              <a:prstDash val="sysDot"/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Gewichtskontrolle!$B$10:$B$24</c:f>
              <c:strCache>
                <c:ptCount val="15"/>
                <c:pt idx="0">
                  <c:v>05.01.2026</c:v>
                </c:pt>
                <c:pt idx="1">
                  <c:v>12.01.2026</c:v>
                </c:pt>
                <c:pt idx="2">
                  <c:v>19.01.2026</c:v>
                </c:pt>
                <c:pt idx="3">
                  <c:v>26.01.2026</c:v>
                </c:pt>
                <c:pt idx="4">
                  <c:v>02.02.2026</c:v>
                </c:pt>
                <c:pt idx="5">
                  <c:v>09.02.2026</c:v>
                </c:pt>
                <c:pt idx="6">
                  <c:v>16.02.2026</c:v>
                </c:pt>
                <c:pt idx="7">
                  <c:v>23.02.2026</c:v>
                </c:pt>
                <c:pt idx="8">
                  <c:v>02.03.2026</c:v>
                </c:pt>
                <c:pt idx="9">
                  <c:v>09.03.2026</c:v>
                </c:pt>
                <c:pt idx="10">
                  <c:v>16.03.2026</c:v>
                </c:pt>
                <c:pt idx="11">
                  <c:v>23.03.2026</c:v>
                </c:pt>
                <c:pt idx="12">
                  <c:v>30.03.2026</c:v>
                </c:pt>
                <c:pt idx="13">
                  <c:v/>
                </c:pt>
                <c:pt idx="14">
                  <c:v/>
                </c:pt>
              </c:strCache>
            </c:strRef>
          </c:cat>
          <c:val>
            <c:numRef>
              <c:f>Gewichtskontrolle!$E$10:$E$24</c:f>
              <c:numCache>
                <c:formatCode>0.0</c:formatCode>
                <c:ptCount val="15"/>
                <c:pt idx="0">
                  <c:v>82</c:v>
                </c:pt>
                <c:pt idx="1">
                  <c:v>81.8</c:v>
                </c:pt>
                <c:pt idx="2">
                  <c:v>81.8</c:v>
                </c:pt>
                <c:pt idx="3">
                  <c:v>81.7</c:v>
                </c:pt>
                <c:pt idx="4">
                  <c:v>81.3</c:v>
                </c:pt>
                <c:pt idx="5">
                  <c:v>81.1</c:v>
                </c:pt>
                <c:pt idx="6">
                  <c:v>80.6</c:v>
                </c:pt>
                <c:pt idx="7">
                  <c:v>80.2</c:v>
                </c:pt>
                <c:pt idx="8">
                  <c:v>80</c:v>
                </c:pt>
                <c:pt idx="9">
                  <c:v>79.6</c:v>
                </c:pt>
                <c:pt idx="10">
                  <c:v>79.2</c:v>
                </c:pt>
                <c:pt idx="11">
                  <c:v>78.9</c:v>
                </c:pt>
                <c:pt idx="12">
                  <c:v>78.5</c:v>
                </c:pt>
              </c:numCache>
            </c:numRef>
          </c:val>
          <c:smooth val="1"/>
        </c:ser>
        <c:ser>
          <c:idx val="2"/>
          <c:order val="2"/>
          <c:tx>
            <c:strRef>
              <c:f>Gewichtskontrolle!G9</c:f>
              <c:strCache>
                <c:ptCount val="1"/>
                <c:pt idx="0">
                  <c:v>Ziel (kg)</c:v>
                </c:pt>
              </c:strCache>
            </c:strRef>
          </c:tx>
          <c:spPr>
            <a:solidFill>
              <a:srgbClr val="2c8a5b"/>
            </a:solidFill>
            <a:ln w="15120">
              <a:solidFill>
                <a:srgbClr val="2c8a5b"/>
              </a:solidFill>
              <a:prstDash val="dash"/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Gewichtskontrolle!$B$10:$B$24</c:f>
              <c:strCache>
                <c:ptCount val="15"/>
                <c:pt idx="0">
                  <c:v>05.01.2026</c:v>
                </c:pt>
                <c:pt idx="1">
                  <c:v>12.01.2026</c:v>
                </c:pt>
                <c:pt idx="2">
                  <c:v>19.01.2026</c:v>
                </c:pt>
                <c:pt idx="3">
                  <c:v>26.01.2026</c:v>
                </c:pt>
                <c:pt idx="4">
                  <c:v>02.02.2026</c:v>
                </c:pt>
                <c:pt idx="5">
                  <c:v>09.02.2026</c:v>
                </c:pt>
                <c:pt idx="6">
                  <c:v>16.02.2026</c:v>
                </c:pt>
                <c:pt idx="7">
                  <c:v>23.02.2026</c:v>
                </c:pt>
                <c:pt idx="8">
                  <c:v>02.03.2026</c:v>
                </c:pt>
                <c:pt idx="9">
                  <c:v>09.03.2026</c:v>
                </c:pt>
                <c:pt idx="10">
                  <c:v>16.03.2026</c:v>
                </c:pt>
                <c:pt idx="11">
                  <c:v>23.03.2026</c:v>
                </c:pt>
                <c:pt idx="12">
                  <c:v>30.03.2026</c:v>
                </c:pt>
                <c:pt idx="13">
                  <c:v/>
                </c:pt>
                <c:pt idx="14">
                  <c:v/>
                </c:pt>
              </c:strCache>
            </c:strRef>
          </c:cat>
          <c:val>
            <c:numRef>
              <c:f>Gewichtskontrolle!$G$10:$G$24</c:f>
              <c:numCache>
                <c:formatCode>0.0</c:formatCode>
                <c:ptCount val="15"/>
                <c:pt idx="0">
                  <c:v>76</c:v>
                </c:pt>
                <c:pt idx="1">
                  <c:v>76</c:v>
                </c:pt>
                <c:pt idx="2">
                  <c:v>76</c:v>
                </c:pt>
                <c:pt idx="3">
                  <c:v>76</c:v>
                </c:pt>
                <c:pt idx="4">
                  <c:v>76</c:v>
                </c:pt>
                <c:pt idx="5">
                  <c:v>76</c:v>
                </c:pt>
                <c:pt idx="6">
                  <c:v>76</c:v>
                </c:pt>
                <c:pt idx="7">
                  <c:v>76</c:v>
                </c:pt>
                <c:pt idx="8">
                  <c:v>76</c:v>
                </c:pt>
                <c:pt idx="9">
                  <c:v>76</c:v>
                </c:pt>
                <c:pt idx="10">
                  <c:v>76</c:v>
                </c:pt>
                <c:pt idx="11">
                  <c:v>76</c:v>
                </c:pt>
                <c:pt idx="12">
                  <c:v>76</c:v>
                </c:pt>
                <c:pt idx="13">
                  <c:v>76</c:v>
                </c:pt>
                <c:pt idx="14">
                  <c:v>76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30931139"/>
        <c:axId val="44564974"/>
      </c:lineChart>
      <c:catAx>
        <c:axId val="30931139"/>
        <c:scaling>
          <c:orientation val="minMax"/>
        </c:scaling>
        <c:delete val="0"/>
        <c:axPos val="b"/>
        <c:numFmt formatCode="dd\.mm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4564974"/>
        <c:crosses val="autoZero"/>
        <c:auto val="1"/>
        <c:lblAlgn val="ctr"/>
        <c:lblOffset val="100"/>
        <c:noMultiLvlLbl val="0"/>
      </c:catAx>
      <c:valAx>
        <c:axId val="44564974"/>
        <c:scaling>
          <c:orientation val="minMax"/>
        </c:scaling>
        <c:delete val="0"/>
        <c:axPos val="l"/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kg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0931139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9</xdr:col>
      <xdr:colOff>0</xdr:colOff>
      <xdr:row>8</xdr:row>
      <xdr:rowOff>0</xdr:rowOff>
    </xdr:from>
    <xdr:to>
      <xdr:col>19</xdr:col>
      <xdr:colOff>127440</xdr:colOff>
      <xdr:row>20</xdr:row>
      <xdr:rowOff>123840</xdr:rowOff>
    </xdr:to>
    <xdr:graphicFrame>
      <xdr:nvGraphicFramePr>
        <xdr:cNvPr id="0" name="Chart 1"/>
        <xdr:cNvGraphicFramePr/>
      </xdr:nvGraphicFramePr>
      <xdr:xfrm>
        <a:off x="6837840" y="2104920"/>
        <a:ext cx="6191640" cy="3095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T3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9" topLeftCell="B10" activePane="bottomRight" state="frozen"/>
      <selection pane="topLeft" activeCell="A1" activeCellId="0" sqref="A1"/>
      <selection pane="topRight" activeCell="B1" activeCellId="0" sqref="B1"/>
      <selection pane="bottomLeft" activeCell="A10" activeCellId="0" sqref="A10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3" min="2" style="0" width="12"/>
    <col collapsed="false" customWidth="true" hidden="false" outlineLevel="0" max="4" min="4" style="0" width="14"/>
    <col collapsed="false" customWidth="true" hidden="false" outlineLevel="0" max="5" min="5" style="0" width="12"/>
    <col collapsed="false" customWidth="true" hidden="false" outlineLevel="0" max="6" min="6" style="0" width="8"/>
    <col collapsed="false" customWidth="true" hidden="false" outlineLevel="0" max="7" min="7" style="0" width="10"/>
    <col collapsed="false" customWidth="true" hidden="false" outlineLevel="0" max="8" min="8" style="0" width="24"/>
    <col collapsed="false" customWidth="true" hidden="false" outlineLevel="0" max="9" min="9" style="0" width="2.5"/>
    <col collapsed="false" customWidth="true" hidden="false" outlineLevel="0" max="20" min="10" style="0" width="8.61"/>
  </cols>
  <sheetData>
    <row r="2" customFormat="false" ht="42" hidden="false" customHeight="true" outlineLevel="0" collapsed="false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customFormat="false" ht="19.5" hidden="false" customHeight="true" outlineLevel="0" collapsed="false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5" customFormat="false" ht="15" hidden="false" customHeight="true" outlineLevel="0" collapsed="false">
      <c r="B5" s="3" t="s">
        <v>2</v>
      </c>
      <c r="C5" s="3"/>
      <c r="D5" s="3"/>
      <c r="E5" s="3"/>
      <c r="F5" s="3"/>
      <c r="G5" s="3"/>
      <c r="H5" s="3"/>
      <c r="J5" s="3" t="s">
        <v>3</v>
      </c>
      <c r="K5" s="3"/>
      <c r="L5" s="3"/>
      <c r="M5" s="3"/>
      <c r="N5" s="3"/>
      <c r="O5" s="3"/>
      <c r="P5" s="3"/>
      <c r="Q5" s="3"/>
      <c r="R5" s="3"/>
      <c r="S5" s="3"/>
      <c r="T5" s="3"/>
    </row>
    <row r="6" customFormat="false" ht="18.75" hidden="false" customHeight="true" outlineLevel="0" collapsed="false">
      <c r="B6" s="4" t="s">
        <v>4</v>
      </c>
      <c r="C6" s="5" t="s">
        <v>5</v>
      </c>
      <c r="D6" s="5"/>
      <c r="E6" s="4" t="s">
        <v>6</v>
      </c>
      <c r="F6" s="6" t="n">
        <v>178</v>
      </c>
      <c r="G6" s="4" t="s">
        <v>7</v>
      </c>
      <c r="H6" s="7" t="n">
        <v>46027</v>
      </c>
      <c r="J6" s="8" t="s">
        <v>8</v>
      </c>
      <c r="K6" s="8"/>
      <c r="L6" s="8" t="s">
        <v>9</v>
      </c>
      <c r="M6" s="8"/>
      <c r="N6" s="8" t="s">
        <v>10</v>
      </c>
      <c r="O6" s="8"/>
      <c r="P6" s="8" t="s">
        <v>11</v>
      </c>
      <c r="Q6" s="8"/>
      <c r="R6" s="8" t="s">
        <v>12</v>
      </c>
      <c r="S6" s="8"/>
    </row>
    <row r="7" customFormat="false" ht="25.5" hidden="false" customHeight="true" outlineLevel="0" collapsed="false">
      <c r="B7" s="4" t="s">
        <v>13</v>
      </c>
      <c r="C7" s="9" t="n">
        <v>82</v>
      </c>
      <c r="D7" s="9"/>
      <c r="E7" s="4" t="s">
        <v>14</v>
      </c>
      <c r="F7" s="10" t="n">
        <v>76</v>
      </c>
      <c r="G7" s="4" t="s">
        <v>15</v>
      </c>
      <c r="H7" s="7" t="n">
        <v>46203</v>
      </c>
      <c r="J7" s="11" t="n">
        <f aca="false">IF(COUNT(C10:C24)=0,"",INDEX(C10:C24,COUNT(C10:C24)))</f>
        <v>78</v>
      </c>
      <c r="K7" s="11"/>
      <c r="L7" s="12" t="n">
        <f aca="false">IF($J$7="","",$J$7-$C$7)</f>
        <v>-4</v>
      </c>
      <c r="M7" s="12"/>
      <c r="N7" s="11" t="n">
        <f aca="false">IF($J$7="","",$J$7-$F$7)</f>
        <v>2</v>
      </c>
      <c r="O7" s="11"/>
      <c r="P7" s="13" t="n">
        <f aca="false">IFERROR(($C$7-$J$7)/($C$7-$F$7),0)</f>
        <v>0.666666666666667</v>
      </c>
      <c r="Q7" s="13"/>
      <c r="R7" s="14" t="n">
        <f aca="false">IF($J$7="","",ROUND($J$7/($F$6/100)^2,1))</f>
        <v>24.6</v>
      </c>
      <c r="S7" s="14"/>
    </row>
    <row r="9" customFormat="false" ht="27.75" hidden="false" customHeight="true" outlineLevel="0" collapsed="false">
      <c r="B9" s="15" t="s">
        <v>16</v>
      </c>
      <c r="C9" s="15" t="s">
        <v>17</v>
      </c>
      <c r="D9" s="15" t="s">
        <v>18</v>
      </c>
      <c r="E9" s="15" t="s">
        <v>19</v>
      </c>
      <c r="F9" s="15" t="s">
        <v>20</v>
      </c>
      <c r="G9" s="15" t="s">
        <v>21</v>
      </c>
      <c r="H9" s="15" t="s">
        <v>22</v>
      </c>
    </row>
    <row r="10" customFormat="false" ht="18.75" hidden="false" customHeight="true" outlineLevel="0" collapsed="false">
      <c r="B10" s="16" t="n">
        <v>46027</v>
      </c>
      <c r="C10" s="17" t="n">
        <v>82</v>
      </c>
      <c r="D10" s="18" t="s">
        <v>23</v>
      </c>
      <c r="E10" s="19" t="n">
        <f aca="false">IF(C10="","",ROUND(AVERAGE(INDEX(C:C,MAX(10,ROW()-3)):C10),1))</f>
        <v>82</v>
      </c>
      <c r="F10" s="19" t="n">
        <f aca="false">IF(C10="","",ROUND(C10/($F$6/100)^2,1))</f>
        <v>25.9</v>
      </c>
      <c r="G10" s="20" t="n">
        <f aca="false">IF($F$7="","",$F$7)</f>
        <v>76</v>
      </c>
      <c r="H10" s="21" t="s">
        <v>24</v>
      </c>
    </row>
    <row r="11" customFormat="false" ht="18.75" hidden="false" customHeight="true" outlineLevel="0" collapsed="false">
      <c r="B11" s="16" t="n">
        <v>46034</v>
      </c>
      <c r="C11" s="17" t="n">
        <v>81.6</v>
      </c>
      <c r="D11" s="22" t="n">
        <f aca="false">IF(OR(C11="",C10=""),"",C11-C10)</f>
        <v>-0.400000000000006</v>
      </c>
      <c r="E11" s="23" t="n">
        <f aca="false">IF(C11="","",ROUND(AVERAGE(INDEX(C:C,MAX(10,ROW()-3)):C11),1))</f>
        <v>81.8</v>
      </c>
      <c r="F11" s="23" t="n">
        <f aca="false">IF(C11="","",ROUND(C11/($F$6/100)^2,1))</f>
        <v>25.8</v>
      </c>
      <c r="G11" s="24" t="n">
        <f aca="false">IF($F$7="","",$F$7)</f>
        <v>76</v>
      </c>
      <c r="H11" s="25"/>
    </row>
    <row r="12" customFormat="false" ht="18.75" hidden="false" customHeight="true" outlineLevel="0" collapsed="false">
      <c r="B12" s="16" t="n">
        <v>46041</v>
      </c>
      <c r="C12" s="17" t="n">
        <v>81.9</v>
      </c>
      <c r="D12" s="26" t="n">
        <f aca="false">IF(OR(C12="",C11=""),"",C12-C11)</f>
        <v>0.300000000000011</v>
      </c>
      <c r="E12" s="19" t="n">
        <f aca="false">IF(C12="","",ROUND(AVERAGE(INDEX(C:C,MAX(10,ROW()-3)):C12),1))</f>
        <v>81.8</v>
      </c>
      <c r="F12" s="19" t="n">
        <f aca="false">IF(C12="","",ROUND(C12/($F$6/100)^2,1))</f>
        <v>25.8</v>
      </c>
      <c r="G12" s="20" t="n">
        <f aca="false">IF($F$7="","",$F$7)</f>
        <v>76</v>
      </c>
      <c r="H12" s="21" t="s">
        <v>25</v>
      </c>
    </row>
    <row r="13" customFormat="false" ht="18.75" hidden="false" customHeight="true" outlineLevel="0" collapsed="false">
      <c r="B13" s="16" t="n">
        <v>46048</v>
      </c>
      <c r="C13" s="17" t="n">
        <v>81.1</v>
      </c>
      <c r="D13" s="22" t="n">
        <f aca="false">IF(OR(C13="",C12=""),"",C13-C12)</f>
        <v>-0.800000000000011</v>
      </c>
      <c r="E13" s="23" t="n">
        <f aca="false">IF(C13="","",ROUND(AVERAGE(INDEX(C:C,MAX(10,ROW()-3)):C13),1))</f>
        <v>81.7</v>
      </c>
      <c r="F13" s="23" t="n">
        <f aca="false">IF(C13="","",ROUND(C13/($F$6/100)^2,1))</f>
        <v>25.6</v>
      </c>
      <c r="G13" s="24" t="n">
        <f aca="false">IF($F$7="","",$F$7)</f>
        <v>76</v>
      </c>
      <c r="H13" s="25"/>
    </row>
    <row r="14" customFormat="false" ht="18.75" hidden="false" customHeight="true" outlineLevel="0" collapsed="false">
      <c r="B14" s="16" t="n">
        <v>46055</v>
      </c>
      <c r="C14" s="17" t="n">
        <v>80.6</v>
      </c>
      <c r="D14" s="26" t="n">
        <f aca="false">IF(OR(C14="",C13=""),"",C14-C13)</f>
        <v>-0.5</v>
      </c>
      <c r="E14" s="19" t="n">
        <f aca="false">IF(C14="","",ROUND(AVERAGE(INDEX(C:C,MAX(10,ROW()-3)):C14),1))</f>
        <v>81.3</v>
      </c>
      <c r="F14" s="19" t="n">
        <f aca="false">IF(C14="","",ROUND(C14/($F$6/100)^2,1))</f>
        <v>25.4</v>
      </c>
      <c r="G14" s="20" t="n">
        <f aca="false">IF($F$7="","",$F$7)</f>
        <v>76</v>
      </c>
      <c r="H14" s="21"/>
    </row>
    <row r="15" customFormat="false" ht="18.75" hidden="false" customHeight="true" outlineLevel="0" collapsed="false">
      <c r="B15" s="16" t="n">
        <v>46062</v>
      </c>
      <c r="C15" s="17" t="n">
        <v>80.8</v>
      </c>
      <c r="D15" s="22" t="n">
        <f aca="false">IF(OR(C15="",C14=""),"",C15-C14)</f>
        <v>0.200000000000003</v>
      </c>
      <c r="E15" s="23" t="n">
        <f aca="false">IF(C15="","",ROUND(AVERAGE(INDEX(C:C,MAX(10,ROW()-3)):C15),1))</f>
        <v>81.1</v>
      </c>
      <c r="F15" s="23" t="n">
        <f aca="false">IF(C15="","",ROUND(C15/($F$6/100)^2,1))</f>
        <v>25.5</v>
      </c>
      <c r="G15" s="24" t="n">
        <f aca="false">IF($F$7="","",$F$7)</f>
        <v>76</v>
      </c>
      <c r="H15" s="25"/>
    </row>
    <row r="16" customFormat="false" ht="18.75" hidden="false" customHeight="true" outlineLevel="0" collapsed="false">
      <c r="B16" s="16" t="n">
        <v>46069</v>
      </c>
      <c r="C16" s="17" t="n">
        <v>80</v>
      </c>
      <c r="D16" s="26" t="n">
        <f aca="false">IF(OR(C16="",C15=""),"",C16-C15)</f>
        <v>-0.799999999999997</v>
      </c>
      <c r="E16" s="19" t="n">
        <f aca="false">IF(C16="","",ROUND(AVERAGE(INDEX(C:C,MAX(10,ROW()-3)):C16),1))</f>
        <v>80.6</v>
      </c>
      <c r="F16" s="19" t="n">
        <f aca="false">IF(C16="","",ROUND(C16/($F$6/100)^2,1))</f>
        <v>25.2</v>
      </c>
      <c r="G16" s="20" t="n">
        <f aca="false">IF($F$7="","",$F$7)</f>
        <v>76</v>
      </c>
      <c r="H16" s="21"/>
    </row>
    <row r="17" customFormat="false" ht="18.75" hidden="false" customHeight="true" outlineLevel="0" collapsed="false">
      <c r="B17" s="16" t="n">
        <v>46076</v>
      </c>
      <c r="C17" s="17" t="n">
        <v>79.5</v>
      </c>
      <c r="D17" s="22" t="n">
        <f aca="false">IF(OR(C17="",C16=""),"",C17-C16)</f>
        <v>-0.5</v>
      </c>
      <c r="E17" s="23" t="n">
        <f aca="false">IF(C17="","",ROUND(AVERAGE(INDEX(C:C,MAX(10,ROW()-3)):C17),1))</f>
        <v>80.2</v>
      </c>
      <c r="F17" s="23" t="n">
        <f aca="false">IF(C17="","",ROUND(C17/($F$6/100)^2,1))</f>
        <v>25.1</v>
      </c>
      <c r="G17" s="24" t="n">
        <f aca="false">IF($F$7="","",$F$7)</f>
        <v>76</v>
      </c>
      <c r="H17" s="25" t="s">
        <v>26</v>
      </c>
    </row>
    <row r="18" customFormat="false" ht="18.75" hidden="false" customHeight="true" outlineLevel="0" collapsed="false">
      <c r="B18" s="16" t="n">
        <v>46083</v>
      </c>
      <c r="C18" s="17" t="n">
        <v>79.7</v>
      </c>
      <c r="D18" s="26" t="n">
        <f aca="false">IF(OR(C18="",C17=""),"",C18-C17)</f>
        <v>0.200000000000003</v>
      </c>
      <c r="E18" s="19" t="n">
        <f aca="false">IF(C18="","",ROUND(AVERAGE(INDEX(C:C,MAX(10,ROW()-3)):C18),1))</f>
        <v>80</v>
      </c>
      <c r="F18" s="19" t="n">
        <f aca="false">IF(C18="","",ROUND(C18/($F$6/100)^2,1))</f>
        <v>25.2</v>
      </c>
      <c r="G18" s="20" t="n">
        <f aca="false">IF($F$7="","",$F$7)</f>
        <v>76</v>
      </c>
      <c r="H18" s="21"/>
    </row>
    <row r="19" customFormat="false" ht="18.75" hidden="false" customHeight="true" outlineLevel="0" collapsed="false">
      <c r="B19" s="16" t="n">
        <v>46090</v>
      </c>
      <c r="C19" s="17" t="n">
        <v>79</v>
      </c>
      <c r="D19" s="22" t="n">
        <f aca="false">IF(OR(C19="",C18=""),"",C19-C18)</f>
        <v>-0.700000000000003</v>
      </c>
      <c r="E19" s="23" t="n">
        <f aca="false">IF(C19="","",ROUND(AVERAGE(INDEX(C:C,MAX(10,ROW()-3)):C19),1))</f>
        <v>79.6</v>
      </c>
      <c r="F19" s="23" t="n">
        <f aca="false">IF(C19="","",ROUND(C19/($F$6/100)^2,1))</f>
        <v>24.9</v>
      </c>
      <c r="G19" s="24" t="n">
        <f aca="false">IF($F$7="","",$F$7)</f>
        <v>76</v>
      </c>
      <c r="H19" s="25"/>
    </row>
    <row r="20" customFormat="false" ht="18.75" hidden="false" customHeight="true" outlineLevel="0" collapsed="false">
      <c r="B20" s="16" t="n">
        <v>46097</v>
      </c>
      <c r="C20" s="17" t="n">
        <v>78.6</v>
      </c>
      <c r="D20" s="26" t="n">
        <f aca="false">IF(OR(C20="",C19=""),"",C20-C19)</f>
        <v>-0.400000000000006</v>
      </c>
      <c r="E20" s="19" t="n">
        <f aca="false">IF(C20="","",ROUND(AVERAGE(INDEX(C:C,MAX(10,ROW()-3)):C20),1))</f>
        <v>79.2</v>
      </c>
      <c r="F20" s="19" t="n">
        <f aca="false">IF(C20="","",ROUND(C20/($F$6/100)^2,1))</f>
        <v>24.8</v>
      </c>
      <c r="G20" s="20" t="n">
        <f aca="false">IF($F$7="","",$F$7)</f>
        <v>76</v>
      </c>
      <c r="H20" s="21"/>
    </row>
    <row r="21" customFormat="false" ht="18.75" hidden="false" customHeight="true" outlineLevel="0" collapsed="false">
      <c r="B21" s="16" t="n">
        <v>46104</v>
      </c>
      <c r="C21" s="17" t="n">
        <v>78.3</v>
      </c>
      <c r="D21" s="22" t="n">
        <f aca="false">IF(OR(C21="",C20=""),"",C21-C20)</f>
        <v>-0.299999999999997</v>
      </c>
      <c r="E21" s="23" t="n">
        <f aca="false">IF(C21="","",ROUND(AVERAGE(INDEX(C:C,MAX(10,ROW()-3)):C21),1))</f>
        <v>78.9</v>
      </c>
      <c r="F21" s="23" t="n">
        <f aca="false">IF(C21="","",ROUND(C21/($F$6/100)^2,1))</f>
        <v>24.7</v>
      </c>
      <c r="G21" s="24" t="n">
        <f aca="false">IF($F$7="","",$F$7)</f>
        <v>76</v>
      </c>
      <c r="H21" s="25"/>
    </row>
    <row r="22" customFormat="false" ht="18.75" hidden="false" customHeight="true" outlineLevel="0" collapsed="false">
      <c r="B22" s="16" t="n">
        <v>46111</v>
      </c>
      <c r="C22" s="17" t="n">
        <v>78</v>
      </c>
      <c r="D22" s="26" t="n">
        <f aca="false">IF(OR(C22="",C21=""),"",C22-C21)</f>
        <v>-0.299999999999997</v>
      </c>
      <c r="E22" s="19" t="n">
        <f aca="false">IF(C22="","",ROUND(AVERAGE(INDEX(C:C,MAX(10,ROW()-3)):C22),1))</f>
        <v>78.5</v>
      </c>
      <c r="F22" s="19" t="n">
        <f aca="false">IF(C22="","",ROUND(C22/($F$6/100)^2,1))</f>
        <v>24.6</v>
      </c>
      <c r="G22" s="20" t="n">
        <f aca="false">IF($F$7="","",$F$7)</f>
        <v>76</v>
      </c>
      <c r="H22" s="21"/>
    </row>
    <row r="23" customFormat="false" ht="18" hidden="false" customHeight="true" outlineLevel="0" collapsed="false">
      <c r="B23" s="27"/>
      <c r="C23" s="28"/>
      <c r="D23" s="22" t="str">
        <f aca="false">IF(OR(C23="",C22=""),"",C23-C22)</f>
        <v/>
      </c>
      <c r="E23" s="23" t="str">
        <f aca="false">IF(C23="","",ROUND(AVERAGE(INDEX(C:C,MAX(10,ROW()-3)):C23),1))</f>
        <v/>
      </c>
      <c r="F23" s="23" t="str">
        <f aca="false">IF(C23="","",ROUND(C23/($F$6/100)^2,1))</f>
        <v/>
      </c>
      <c r="G23" s="24" t="n">
        <f aca="false">IF($F$7="","",$F$7)</f>
        <v>76</v>
      </c>
      <c r="H23" s="29"/>
    </row>
    <row r="24" customFormat="false" ht="18" hidden="false" customHeight="true" outlineLevel="0" collapsed="false">
      <c r="B24" s="27"/>
      <c r="C24" s="28"/>
      <c r="D24" s="26" t="str">
        <f aca="false">IF(OR(C24="",C23=""),"",C24-C23)</f>
        <v/>
      </c>
      <c r="E24" s="19" t="str">
        <f aca="false">IF(C24="","",ROUND(AVERAGE(INDEX(C:C,MAX(10,ROW()-3)):C24),1))</f>
        <v/>
      </c>
      <c r="F24" s="19" t="str">
        <f aca="false">IF(C24="","",ROUND(C24/($F$6/100)^2,1))</f>
        <v/>
      </c>
      <c r="G24" s="20" t="n">
        <f aca="false">IF($F$7="","",$F$7)</f>
        <v>76</v>
      </c>
      <c r="H24" s="30"/>
    </row>
    <row r="26" customFormat="false" ht="27.75" hidden="false" customHeight="true" outlineLevel="0" collapsed="false">
      <c r="B26" s="31" t="s">
        <v>27</v>
      </c>
      <c r="C26" s="31"/>
      <c r="D26" s="31"/>
      <c r="E26" s="31"/>
      <c r="F26" s="31"/>
      <c r="G26" s="31"/>
      <c r="H26" s="31"/>
    </row>
    <row r="27" customFormat="false" ht="15" hidden="false" customHeight="true" outlineLevel="0" collapsed="false">
      <c r="B27" s="32" t="s">
        <v>28</v>
      </c>
      <c r="C27" s="32"/>
      <c r="D27" s="32"/>
      <c r="E27" s="32"/>
      <c r="F27" s="32"/>
      <c r="G27" s="32"/>
      <c r="H27" s="32"/>
    </row>
    <row r="28" customFormat="false" ht="15" hidden="false" customHeight="true" outlineLevel="0" collapsed="false">
      <c r="B28" s="33" t="s">
        <v>29</v>
      </c>
      <c r="C28" s="33"/>
      <c r="D28" s="33"/>
      <c r="E28" s="33"/>
      <c r="F28" s="33"/>
      <c r="G28" s="33"/>
      <c r="H28" s="33"/>
    </row>
    <row r="30" customFormat="false" ht="15" hidden="false" customHeight="false" outlineLevel="0" collapsed="false">
      <c r="B30" s="34"/>
      <c r="C30" s="35" t="s">
        <v>30</v>
      </c>
      <c r="E30" s="36"/>
      <c r="F30" s="35" t="s">
        <v>31</v>
      </c>
      <c r="G30" s="29"/>
      <c r="H30" s="35" t="s">
        <v>32</v>
      </c>
    </row>
  </sheetData>
  <mergeCells count="19">
    <mergeCell ref="B2:T2"/>
    <mergeCell ref="B3:T3"/>
    <mergeCell ref="B5:H5"/>
    <mergeCell ref="J5:T5"/>
    <mergeCell ref="C6:D6"/>
    <mergeCell ref="J6:K6"/>
    <mergeCell ref="L6:M6"/>
    <mergeCell ref="N6:O6"/>
    <mergeCell ref="P6:Q6"/>
    <mergeCell ref="R6:S6"/>
    <mergeCell ref="C7:D7"/>
    <mergeCell ref="J7:K7"/>
    <mergeCell ref="L7:M7"/>
    <mergeCell ref="N7:O7"/>
    <mergeCell ref="P7:Q7"/>
    <mergeCell ref="R7:S7"/>
    <mergeCell ref="B26:H26"/>
    <mergeCell ref="B27:H27"/>
    <mergeCell ref="B28:H2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2026-08-02T09:17:45Z</dcterms:created>
  <dc:creator>openpyxl</dc:creator>
  <dc:description/>
  <dc:language>en-US</dc:language>
  <cp:lastModifiedBy/>
  <dcterms:modified xsi:type="dcterms:W3CDTF">2026-08-02T09:17:50Z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