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16A8659A-FA28-475C-B54F-70E31997E817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Medikamentenverwaltung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7" i="1" l="1"/>
  <c r="M26" i="1"/>
  <c r="K26" i="1"/>
  <c r="J26" i="1"/>
  <c r="H26" i="1"/>
  <c r="M25" i="1"/>
  <c r="K25" i="1"/>
  <c r="J25" i="1"/>
  <c r="H25" i="1"/>
  <c r="M24" i="1"/>
  <c r="H24" i="1"/>
  <c r="M23" i="1"/>
  <c r="H23" i="1"/>
  <c r="M22" i="1"/>
  <c r="H22" i="1"/>
  <c r="M21" i="1"/>
  <c r="H21" i="1"/>
  <c r="M20" i="1"/>
  <c r="H20" i="1"/>
  <c r="M19" i="1"/>
  <c r="H19" i="1"/>
  <c r="M18" i="1"/>
  <c r="H18" i="1"/>
  <c r="M17" i="1"/>
  <c r="H17" i="1"/>
  <c r="M16" i="1"/>
  <c r="H16" i="1"/>
  <c r="M15" i="1"/>
  <c r="H15" i="1"/>
  <c r="M14" i="1"/>
  <c r="H14" i="1"/>
  <c r="M13" i="1"/>
  <c r="M27" i="1" s="1"/>
  <c r="H13" i="1"/>
  <c r="D10" i="1"/>
  <c r="B10" i="1"/>
  <c r="J6" i="1"/>
  <c r="J22" i="1" s="1"/>
  <c r="K22" i="1" l="1"/>
  <c r="K17" i="1"/>
  <c r="J21" i="1"/>
  <c r="J16" i="1"/>
  <c r="J23" i="1"/>
  <c r="K23" i="1"/>
  <c r="J18" i="1"/>
  <c r="K18" i="1"/>
  <c r="J13" i="1"/>
  <c r="J24" i="1"/>
  <c r="K13" i="1"/>
  <c r="K24" i="1"/>
  <c r="J19" i="1"/>
  <c r="K19" i="1"/>
  <c r="J14" i="1"/>
  <c r="K14" i="1"/>
  <c r="J20" i="1"/>
  <c r="K20" i="1"/>
  <c r="J15" i="1"/>
  <c r="K15" i="1"/>
  <c r="J10" i="1"/>
  <c r="K16" i="1"/>
  <c r="K21" i="1"/>
  <c r="J17" i="1"/>
  <c r="F10" i="1" l="1"/>
  <c r="H10" i="1"/>
</calcChain>
</file>

<file path=xl/sharedStrings.xml><?xml version="1.0" encoding="utf-8"?>
<sst xmlns="http://schemas.openxmlformats.org/spreadsheetml/2006/main" count="70" uniqueCount="60">
  <si>
    <t>Medikamentenverwaltung</t>
  </si>
  <si>
    <t>Stammdaten &amp; Steuerung</t>
  </si>
  <si>
    <t>Einrichtung / Bereich</t>
  </si>
  <si>
    <t>Musterbetrieb GmbH – Betriebsapotheke</t>
  </si>
  <si>
    <t>Verantwortlich</t>
  </si>
  <si>
    <t>Weber, Martina</t>
  </si>
  <si>
    <t>Stichtag</t>
  </si>
  <si>
    <t>Warnschwelle (T)</t>
  </si>
  <si>
    <t>Kennzahlen auf einen Blick</t>
  </si>
  <si>
    <t>Medikamente gesamt</t>
  </si>
  <si>
    <t>Nachbestellen nötig</t>
  </si>
  <si>
    <t>Läuft bald ab</t>
  </si>
  <si>
    <t>Abgelaufen</t>
  </si>
  <si>
    <t>Gesamtwert Bestand</t>
  </si>
  <si>
    <t>Nr</t>
  </si>
  <si>
    <t>Medikament</t>
  </si>
  <si>
    <t>Darreichungsform</t>
  </si>
  <si>
    <t>Kategorie</t>
  </si>
  <si>
    <t>Bestand
(Pkg.)</t>
  </si>
  <si>
    <t>Mindest-
bestand</t>
  </si>
  <si>
    <t>Nach-
bestellen</t>
  </si>
  <si>
    <t>Verfalls-
datum</t>
  </si>
  <si>
    <t>Tage bis
Ablauf</t>
  </si>
  <si>
    <t>Haltbarkeit</t>
  </si>
  <si>
    <t>Preis/Pkg.</t>
  </si>
  <si>
    <t>Bestands-
wert</t>
  </si>
  <si>
    <t>Paracetamol 500 mg</t>
  </si>
  <si>
    <t>Tablette</t>
  </si>
  <si>
    <t>Schmerzmittel</t>
  </si>
  <si>
    <t>Ibuprofen 400 mg</t>
  </si>
  <si>
    <t>Acetylsalicylsäure 500 mg</t>
  </si>
  <si>
    <t>Cetirizin 10 mg</t>
  </si>
  <si>
    <t>Allergie</t>
  </si>
  <si>
    <t>Ibuprofen-Saft 2 %</t>
  </si>
  <si>
    <t>Saft/Suspension</t>
  </si>
  <si>
    <t>Elektrolyt-Pulver</t>
  </si>
  <si>
    <t>Pulver</t>
  </si>
  <si>
    <t>Magen-Darm</t>
  </si>
  <si>
    <t>Wund- und Heilsalbe</t>
  </si>
  <si>
    <t>Salbe</t>
  </si>
  <si>
    <t>Wunde/Haut</t>
  </si>
  <si>
    <t>Desinfektionslösung</t>
  </si>
  <si>
    <t>Lösung</t>
  </si>
  <si>
    <t>Desinfektion</t>
  </si>
  <si>
    <t>Abschwellendes Nasenspray</t>
  </si>
  <si>
    <t>Spray</t>
  </si>
  <si>
    <t>Erkältung</t>
  </si>
  <si>
    <t>Kohletabletten</t>
  </si>
  <si>
    <t>Magnesium 400 mg</t>
  </si>
  <si>
    <t>Brausetablette</t>
  </si>
  <si>
    <t>Vitamine/Mineralstoffe</t>
  </si>
  <si>
    <t>Halstabletten</t>
  </si>
  <si>
    <t>Lutschtablette</t>
  </si>
  <si>
    <t>Summe / Gesamtwert</t>
  </si>
  <si>
    <t>So funktioniert's:  Bestand, Mindestbestand und Verfallsdatum pflegen · »Nachbestellen«, »Tage bis Ablauf«, »Haltbarkeit« und der Bestandswert berechnen sich automatisch. Stichtag und Warnschwelle oben steuern die Ablauf-Warnung.</t>
  </si>
  <si>
    <t>Eingabefeld</t>
  </si>
  <si>
    <t>Berechnet / Kennzahl</t>
  </si>
  <si>
    <t>OK</t>
  </si>
  <si>
    <t>Bald / bestellen</t>
  </si>
  <si>
    <t>Bestands- und Haltbarkeitsübersicht der Betriebsapotheke ·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</si>
</sst>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&quot; €&quot;"/>
  </numFmts>
  <fonts count="13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0.5"/>
      <color rgb="FFFFFFFF"/>
      <name val="Calibri"/>
      <charset val="1"/>
    </font>
    <font>
      <b/>
      <sz val="11"/>
      <color rgb="FF2F7A63"/>
      <name val="Calibri"/>
      <charset val="1"/>
    </font>
    <font>
      <b/>
      <sz val="9.5"/>
      <color rgb="FF23302B"/>
      <name val="Calibri"/>
      <charset val="1"/>
    </font>
    <font>
      <sz val="9.5"/>
      <color rgb="FF23302B"/>
      <name val="Calibri"/>
      <charset val="1"/>
    </font>
    <font>
      <b/>
      <sz val="9"/>
      <color rgb="FF68766E"/>
      <name val="Calibri"/>
      <charset val="1"/>
    </font>
    <font>
      <b/>
      <sz val="15"/>
      <color rgb="FF2F7A63"/>
      <name val="Calibri"/>
      <charset val="1"/>
    </font>
    <font>
      <b/>
      <sz val="9"/>
      <color rgb="FFFFFFFF"/>
      <name val="Calibri"/>
      <charset val="1"/>
    </font>
    <font>
      <b/>
      <sz val="9.5"/>
      <color rgb="FF68766E"/>
      <name val="Calibri"/>
      <charset val="1"/>
    </font>
    <font>
      <b/>
      <sz val="10"/>
      <color rgb="FFFFFFFF"/>
      <name val="Calibri"/>
      <charset val="1"/>
    </font>
    <font>
      <i/>
      <sz val="9"/>
      <color rgb="FF68766E"/>
      <name val="Calibri"/>
      <charset val="1"/>
    </font>
    <font>
      <sz val="9"/>
      <color rgb="FF23302B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1E3D34"/>
        <bgColor rgb="FF23302B"/>
      </patternFill>
    </fill>
    <fill>
      <patternFill patternType="solid">
        <fgColor rgb="FF2F7A63"/>
        <bgColor rgb="FF2C7A4E"/>
      </patternFill>
    </fill>
    <fill>
      <patternFill patternType="solid">
        <fgColor rgb="FFEFF5F1"/>
        <bgColor rgb="FFF4F8F6"/>
      </patternFill>
    </fill>
    <fill>
      <patternFill patternType="solid">
        <fgColor rgb="FFE6F1EC"/>
        <bgColor rgb="FFE4F0E7"/>
      </patternFill>
    </fill>
    <fill>
      <patternFill patternType="solid">
        <fgColor rgb="FFFFFFFF"/>
        <bgColor rgb="FFF4F8F6"/>
      </patternFill>
    </fill>
    <fill>
      <patternFill patternType="solid">
        <fgColor rgb="FFF4F8F6"/>
        <bgColor rgb="FFEFF5F1"/>
      </patternFill>
    </fill>
    <fill>
      <patternFill patternType="solid">
        <fgColor rgb="FFE4F0E7"/>
        <bgColor rgb="FFE6F1EC"/>
      </patternFill>
    </fill>
    <fill>
      <patternFill patternType="solid">
        <fgColor rgb="FFFBF0D6"/>
        <bgColor rgb="FFEFF5F1"/>
      </patternFill>
    </fill>
    <fill>
      <patternFill patternType="solid">
        <fgColor rgb="FFF7E0DB"/>
        <bgColor rgb="FFFBF0D6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2F7A63"/>
      </bottom>
      <diagonal/>
    </border>
    <border>
      <left style="thin">
        <color rgb="FFD6E3DC"/>
      </left>
      <right style="thin">
        <color rgb="FFD6E3DC"/>
      </right>
      <top style="thin">
        <color rgb="FFD6E3DC"/>
      </top>
      <bottom style="thin">
        <color rgb="FFD6E3DC"/>
      </bottom>
      <diagonal/>
    </border>
    <border>
      <left style="thin">
        <color rgb="FFD6E3DC"/>
      </left>
      <right/>
      <top style="thin">
        <color rgb="FFD6E3DC"/>
      </top>
      <bottom style="thin">
        <color rgb="FFD6E3DC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1" fillId="0" borderId="0" xfId="0" applyFont="1" applyAlignment="1">
      <alignment horizontal="left" vertical="center" wrapText="1"/>
    </xf>
    <xf numFmtId="0" fontId="10" fillId="2" borderId="3" xfId="0" applyFont="1" applyFill="1" applyBorder="1" applyAlignment="1">
      <alignment horizontal="right" vertical="center"/>
    </xf>
    <xf numFmtId="165" fontId="7" fillId="5" borderId="3" xfId="0" applyNumberFormat="1" applyFont="1" applyFill="1" applyBorder="1" applyAlignment="1">
      <alignment horizontal="center" vertical="center" wrapText="1"/>
    </xf>
    <xf numFmtId="1" fontId="7" fillId="5" borderId="3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1" fontId="5" fillId="4" borderId="3" xfId="0" applyNumberFormat="1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0" borderId="2" xfId="0" applyFont="1" applyBorder="1" applyAlignment="1">
      <alignment horizontal="left" vertical="center" wrapText="1"/>
    </xf>
    <xf numFmtId="164" fontId="5" fillId="4" borderId="2" xfId="0" applyNumberFormat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1" fontId="5" fillId="6" borderId="2" xfId="0" applyNumberFormat="1" applyFont="1" applyFill="1" applyBorder="1" applyAlignment="1">
      <alignment horizontal="center" vertical="center" wrapText="1"/>
    </xf>
    <xf numFmtId="165" fontId="5" fillId="4" borderId="2" xfId="0" applyNumberFormat="1" applyFont="1" applyFill="1" applyBorder="1" applyAlignment="1">
      <alignment horizontal="center" vertical="center" wrapText="1"/>
    </xf>
    <xf numFmtId="165" fontId="4" fillId="6" borderId="2" xfId="0" applyNumberFormat="1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center" vertical="center" wrapText="1"/>
    </xf>
    <xf numFmtId="1" fontId="5" fillId="7" borderId="2" xfId="0" applyNumberFormat="1" applyFont="1" applyFill="1" applyBorder="1" applyAlignment="1">
      <alignment horizontal="center" vertical="center" wrapText="1"/>
    </xf>
    <xf numFmtId="165" fontId="4" fillId="7" borderId="2" xfId="0" applyNumberFormat="1" applyFont="1" applyFill="1" applyBorder="1" applyAlignment="1">
      <alignment horizontal="center" vertical="center" wrapText="1"/>
    </xf>
    <xf numFmtId="0" fontId="0" fillId="6" borderId="2" xfId="0" applyFill="1" applyBorder="1"/>
    <xf numFmtId="0" fontId="0" fillId="4" borderId="2" xfId="0" applyFill="1" applyBorder="1"/>
    <xf numFmtId="165" fontId="5" fillId="6" borderId="2" xfId="0" applyNumberFormat="1" applyFont="1" applyFill="1" applyBorder="1" applyAlignment="1">
      <alignment horizontal="center" vertical="center" wrapText="1"/>
    </xf>
    <xf numFmtId="0" fontId="0" fillId="7" borderId="2" xfId="0" applyFill="1" applyBorder="1"/>
    <xf numFmtId="165" fontId="5" fillId="7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1" fontId="10" fillId="2" borderId="2" xfId="0" applyNumberFormat="1" applyFont="1" applyFill="1" applyBorder="1" applyAlignment="1">
      <alignment horizontal="center" vertical="center" wrapText="1"/>
    </xf>
    <xf numFmtId="165" fontId="10" fillId="2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5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</cellXfs>
  <cellStyles count="1">
    <cellStyle name="Standard" xfId="0" builtinId="0"/>
  </cellStyles>
  <dxfs count="7">
    <dxf>
      <font>
        <b/>
        <sz val="9"/>
        <color rgb="FF2C7A4E"/>
        <name val="Calibri"/>
        <charset val="1"/>
      </font>
      <fill>
        <patternFill>
          <bgColor rgb="FFE4F0E7"/>
        </patternFill>
      </fill>
    </dxf>
    <dxf>
      <font>
        <b/>
        <sz val="9"/>
        <color rgb="FF96721A"/>
        <name val="Calibri"/>
        <charset val="1"/>
      </font>
      <fill>
        <patternFill>
          <bgColor rgb="FFFBF0D6"/>
        </patternFill>
      </fill>
    </dxf>
    <dxf>
      <font>
        <b/>
        <sz val="9"/>
        <color rgb="FFA2402F"/>
        <name val="Calibri"/>
        <charset val="1"/>
      </font>
      <fill>
        <patternFill>
          <bgColor rgb="FFF7E0DB"/>
        </patternFill>
      </fill>
    </dxf>
    <dxf>
      <font>
        <b/>
        <sz val="9"/>
        <color rgb="FFA2402F"/>
        <name val="Calibri"/>
        <charset val="1"/>
      </font>
    </dxf>
    <dxf>
      <font>
        <sz val="9"/>
        <color rgb="FF2C7A4E"/>
        <name val="Calibri"/>
        <charset val="1"/>
      </font>
    </dxf>
    <dxf>
      <font>
        <b/>
        <sz val="9"/>
        <color rgb="FF96721A"/>
        <name val="Calibri"/>
        <charset val="1"/>
      </font>
      <fill>
        <patternFill>
          <bgColor rgb="FFFBF0D6"/>
        </patternFill>
      </fill>
    </dxf>
    <dxf>
      <font>
        <b/>
        <sz val="9"/>
        <color rgb="FFA2402F"/>
        <name val="Calibri"/>
        <charset val="1"/>
      </font>
      <fill>
        <patternFill>
          <bgColor rgb="FFF7E0DB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6721A"/>
      <rgbColor rgb="FF800080"/>
      <rgbColor rgb="FF2C7A4E"/>
      <rgbColor rgb="FFC0C0C0"/>
      <rgbColor rgb="FF68766E"/>
      <rgbColor rgb="FF9999FF"/>
      <rgbColor rgb="FF993366"/>
      <rgbColor rgb="FFFBF0D6"/>
      <rgbColor rgb="FFE6F1EC"/>
      <rgbColor rgb="FF660066"/>
      <rgbColor rgb="FFFF8080"/>
      <rgbColor rgb="FF0066CC"/>
      <rgbColor rgb="FFD6E3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F0E7"/>
      <rgbColor rgb="FFEFF5F1"/>
      <rgbColor rgb="FFF4F8F6"/>
      <rgbColor rgb="FF99CCFF"/>
      <rgbColor rgb="FFFF99CC"/>
      <rgbColor rgb="FFCC99FF"/>
      <rgbColor rgb="FFF7E0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F7A63"/>
      <rgbColor rgb="FF003300"/>
      <rgbColor rgb="FF1E3D34"/>
      <rgbColor rgb="FFA2402F"/>
      <rgbColor rgb="FF993366"/>
      <rgbColor rgb="FF333399"/>
      <rgbColor rgb="FF2330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31"/>
  <sheetViews>
    <sheetView showGridLines="0" tabSelected="1" zoomScaleNormal="10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F45" sqref="F45"/>
    </sheetView>
  </sheetViews>
  <sheetFormatPr baseColWidth="10" defaultColWidth="8.7109375" defaultRowHeight="15" x14ac:dyDescent="0.25"/>
  <cols>
    <col min="1" max="1" width="2.42578125" customWidth="1"/>
    <col min="2" max="2" width="17.42578125" bestFit="1" customWidth="1"/>
    <col min="3" max="3" width="23.28515625" bestFit="1" customWidth="1"/>
    <col min="4" max="4" width="13.7109375" bestFit="1" customWidth="1"/>
    <col min="5" max="5" width="19.5703125" bestFit="1" customWidth="1"/>
    <col min="6" max="6" width="17.7109375" bestFit="1" customWidth="1"/>
    <col min="7" max="7" width="7.28515625" bestFit="1" customWidth="1"/>
    <col min="8" max="8" width="7.5703125" bestFit="1" customWidth="1"/>
    <col min="9" max="10" width="9.85546875" bestFit="1" customWidth="1"/>
    <col min="11" max="11" width="14.42578125" bestFit="1" customWidth="1"/>
    <col min="12" max="12" width="8.140625" bestFit="1" customWidth="1"/>
    <col min="13" max="13" width="10" bestFit="1" customWidth="1"/>
  </cols>
  <sheetData>
    <row r="2" spans="2:13" ht="42" customHeight="1" x14ac:dyDescent="0.25"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2:13" ht="19.5" customHeight="1" x14ac:dyDescent="0.25">
      <c r="B3" s="9" t="s">
        <v>59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5" spans="2:13" ht="15" customHeight="1" x14ac:dyDescent="0.25">
      <c r="B5" s="8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2:13" ht="19.5" customHeight="1" x14ac:dyDescent="0.25">
      <c r="B6" s="11" t="s">
        <v>2</v>
      </c>
      <c r="C6" s="7" t="s">
        <v>3</v>
      </c>
      <c r="D6" s="7"/>
      <c r="E6" s="7"/>
      <c r="F6" s="11" t="s">
        <v>4</v>
      </c>
      <c r="G6" s="7" t="s">
        <v>5</v>
      </c>
      <c r="H6" s="7"/>
      <c r="I6" s="11" t="s">
        <v>6</v>
      </c>
      <c r="J6" s="12">
        <f ca="1">TODAY()</f>
        <v>46236</v>
      </c>
      <c r="K6" s="11" t="s">
        <v>7</v>
      </c>
      <c r="L6" s="6">
        <v>60</v>
      </c>
      <c r="M6" s="6"/>
    </row>
    <row r="8" spans="2:13" ht="15" customHeight="1" x14ac:dyDescent="0.25">
      <c r="B8" s="8" t="s">
        <v>8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2:13" ht="15.75" customHeight="1" x14ac:dyDescent="0.25">
      <c r="B9" s="5" t="s">
        <v>9</v>
      </c>
      <c r="C9" s="5"/>
      <c r="D9" s="5" t="s">
        <v>10</v>
      </c>
      <c r="E9" s="5"/>
      <c r="F9" s="5" t="s">
        <v>11</v>
      </c>
      <c r="G9" s="5"/>
      <c r="H9" s="5" t="s">
        <v>12</v>
      </c>
      <c r="I9" s="5"/>
      <c r="J9" s="5" t="s">
        <v>13</v>
      </c>
      <c r="K9" s="5"/>
    </row>
    <row r="10" spans="2:13" ht="25.5" customHeight="1" x14ac:dyDescent="0.25">
      <c r="B10" s="4">
        <f>COUNTA(C13:C26)</f>
        <v>12</v>
      </c>
      <c r="C10" s="4"/>
      <c r="D10" s="4">
        <f>COUNTIF(H13:H26,"Bestellen")</f>
        <v>5</v>
      </c>
      <c r="E10" s="4"/>
      <c r="F10" s="4">
        <f ca="1">COUNTIF(K13:K26,"Läuft bald ab")</f>
        <v>3</v>
      </c>
      <c r="G10" s="4"/>
      <c r="H10" s="4">
        <f ca="1">COUNTIF(K13:K26,"Abgelaufen")</f>
        <v>2</v>
      </c>
      <c r="I10" s="4"/>
      <c r="J10" s="3">
        <f>SUM(M13:M26)</f>
        <v>619.1</v>
      </c>
      <c r="K10" s="3"/>
    </row>
    <row r="12" spans="2:13" ht="31.5" customHeight="1" x14ac:dyDescent="0.25">
      <c r="B12" s="13" t="s">
        <v>14</v>
      </c>
      <c r="C12" s="13" t="s">
        <v>15</v>
      </c>
      <c r="D12" s="13" t="s">
        <v>16</v>
      </c>
      <c r="E12" s="13" t="s">
        <v>17</v>
      </c>
      <c r="F12" s="13" t="s">
        <v>18</v>
      </c>
      <c r="G12" s="13" t="s">
        <v>19</v>
      </c>
      <c r="H12" s="13" t="s">
        <v>20</v>
      </c>
      <c r="I12" s="13" t="s">
        <v>21</v>
      </c>
      <c r="J12" s="13" t="s">
        <v>22</v>
      </c>
      <c r="K12" s="13" t="s">
        <v>23</v>
      </c>
      <c r="L12" s="13" t="s">
        <v>24</v>
      </c>
      <c r="M12" s="13" t="s">
        <v>25</v>
      </c>
    </row>
    <row r="13" spans="2:13" ht="21.75" customHeight="1" x14ac:dyDescent="0.25">
      <c r="B13" s="14">
        <v>1</v>
      </c>
      <c r="C13" s="15" t="s">
        <v>26</v>
      </c>
      <c r="D13" s="16" t="s">
        <v>27</v>
      </c>
      <c r="E13" s="16" t="s">
        <v>28</v>
      </c>
      <c r="F13" s="17">
        <v>24</v>
      </c>
      <c r="G13" s="18">
        <v>20</v>
      </c>
      <c r="H13" s="19" t="str">
        <f t="shared" ref="H13:H26" si="0">IF(F13="","",IF(F13&lt;=G13,"Bestellen","OK"))</f>
        <v>OK</v>
      </c>
      <c r="I13" s="20">
        <v>46538</v>
      </c>
      <c r="J13" s="21">
        <f t="shared" ref="J13:J26" ca="1" si="1">IF(I13="","",I13-$J$6)</f>
        <v>302</v>
      </c>
      <c r="K13" s="19" t="str">
        <f t="shared" ref="K13:K26" ca="1" si="2">IF(I13="","",IF(I13&lt;$J$6,"Abgelaufen",IF(I13-$J$6&lt;=$L$6,"Läuft bald ab","OK")))</f>
        <v>OK</v>
      </c>
      <c r="L13" s="22">
        <v>2.2999999999999998</v>
      </c>
      <c r="M13" s="23">
        <f t="shared" ref="M13:M26" si="3">IF(OR(F13="",L13=""),"",F13*L13)</f>
        <v>55.199999999999996</v>
      </c>
    </row>
    <row r="14" spans="2:13" ht="21.75" customHeight="1" x14ac:dyDescent="0.25">
      <c r="B14" s="24">
        <v>2</v>
      </c>
      <c r="C14" s="25" t="s">
        <v>29</v>
      </c>
      <c r="D14" s="16" t="s">
        <v>27</v>
      </c>
      <c r="E14" s="16" t="s">
        <v>28</v>
      </c>
      <c r="F14" s="17">
        <v>8</v>
      </c>
      <c r="G14" s="18">
        <v>15</v>
      </c>
      <c r="H14" s="26" t="str">
        <f t="shared" si="0"/>
        <v>Bestellen</v>
      </c>
      <c r="I14" s="20">
        <v>46280</v>
      </c>
      <c r="J14" s="27">
        <f t="shared" ca="1" si="1"/>
        <v>44</v>
      </c>
      <c r="K14" s="26" t="str">
        <f t="shared" ca="1" si="2"/>
        <v>Läuft bald ab</v>
      </c>
      <c r="L14" s="22">
        <v>3.1</v>
      </c>
      <c r="M14" s="28">
        <f t="shared" si="3"/>
        <v>24.8</v>
      </c>
    </row>
    <row r="15" spans="2:13" ht="21.75" customHeight="1" x14ac:dyDescent="0.25">
      <c r="B15" s="14">
        <v>3</v>
      </c>
      <c r="C15" s="15" t="s">
        <v>30</v>
      </c>
      <c r="D15" s="16" t="s">
        <v>27</v>
      </c>
      <c r="E15" s="16" t="s">
        <v>28</v>
      </c>
      <c r="F15" s="17">
        <v>30</v>
      </c>
      <c r="G15" s="18">
        <v>10</v>
      </c>
      <c r="H15" s="19" t="str">
        <f t="shared" si="0"/>
        <v>OK</v>
      </c>
      <c r="I15" s="20">
        <v>46213</v>
      </c>
      <c r="J15" s="21">
        <f t="shared" ca="1" si="1"/>
        <v>-23</v>
      </c>
      <c r="K15" s="19" t="str">
        <f t="shared" ca="1" si="2"/>
        <v>Abgelaufen</v>
      </c>
      <c r="L15" s="22">
        <v>2.8</v>
      </c>
      <c r="M15" s="23">
        <f t="shared" si="3"/>
        <v>84</v>
      </c>
    </row>
    <row r="16" spans="2:13" ht="21.75" customHeight="1" x14ac:dyDescent="0.25">
      <c r="B16" s="24">
        <v>4</v>
      </c>
      <c r="C16" s="25" t="s">
        <v>31</v>
      </c>
      <c r="D16" s="16" t="s">
        <v>27</v>
      </c>
      <c r="E16" s="16" t="s">
        <v>32</v>
      </c>
      <c r="F16" s="17">
        <v>12</v>
      </c>
      <c r="G16" s="18">
        <v>10</v>
      </c>
      <c r="H16" s="26" t="str">
        <f t="shared" si="0"/>
        <v>OK</v>
      </c>
      <c r="I16" s="20">
        <v>46811</v>
      </c>
      <c r="J16" s="27">
        <f t="shared" ca="1" si="1"/>
        <v>575</v>
      </c>
      <c r="K16" s="26" t="str">
        <f t="shared" ca="1" si="2"/>
        <v>OK</v>
      </c>
      <c r="L16" s="22">
        <v>3.9</v>
      </c>
      <c r="M16" s="28">
        <f t="shared" si="3"/>
        <v>46.8</v>
      </c>
    </row>
    <row r="17" spans="2:13" ht="21.75" customHeight="1" x14ac:dyDescent="0.25">
      <c r="B17" s="14">
        <v>5</v>
      </c>
      <c r="C17" s="15" t="s">
        <v>33</v>
      </c>
      <c r="D17" s="16" t="s">
        <v>34</v>
      </c>
      <c r="E17" s="16" t="s">
        <v>28</v>
      </c>
      <c r="F17" s="17">
        <v>3</v>
      </c>
      <c r="G17" s="18">
        <v>3</v>
      </c>
      <c r="H17" s="19" t="str">
        <f t="shared" si="0"/>
        <v>Bestellen</v>
      </c>
      <c r="I17" s="20">
        <v>46290</v>
      </c>
      <c r="J17" s="21">
        <f t="shared" ca="1" si="1"/>
        <v>54</v>
      </c>
      <c r="K17" s="19" t="str">
        <f t="shared" ca="1" si="2"/>
        <v>Läuft bald ab</v>
      </c>
      <c r="L17" s="22">
        <v>5.4</v>
      </c>
      <c r="M17" s="23">
        <f t="shared" si="3"/>
        <v>16.200000000000003</v>
      </c>
    </row>
    <row r="18" spans="2:13" ht="21.75" customHeight="1" x14ac:dyDescent="0.25">
      <c r="B18" s="24">
        <v>6</v>
      </c>
      <c r="C18" s="25" t="s">
        <v>35</v>
      </c>
      <c r="D18" s="16" t="s">
        <v>36</v>
      </c>
      <c r="E18" s="16" t="s">
        <v>37</v>
      </c>
      <c r="F18" s="17">
        <v>15</v>
      </c>
      <c r="G18" s="18">
        <v>10</v>
      </c>
      <c r="H18" s="26" t="str">
        <f t="shared" si="0"/>
        <v>OK</v>
      </c>
      <c r="I18" s="20">
        <v>46721</v>
      </c>
      <c r="J18" s="27">
        <f t="shared" ca="1" si="1"/>
        <v>485</v>
      </c>
      <c r="K18" s="26" t="str">
        <f t="shared" ca="1" si="2"/>
        <v>OK</v>
      </c>
      <c r="L18" s="22">
        <v>6.2</v>
      </c>
      <c r="M18" s="28">
        <f t="shared" si="3"/>
        <v>93</v>
      </c>
    </row>
    <row r="19" spans="2:13" ht="21.75" customHeight="1" x14ac:dyDescent="0.25">
      <c r="B19" s="14">
        <v>7</v>
      </c>
      <c r="C19" s="15" t="s">
        <v>38</v>
      </c>
      <c r="D19" s="16" t="s">
        <v>39</v>
      </c>
      <c r="E19" s="16" t="s">
        <v>40</v>
      </c>
      <c r="F19" s="17">
        <v>4</v>
      </c>
      <c r="G19" s="18">
        <v>5</v>
      </c>
      <c r="H19" s="19" t="str">
        <f t="shared" si="0"/>
        <v>Bestellen</v>
      </c>
      <c r="I19" s="20">
        <v>46376</v>
      </c>
      <c r="J19" s="21">
        <f t="shared" ca="1" si="1"/>
        <v>140</v>
      </c>
      <c r="K19" s="19" t="str">
        <f t="shared" ca="1" si="2"/>
        <v>OK</v>
      </c>
      <c r="L19" s="22">
        <v>4.5</v>
      </c>
      <c r="M19" s="23">
        <f t="shared" si="3"/>
        <v>18</v>
      </c>
    </row>
    <row r="20" spans="2:13" ht="21.75" customHeight="1" x14ac:dyDescent="0.25">
      <c r="B20" s="24">
        <v>8</v>
      </c>
      <c r="C20" s="25" t="s">
        <v>41</v>
      </c>
      <c r="D20" s="16" t="s">
        <v>42</v>
      </c>
      <c r="E20" s="16" t="s">
        <v>43</v>
      </c>
      <c r="F20" s="17">
        <v>6</v>
      </c>
      <c r="G20" s="18">
        <v>4</v>
      </c>
      <c r="H20" s="26" t="str">
        <f t="shared" si="0"/>
        <v>OK</v>
      </c>
      <c r="I20" s="20">
        <v>46477</v>
      </c>
      <c r="J20" s="27">
        <f t="shared" ca="1" si="1"/>
        <v>241</v>
      </c>
      <c r="K20" s="26" t="str">
        <f t="shared" ca="1" si="2"/>
        <v>OK</v>
      </c>
      <c r="L20" s="22">
        <v>7.8</v>
      </c>
      <c r="M20" s="28">
        <f t="shared" si="3"/>
        <v>46.8</v>
      </c>
    </row>
    <row r="21" spans="2:13" ht="21.75" customHeight="1" x14ac:dyDescent="0.25">
      <c r="B21" s="14">
        <v>9</v>
      </c>
      <c r="C21" s="15" t="s">
        <v>44</v>
      </c>
      <c r="D21" s="16" t="s">
        <v>45</v>
      </c>
      <c r="E21" s="16" t="s">
        <v>46</v>
      </c>
      <c r="F21" s="17">
        <v>5</v>
      </c>
      <c r="G21" s="18">
        <v>5</v>
      </c>
      <c r="H21" s="19" t="str">
        <f t="shared" si="0"/>
        <v>Bestellen</v>
      </c>
      <c r="I21" s="20">
        <v>46203</v>
      </c>
      <c r="J21" s="21">
        <f t="shared" ca="1" si="1"/>
        <v>-33</v>
      </c>
      <c r="K21" s="19" t="str">
        <f t="shared" ca="1" si="2"/>
        <v>Abgelaufen</v>
      </c>
      <c r="L21" s="22">
        <v>3.6</v>
      </c>
      <c r="M21" s="23">
        <f t="shared" si="3"/>
        <v>18</v>
      </c>
    </row>
    <row r="22" spans="2:13" ht="21.75" customHeight="1" x14ac:dyDescent="0.25">
      <c r="B22" s="24">
        <v>10</v>
      </c>
      <c r="C22" s="25" t="s">
        <v>47</v>
      </c>
      <c r="D22" s="16" t="s">
        <v>27</v>
      </c>
      <c r="E22" s="16" t="s">
        <v>37</v>
      </c>
      <c r="F22" s="17">
        <v>20</v>
      </c>
      <c r="G22" s="18">
        <v>10</v>
      </c>
      <c r="H22" s="26" t="str">
        <f t="shared" si="0"/>
        <v>OK</v>
      </c>
      <c r="I22" s="20">
        <v>47149</v>
      </c>
      <c r="J22" s="27">
        <f t="shared" ca="1" si="1"/>
        <v>913</v>
      </c>
      <c r="K22" s="26" t="str">
        <f t="shared" ca="1" si="2"/>
        <v>OK</v>
      </c>
      <c r="L22" s="22">
        <v>4.2</v>
      </c>
      <c r="M22" s="28">
        <f t="shared" si="3"/>
        <v>84</v>
      </c>
    </row>
    <row r="23" spans="2:13" ht="21.75" customHeight="1" x14ac:dyDescent="0.25">
      <c r="B23" s="14">
        <v>11</v>
      </c>
      <c r="C23" s="15" t="s">
        <v>48</v>
      </c>
      <c r="D23" s="16" t="s">
        <v>49</v>
      </c>
      <c r="E23" s="16" t="s">
        <v>50</v>
      </c>
      <c r="F23" s="17">
        <v>9</v>
      </c>
      <c r="G23" s="18">
        <v>12</v>
      </c>
      <c r="H23" s="19" t="str">
        <f t="shared" si="0"/>
        <v>Bestellen</v>
      </c>
      <c r="I23" s="20">
        <v>46285</v>
      </c>
      <c r="J23" s="21">
        <f t="shared" ca="1" si="1"/>
        <v>49</v>
      </c>
      <c r="K23" s="19" t="str">
        <f t="shared" ca="1" si="2"/>
        <v>Läuft bald ab</v>
      </c>
      <c r="L23" s="22">
        <v>5.0999999999999996</v>
      </c>
      <c r="M23" s="23">
        <f t="shared" si="3"/>
        <v>45.9</v>
      </c>
    </row>
    <row r="24" spans="2:13" ht="21.75" customHeight="1" x14ac:dyDescent="0.25">
      <c r="B24" s="24">
        <v>12</v>
      </c>
      <c r="C24" s="25" t="s">
        <v>51</v>
      </c>
      <c r="D24" s="16" t="s">
        <v>52</v>
      </c>
      <c r="E24" s="16" t="s">
        <v>46</v>
      </c>
      <c r="F24" s="17">
        <v>18</v>
      </c>
      <c r="G24" s="18">
        <v>8</v>
      </c>
      <c r="H24" s="26" t="str">
        <f t="shared" si="0"/>
        <v>OK</v>
      </c>
      <c r="I24" s="20">
        <v>46614</v>
      </c>
      <c r="J24" s="27">
        <f t="shared" ca="1" si="1"/>
        <v>378</v>
      </c>
      <c r="K24" s="26" t="str">
        <f t="shared" ca="1" si="2"/>
        <v>OK</v>
      </c>
      <c r="L24" s="22">
        <v>4.8</v>
      </c>
      <c r="M24" s="28">
        <f t="shared" si="3"/>
        <v>86.399999999999991</v>
      </c>
    </row>
    <row r="25" spans="2:13" ht="19.5" customHeight="1" x14ac:dyDescent="0.25">
      <c r="B25" s="29"/>
      <c r="C25" s="29"/>
      <c r="D25" s="30"/>
      <c r="E25" s="30"/>
      <c r="F25" s="30"/>
      <c r="G25" s="30"/>
      <c r="H25" s="19" t="str">
        <f t="shared" si="0"/>
        <v/>
      </c>
      <c r="I25" s="30"/>
      <c r="J25" s="21" t="str">
        <f t="shared" si="1"/>
        <v/>
      </c>
      <c r="K25" s="19" t="str">
        <f t="shared" si="2"/>
        <v/>
      </c>
      <c r="L25" s="30"/>
      <c r="M25" s="31" t="str">
        <f t="shared" si="3"/>
        <v/>
      </c>
    </row>
    <row r="26" spans="2:13" ht="19.5" customHeight="1" x14ac:dyDescent="0.25">
      <c r="B26" s="32"/>
      <c r="C26" s="32"/>
      <c r="D26" s="30"/>
      <c r="E26" s="30"/>
      <c r="F26" s="30"/>
      <c r="G26" s="30"/>
      <c r="H26" s="26" t="str">
        <f t="shared" si="0"/>
        <v/>
      </c>
      <c r="I26" s="30"/>
      <c r="J26" s="27" t="str">
        <f t="shared" si="1"/>
        <v/>
      </c>
      <c r="K26" s="26" t="str">
        <f t="shared" si="2"/>
        <v/>
      </c>
      <c r="L26" s="30"/>
      <c r="M26" s="33" t="str">
        <f t="shared" si="3"/>
        <v/>
      </c>
    </row>
    <row r="27" spans="2:13" x14ac:dyDescent="0.25">
      <c r="B27" s="34"/>
      <c r="C27" s="2" t="s">
        <v>53</v>
      </c>
      <c r="D27" s="2"/>
      <c r="E27" s="2"/>
      <c r="F27" s="35">
        <f>SUM(F13:F26)</f>
        <v>154</v>
      </c>
      <c r="G27" s="34"/>
      <c r="H27" s="34"/>
      <c r="I27" s="34"/>
      <c r="J27" s="34"/>
      <c r="K27" s="34"/>
      <c r="L27" s="34"/>
      <c r="M27" s="36">
        <f>SUM(M13:M26)</f>
        <v>619.1</v>
      </c>
    </row>
    <row r="29" spans="2:13" ht="30" customHeight="1" x14ac:dyDescent="0.25">
      <c r="B29" s="1" t="s">
        <v>54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1" spans="2:13" ht="18" customHeight="1" x14ac:dyDescent="0.25">
      <c r="B31" s="30"/>
      <c r="C31" s="37" t="s">
        <v>55</v>
      </c>
      <c r="E31" s="38"/>
      <c r="F31" s="37" t="s">
        <v>56</v>
      </c>
      <c r="H31" s="39"/>
      <c r="I31" s="37" t="s">
        <v>57</v>
      </c>
      <c r="J31" s="40"/>
      <c r="K31" s="37" t="s">
        <v>58</v>
      </c>
      <c r="L31" s="41"/>
      <c r="M31" s="37" t="s">
        <v>12</v>
      </c>
    </row>
  </sheetData>
  <mergeCells count="19">
    <mergeCell ref="C27:E27"/>
    <mergeCell ref="B29:M29"/>
    <mergeCell ref="B10:C10"/>
    <mergeCell ref="D10:E10"/>
    <mergeCell ref="F10:G10"/>
    <mergeCell ref="H10:I10"/>
    <mergeCell ref="J10:K10"/>
    <mergeCell ref="B8:M8"/>
    <mergeCell ref="B9:C9"/>
    <mergeCell ref="D9:E9"/>
    <mergeCell ref="F9:G9"/>
    <mergeCell ref="H9:I9"/>
    <mergeCell ref="J9:K9"/>
    <mergeCell ref="B2:M2"/>
    <mergeCell ref="B3:M3"/>
    <mergeCell ref="B5:M5"/>
    <mergeCell ref="C6:E6"/>
    <mergeCell ref="G6:H6"/>
    <mergeCell ref="L6:M6"/>
  </mergeCells>
  <conditionalFormatting sqref="F13:F26">
    <cfRule type="expression" dxfId="6" priority="2">
      <formula>AND($F13&lt;&gt;"",$F13&lt;=$G13)</formula>
    </cfRule>
  </conditionalFormatting>
  <conditionalFormatting sqref="H13:H26">
    <cfRule type="expression" dxfId="5" priority="3">
      <formula>$H13="Bestellen"</formula>
    </cfRule>
    <cfRule type="expression" dxfId="4" priority="4">
      <formula>$H13="OK"</formula>
    </cfRule>
  </conditionalFormatting>
  <conditionalFormatting sqref="J13:J26">
    <cfRule type="expression" dxfId="3" priority="5">
      <formula>AND($J13&lt;&gt;"",$J13&lt;0)</formula>
    </cfRule>
  </conditionalFormatting>
  <conditionalFormatting sqref="K13:K26">
    <cfRule type="expression" dxfId="2" priority="6">
      <formula>$K13="Abgelaufen"</formula>
    </cfRule>
    <cfRule type="expression" dxfId="1" priority="7">
      <formula>$K13="Läuft bald ab"</formula>
    </cfRule>
    <cfRule type="expression" dxfId="0" priority="8">
      <formula>$K13="OK"</formula>
    </cfRule>
  </conditionalFormatting>
  <dataValidations count="2">
    <dataValidation type="list" allowBlank="1" sqref="D13:D26" xr:uid="{00000000-0002-0000-0000-000000000000}">
      <formula1>"Tablette,Kapsel,Brausetablette,Lutschtablette,Tropfen,Saft/Suspension,Salbe,Creme,Spray,Lösung,Pulver,Ampulle,Zäpfchen"</formula1>
      <formula2>0</formula2>
    </dataValidation>
    <dataValidation type="list" allowBlank="1" sqref="E13:E26" xr:uid="{00000000-0002-0000-0000-000001000000}">
      <formula1>"Schmerzmittel,Erkältung,Magen-Darm,Allergie,Wunde/Haut,Desinfektion,Vitamine/Mineralstoffe,Sonstiges"</formula1>
      <formula2>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Medikamentenverwaltung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2026-08-02T08:57:58Z</dcterms:created>
  <dcterms:modified xsi:type="dcterms:W3CDTF">2026-08-02T13:09:26Z</dcterms:modified>
  <dc:language>en-US</dc:language>
</cp:coreProperties>
</file>