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plan" sheetId="1" state="visible" r:id="rId3"/>
    <sheet name="Tabelle" sheetId="2" state="visible" r:id="rId4"/>
  </sheets>
  <definedNames>
    <definedName function="false" hidden="false" localSheetId="0" name="_xlnm.Print_Area" vbProcedure="false">Spielplan!$A$1:$H$49</definedName>
    <definedName function="false" hidden="false" localSheetId="1" name="_xlnm.Print_Area" vbProcedure="false">Tabelle!$A$1:$J$16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<sst xmlns="http://schemas.openxmlformats.org/spreadsheetml/2006/main" count="73" uniqueCount="58">
  <si>
    <t xml:space="preserve">TURNIERPLAN – JEDER GEGEN JEDEN</t>
  </si>
  <si>
    <t xml:space="preserve">6 Mannschaften  ·  Modus: Jeder gegen jeden  ·  Saison 2026</t>
  </si>
  <si>
    <t xml:space="preserve">TURNIER-INFORMATIONEN</t>
  </si>
  <si>
    <t xml:space="preserve">Turnier</t>
  </si>
  <si>
    <t xml:space="preserve">Sommerturnier 2026</t>
  </si>
  <si>
    <t xml:space="preserve">Datum</t>
  </si>
  <si>
    <t xml:space="preserve">13.06.2026</t>
  </si>
  <si>
    <t xml:space="preserve">Austragungsort</t>
  </si>
  <si>
    <t xml:space="preserve">Sportzentrum Musterstadt</t>
  </si>
  <si>
    <t xml:space="preserve">Ansprechpartner</t>
  </si>
  <si>
    <t xml:space="preserve">Max Mustermann · kontakt@musterverein.de</t>
  </si>
  <si>
    <t xml:space="preserve">PUNKTESYSTEM</t>
  </si>
  <si>
    <t xml:space="preserve">Punkte je Sieg</t>
  </si>
  <si>
    <t xml:space="preserve">Punkte je Remis</t>
  </si>
  <si>
    <t xml:space="preserve">Punkte je Niederlage</t>
  </si>
  <si>
    <t xml:space="preserve">MANNSCHAFTEN</t>
  </si>
  <si>
    <t xml:space="preserve">Teamnamen hier anpassen – Spielplan und Tabelle aktualisieren sich automatisch.</t>
  </si>
  <si>
    <t xml:space="preserve">FC Adler</t>
  </si>
  <si>
    <t xml:space="preserve">SV Löwen</t>
  </si>
  <si>
    <t xml:space="preserve">TSV Panther</t>
  </si>
  <si>
    <t xml:space="preserve">SC Bären</t>
  </si>
  <si>
    <t xml:space="preserve">VfL Wölfe</t>
  </si>
  <si>
    <t xml:space="preserve">SG Falken</t>
  </si>
  <si>
    <t xml:space="preserve">SPIELPLAN</t>
  </si>
  <si>
    <t xml:space="preserve">Nur die gelben Ergebnisfelder ausfüllen – die Tabelle berechnet sich automatisch.</t>
  </si>
  <si>
    <t xml:space="preserve">Nr.</t>
  </si>
  <si>
    <t xml:space="preserve">Heim-Team</t>
  </si>
  <si>
    <t xml:space="preserve">Ergebnis</t>
  </si>
  <si>
    <t xml:space="preserve">Gast-Team</t>
  </si>
  <si>
    <t xml:space="preserve">1. Spieltag</t>
  </si>
  <si>
    <t xml:space="preserve">:</t>
  </si>
  <si>
    <t xml:space="preserve">2. Spieltag</t>
  </si>
  <si>
    <t xml:space="preserve">3. Spieltag</t>
  </si>
  <si>
    <t xml:space="preserve">4. Spieltag</t>
  </si>
  <si>
    <t xml:space="preserve">5. Spieltag</t>
  </si>
  <si>
    <t xml:space="preserve">Bei Punktgleichheit entscheidet die Tordifferenz, dann die erzielten Tore.  ·  Modus: Jeder gegen jeden (eine Runde, 15 Begegnungen).</t>
  </si>
  <si>
    <t xml:space="preserve">TABELLE – LIVE-AUSWERTUNG</t>
  </si>
  <si>
    <t xml:space="preserve">Automatisch berechnet aus dem Spielplan  ·  Sommerturnier 2026</t>
  </si>
  <si>
    <t xml:space="preserve">Rang</t>
  </si>
  <si>
    <t xml:space="preserve">Team</t>
  </si>
  <si>
    <t xml:space="preserve">Punkte</t>
  </si>
  <si>
    <t xml:space="preserve">Spiele</t>
  </si>
  <si>
    <t xml:space="preserve">Siege</t>
  </si>
  <si>
    <t xml:space="preserve">Remis</t>
  </si>
  <si>
    <t xml:space="preserve">Niederlagen</t>
  </si>
  <si>
    <t xml:space="preserve">Tore</t>
  </si>
  <si>
    <t xml:space="preserve">Differenz</t>
  </si>
  <si>
    <t xml:space="preserve">Pos</t>
  </si>
  <si>
    <t xml:space="preserve">Sp</t>
  </si>
  <si>
    <t xml:space="preserve">S</t>
  </si>
  <si>
    <t xml:space="preserve">U</t>
  </si>
  <si>
    <t xml:space="preserve">N</t>
  </si>
  <si>
    <t xml:space="preserve">Tore+</t>
  </si>
  <si>
    <t xml:space="preserve">Tore-</t>
  </si>
  <si>
    <t xml:space="preserve">Diff</t>
  </si>
  <si>
    <t xml:space="preserve">Pkt</t>
  </si>
  <si>
    <t xml:space="preserve">Key</t>
  </si>
  <si>
    <t xml:space="preserve">Sortierung: Punkte → Differenz → erzielte Tore.  Bei völliger Gleichheit zählt die Reihenfolge in der Mannschaftenliste.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</si>
</sst>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\+0;\-0;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1"/>
      <color rgb="FFD6E4F5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2E5C8A"/>
      <name val="Calibri"/>
      <family val="0"/>
      <charset val="1"/>
    </font>
    <font>
      <sz val="11"/>
      <color rgb="FF1F2937"/>
      <name val="Calibri"/>
      <family val="0"/>
      <charset val="1"/>
    </font>
    <font>
      <b val="true"/>
      <sz val="11"/>
      <color rgb="FF1F2937"/>
      <name val="Calibri"/>
      <family val="0"/>
      <charset val="1"/>
    </font>
    <font>
      <i val="true"/>
      <sz val="9.5"/>
      <color rgb="FF6B7280"/>
      <name val="Calibri"/>
      <family val="0"/>
      <charset val="1"/>
    </font>
    <font>
      <b val="true"/>
      <sz val="11"/>
      <color rgb="FF6B7280"/>
      <name val="Calibri"/>
      <family val="0"/>
      <charset val="1"/>
    </font>
    <font>
      <b val="true"/>
      <sz val="10.5"/>
      <color rgb="FF1F3B5B"/>
      <name val="Calibri"/>
      <family val="0"/>
      <charset val="1"/>
    </font>
    <font>
      <sz val="10.5"/>
      <color rgb="FF6B7280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b val="true"/>
      <sz val="12"/>
      <color rgb="FF5A4300"/>
      <name val="Calibri"/>
      <family val="0"/>
      <charset val="1"/>
    </font>
    <font>
      <b val="true"/>
      <sz val="12"/>
      <color rgb="FF16324F"/>
      <name val="Calibri"/>
      <family val="0"/>
      <charset val="1"/>
    </font>
    <font>
      <b val="true"/>
      <sz val="12"/>
      <color rgb="FF3B3F45"/>
      <name val="Calibri"/>
      <family val="0"/>
      <charset val="1"/>
    </font>
    <font>
      <b val="true"/>
      <sz val="12"/>
      <color rgb="FF4A3115"/>
      <name val="Calibri"/>
      <family val="0"/>
      <charset val="1"/>
    </font>
    <font>
      <b val="true"/>
      <sz val="11"/>
      <color rgb="FF127D74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6324F"/>
        <bgColor rgb="FF1F3B5B"/>
      </patternFill>
    </fill>
    <fill>
      <patternFill patternType="solid">
        <fgColor rgb="FF2E5C8A"/>
        <bgColor rgb="FF127D74"/>
      </patternFill>
    </fill>
    <fill>
      <patternFill patternType="solid">
        <fgColor rgb="FFFFF2CC"/>
        <bgColor rgb="FFEFF5F3"/>
      </patternFill>
    </fill>
    <fill>
      <patternFill patternType="solid">
        <fgColor rgb="FF127D74"/>
        <bgColor rgb="FF1E8E4E"/>
      </patternFill>
    </fill>
    <fill>
      <patternFill patternType="solid">
        <fgColor rgb="FFDCE9F9"/>
        <bgColor rgb="FFD6E4F5"/>
      </patternFill>
    </fill>
    <fill>
      <patternFill patternType="solid">
        <fgColor rgb="FFF3C245"/>
        <bgColor rgb="FFFFCC99"/>
      </patternFill>
    </fill>
    <fill>
      <patternFill patternType="solid">
        <fgColor rgb="FFFFFFFF"/>
        <bgColor rgb="FFF4F8FC"/>
      </patternFill>
    </fill>
    <fill>
      <patternFill patternType="solid">
        <fgColor rgb="FFC7CDD6"/>
        <bgColor rgb="FFD0D7E2"/>
      </patternFill>
    </fill>
    <fill>
      <patternFill patternType="solid">
        <fgColor rgb="FFF4F8FC"/>
        <bgColor rgb="FFEFF5F3"/>
      </patternFill>
    </fill>
    <fill>
      <patternFill patternType="solid">
        <fgColor rgb="FFCE8E4E"/>
        <bgColor rgb="FFFF9900"/>
      </patternFill>
    </fill>
    <fill>
      <patternFill patternType="solid">
        <fgColor rgb="FFEFF5F3"/>
        <bgColor rgb="FFF4F8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1E8E4E"/>
        <sz val="11"/>
      </font>
    </dxf>
    <dxf>
      <font>
        <name val="Calibri"/>
        <charset val="1"/>
        <family val="0"/>
        <b val="1"/>
        <color rgb="FFC0392B"/>
        <sz val="11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7D74"/>
      <rgbColor rgb="FFC7CDD6"/>
      <rgbColor rgb="FF808080"/>
      <rgbColor rgb="FF9999FF"/>
      <rgbColor rgb="FF5A4300"/>
      <rgbColor rgb="FFFFF2CC"/>
      <rgbColor rgb="FFDCE9F9"/>
      <rgbColor rgb="FF660066"/>
      <rgbColor rgb="FFCE8E4E"/>
      <rgbColor rgb="FF2E5C8A"/>
      <rgbColor rgb="FFD0D7E2"/>
      <rgbColor rgb="FF000080"/>
      <rgbColor rgb="FFFF00FF"/>
      <rgbColor rgb="FFFFFF00"/>
      <rgbColor rgb="FF00FFFF"/>
      <rgbColor rgb="FF800080"/>
      <rgbColor rgb="FF800000"/>
      <rgbColor rgb="FF1BA39C"/>
      <rgbColor rgb="FF0000FF"/>
      <rgbColor rgb="FF00CCFF"/>
      <rgbColor rgb="FFEFF5F3"/>
      <rgbColor rgb="FFD6E4F5"/>
      <rgbColor rgb="FFF4F8FC"/>
      <rgbColor rgb="FF99CCFF"/>
      <rgbColor rgb="FFFF99CC"/>
      <rgbColor rgb="FFCC99FF"/>
      <rgbColor rgb="FFFFCC99"/>
      <rgbColor rgb="FF2D6CDF"/>
      <rgbColor rgb="FF33CCCC"/>
      <rgbColor rgb="FF99CC00"/>
      <rgbColor rgb="FFF3C245"/>
      <rgbColor rgb="FFFF9900"/>
      <rgbColor rgb="FFFF6600"/>
      <rgbColor rgb="FF6B7280"/>
      <rgbColor rgb="FF969696"/>
      <rgbColor rgb="FF16324F"/>
      <rgbColor rgb="FF1E8E4E"/>
      <rgbColor rgb="FF1F2937"/>
      <rgbColor rgb="FF4A3115"/>
      <rgbColor rgb="FFC0392B"/>
      <rgbColor rgb="FF993366"/>
      <rgbColor rgb="FF1F3B5B"/>
      <rgbColor rgb="FF3B3F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6CDF"/>
    <pageSetUpPr fitToPage="true"/>
  </sheetPr>
  <dimension ref="B1:G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6"/>
    <col collapsed="false" customWidth="true" hidden="false" outlineLevel="0" max="2" min="2" style="0" width="6"/>
    <col collapsed="false" customWidth="true" hidden="false" outlineLevel="0" max="3" min="3" style="0" width="22"/>
    <col collapsed="false" customWidth="true" hidden="false" outlineLevel="0" max="4" min="4" style="0" width="8"/>
    <col collapsed="false" customWidth="true" hidden="false" outlineLevel="0" max="5" min="5" style="0" width="3.61"/>
    <col collapsed="false" customWidth="true" hidden="false" outlineLevel="0" max="6" min="6" style="0" width="8"/>
    <col collapsed="false" customWidth="true" hidden="false" outlineLevel="0" max="7" min="7" style="0" width="22"/>
    <col collapsed="false" customWidth="true" hidden="false" outlineLevel="0" max="8" min="8" style="0" width="2.6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</row>
    <row r="6" customFormat="false" ht="18.75" hidden="false" customHeight="true" outlineLevel="0" collapsed="false">
      <c r="B6" s="4" t="s">
        <v>3</v>
      </c>
      <c r="C6" s="4"/>
      <c r="D6" s="5" t="s">
        <v>4</v>
      </c>
      <c r="E6" s="5"/>
      <c r="F6" s="5"/>
      <c r="G6" s="5"/>
    </row>
    <row r="7" customFormat="false" ht="18.75" hidden="false" customHeight="true" outlineLevel="0" collapsed="false">
      <c r="B7" s="4" t="s">
        <v>5</v>
      </c>
      <c r="C7" s="4"/>
      <c r="D7" s="5" t="s">
        <v>6</v>
      </c>
      <c r="E7" s="5"/>
      <c r="F7" s="5"/>
      <c r="G7" s="5"/>
    </row>
    <row r="8" customFormat="false" ht="18.75" hidden="false" customHeight="true" outlineLevel="0" collapsed="false">
      <c r="B8" s="4" t="s">
        <v>7</v>
      </c>
      <c r="C8" s="4"/>
      <c r="D8" s="5" t="s">
        <v>8</v>
      </c>
      <c r="E8" s="5"/>
      <c r="F8" s="5"/>
      <c r="G8" s="5"/>
    </row>
    <row r="9" customFormat="false" ht="18.75" hidden="false" customHeight="true" outlineLevel="0" collapsed="false">
      <c r="B9" s="4" t="s">
        <v>9</v>
      </c>
      <c r="C9" s="4"/>
      <c r="D9" s="5" t="s">
        <v>10</v>
      </c>
      <c r="E9" s="5"/>
      <c r="F9" s="5"/>
      <c r="G9" s="5"/>
    </row>
    <row r="10" customFormat="false" ht="7.5" hidden="false" customHeight="true" outlineLevel="0" collapsed="false"/>
    <row r="11" customFormat="false" ht="21.75" hidden="false" customHeight="true" outlineLevel="0" collapsed="false">
      <c r="B11" s="3" t="s">
        <v>11</v>
      </c>
      <c r="C11" s="3"/>
      <c r="D11" s="3"/>
      <c r="E11" s="3"/>
      <c r="F11" s="3"/>
      <c r="G11" s="3"/>
    </row>
    <row r="12" customFormat="false" ht="18.75" hidden="false" customHeight="true" outlineLevel="0" collapsed="false">
      <c r="B12" s="4" t="s">
        <v>12</v>
      </c>
      <c r="C12" s="4"/>
      <c r="D12" s="4"/>
      <c r="E12" s="6" t="n">
        <v>3</v>
      </c>
      <c r="F12" s="6"/>
    </row>
    <row r="13" customFormat="false" ht="18.75" hidden="false" customHeight="true" outlineLevel="0" collapsed="false">
      <c r="B13" s="4" t="s">
        <v>13</v>
      </c>
      <c r="C13" s="4"/>
      <c r="D13" s="4"/>
      <c r="E13" s="6" t="n">
        <v>1</v>
      </c>
      <c r="F13" s="6"/>
    </row>
    <row r="14" customFormat="false" ht="18.75" hidden="false" customHeight="true" outlineLevel="0" collapsed="false">
      <c r="B14" s="4" t="s">
        <v>14</v>
      </c>
      <c r="C14" s="4"/>
      <c r="D14" s="4"/>
      <c r="E14" s="6" t="n">
        <v>0</v>
      </c>
      <c r="F14" s="6"/>
    </row>
    <row r="15" customFormat="false" ht="7.5" hidden="false" customHeight="true" outlineLevel="0" collapsed="false"/>
    <row r="16" customFormat="false" ht="21.75" hidden="false" customHeight="true" outlineLevel="0" collapsed="false">
      <c r="B16" s="3" t="s">
        <v>15</v>
      </c>
      <c r="C16" s="3"/>
      <c r="D16" s="3"/>
      <c r="E16" s="3"/>
      <c r="F16" s="3"/>
      <c r="G16" s="3"/>
    </row>
    <row r="17" customFormat="false" ht="15.75" hidden="false" customHeight="true" outlineLevel="0" collapsed="false">
      <c r="B17" s="7" t="s">
        <v>16</v>
      </c>
      <c r="C17" s="7"/>
      <c r="D17" s="7"/>
      <c r="E17" s="7"/>
      <c r="F17" s="7"/>
      <c r="G17" s="7"/>
    </row>
    <row r="18" customFormat="false" ht="19.5" hidden="false" customHeight="true" outlineLevel="0" collapsed="false">
      <c r="B18" s="8" t="n">
        <v>1</v>
      </c>
      <c r="C18" s="9" t="s">
        <v>17</v>
      </c>
      <c r="D18" s="9"/>
      <c r="E18" s="9"/>
      <c r="F18" s="9"/>
      <c r="G18" s="9"/>
    </row>
    <row r="19" customFormat="false" ht="19.5" hidden="false" customHeight="true" outlineLevel="0" collapsed="false">
      <c r="B19" s="8" t="n">
        <v>2</v>
      </c>
      <c r="C19" s="9" t="s">
        <v>18</v>
      </c>
      <c r="D19" s="9"/>
      <c r="E19" s="9"/>
      <c r="F19" s="9"/>
      <c r="G19" s="9"/>
    </row>
    <row r="20" customFormat="false" ht="19.5" hidden="false" customHeight="true" outlineLevel="0" collapsed="false">
      <c r="B20" s="8" t="n">
        <v>3</v>
      </c>
      <c r="C20" s="9" t="s">
        <v>19</v>
      </c>
      <c r="D20" s="9"/>
      <c r="E20" s="9"/>
      <c r="F20" s="9"/>
      <c r="G20" s="9"/>
    </row>
    <row r="21" customFormat="false" ht="19.5" hidden="false" customHeight="true" outlineLevel="0" collapsed="false">
      <c r="B21" s="8" t="n">
        <v>4</v>
      </c>
      <c r="C21" s="9" t="s">
        <v>20</v>
      </c>
      <c r="D21" s="9"/>
      <c r="E21" s="9"/>
      <c r="F21" s="9"/>
      <c r="G21" s="9"/>
    </row>
    <row r="22" customFormat="false" ht="19.5" hidden="false" customHeight="true" outlineLevel="0" collapsed="false">
      <c r="B22" s="8" t="n">
        <v>5</v>
      </c>
      <c r="C22" s="9" t="s">
        <v>21</v>
      </c>
      <c r="D22" s="9"/>
      <c r="E22" s="9"/>
      <c r="F22" s="9"/>
      <c r="G22" s="9"/>
    </row>
    <row r="23" customFormat="false" ht="19.5" hidden="false" customHeight="true" outlineLevel="0" collapsed="false">
      <c r="B23" s="8" t="n">
        <v>6</v>
      </c>
      <c r="C23" s="9" t="s">
        <v>22</v>
      </c>
      <c r="D23" s="9"/>
      <c r="E23" s="9"/>
      <c r="F23" s="9"/>
      <c r="G23" s="9"/>
    </row>
    <row r="24" customFormat="false" ht="7.5" hidden="false" customHeight="true" outlineLevel="0" collapsed="false"/>
    <row r="25" customFormat="false" ht="21.75" hidden="false" customHeight="true" outlineLevel="0" collapsed="false">
      <c r="B25" s="3" t="s">
        <v>23</v>
      </c>
      <c r="C25" s="3"/>
      <c r="D25" s="3"/>
      <c r="E25" s="3"/>
      <c r="F25" s="3"/>
      <c r="G25" s="3"/>
    </row>
    <row r="26" customFormat="false" ht="15.75" hidden="false" customHeight="true" outlineLevel="0" collapsed="false">
      <c r="B26" s="7" t="s">
        <v>24</v>
      </c>
      <c r="C26" s="7"/>
      <c r="D26" s="7"/>
      <c r="E26" s="7"/>
      <c r="F26" s="7"/>
      <c r="G26" s="7"/>
    </row>
    <row r="27" customFormat="false" ht="21.75" hidden="false" customHeight="true" outlineLevel="0" collapsed="false">
      <c r="B27" s="10" t="s">
        <v>25</v>
      </c>
      <c r="C27" s="11" t="s">
        <v>26</v>
      </c>
      <c r="D27" s="10" t="s">
        <v>27</v>
      </c>
      <c r="E27" s="10"/>
      <c r="F27" s="10"/>
      <c r="G27" s="12" t="s">
        <v>28</v>
      </c>
    </row>
    <row r="28" customFormat="false" ht="19.5" hidden="false" customHeight="true" outlineLevel="0" collapsed="false">
      <c r="B28" s="13" t="s">
        <v>29</v>
      </c>
      <c r="C28" s="13"/>
      <c r="D28" s="13"/>
      <c r="E28" s="13"/>
      <c r="F28" s="13"/>
      <c r="G28" s="13"/>
    </row>
    <row r="29" customFormat="false" ht="18.75" hidden="false" customHeight="true" outlineLevel="0" collapsed="false">
      <c r="B29" s="14" t="n">
        <v>1</v>
      </c>
      <c r="C29" s="15" t="str">
        <f aca="false">C18</f>
        <v>FC Adler</v>
      </c>
      <c r="D29" s="6" t="n">
        <v>3</v>
      </c>
      <c r="E29" s="8" t="s">
        <v>30</v>
      </c>
      <c r="F29" s="6" t="n">
        <v>1</v>
      </c>
      <c r="G29" s="16" t="str">
        <f aca="false">C23</f>
        <v>SG Falken</v>
      </c>
    </row>
    <row r="30" customFormat="false" ht="18.75" hidden="false" customHeight="true" outlineLevel="0" collapsed="false">
      <c r="B30" s="14" t="n">
        <v>2</v>
      </c>
      <c r="C30" s="15" t="str">
        <f aca="false">C19</f>
        <v>SV Löwen</v>
      </c>
      <c r="D30" s="6" t="n">
        <v>2</v>
      </c>
      <c r="E30" s="8" t="s">
        <v>30</v>
      </c>
      <c r="F30" s="6" t="n">
        <v>2</v>
      </c>
      <c r="G30" s="16" t="str">
        <f aca="false">C22</f>
        <v>VfL Wölfe</v>
      </c>
    </row>
    <row r="31" customFormat="false" ht="18.75" hidden="false" customHeight="true" outlineLevel="0" collapsed="false">
      <c r="B31" s="14" t="n">
        <v>3</v>
      </c>
      <c r="C31" s="15" t="str">
        <f aca="false">C20</f>
        <v>TSV Panther</v>
      </c>
      <c r="D31" s="6" t="n">
        <v>0</v>
      </c>
      <c r="E31" s="8" t="s">
        <v>30</v>
      </c>
      <c r="F31" s="6" t="n">
        <v>1</v>
      </c>
      <c r="G31" s="16" t="str">
        <f aca="false">C21</f>
        <v>SC Bären</v>
      </c>
    </row>
    <row r="32" customFormat="false" ht="19.5" hidden="false" customHeight="true" outlineLevel="0" collapsed="false">
      <c r="B32" s="13" t="s">
        <v>31</v>
      </c>
      <c r="C32" s="13"/>
      <c r="D32" s="13"/>
      <c r="E32" s="13"/>
      <c r="F32" s="13"/>
      <c r="G32" s="13"/>
    </row>
    <row r="33" customFormat="false" ht="18.75" hidden="false" customHeight="true" outlineLevel="0" collapsed="false">
      <c r="B33" s="14" t="n">
        <v>4</v>
      </c>
      <c r="C33" s="15" t="str">
        <f aca="false">C18</f>
        <v>FC Adler</v>
      </c>
      <c r="D33" s="6" t="n">
        <v>2</v>
      </c>
      <c r="E33" s="8" t="s">
        <v>30</v>
      </c>
      <c r="F33" s="6" t="n">
        <v>0</v>
      </c>
      <c r="G33" s="16" t="str">
        <f aca="false">C22</f>
        <v>VfL Wölfe</v>
      </c>
    </row>
    <row r="34" customFormat="false" ht="18.75" hidden="false" customHeight="true" outlineLevel="0" collapsed="false">
      <c r="B34" s="14" t="n">
        <v>5</v>
      </c>
      <c r="C34" s="15" t="str">
        <f aca="false">C23</f>
        <v>SG Falken</v>
      </c>
      <c r="D34" s="6" t="n">
        <v>1</v>
      </c>
      <c r="E34" s="8" t="s">
        <v>30</v>
      </c>
      <c r="F34" s="6" t="n">
        <v>1</v>
      </c>
      <c r="G34" s="16" t="str">
        <f aca="false">C21</f>
        <v>SC Bären</v>
      </c>
    </row>
    <row r="35" customFormat="false" ht="18.75" hidden="false" customHeight="true" outlineLevel="0" collapsed="false">
      <c r="B35" s="14" t="n">
        <v>6</v>
      </c>
      <c r="C35" s="15" t="str">
        <f aca="false">C19</f>
        <v>SV Löwen</v>
      </c>
      <c r="D35" s="6" t="n">
        <v>3</v>
      </c>
      <c r="E35" s="8" t="s">
        <v>30</v>
      </c>
      <c r="F35" s="6" t="n">
        <v>2</v>
      </c>
      <c r="G35" s="16" t="str">
        <f aca="false">C20</f>
        <v>TSV Panther</v>
      </c>
    </row>
    <row r="36" customFormat="false" ht="19.5" hidden="false" customHeight="true" outlineLevel="0" collapsed="false">
      <c r="B36" s="13" t="s">
        <v>32</v>
      </c>
      <c r="C36" s="13"/>
      <c r="D36" s="13"/>
      <c r="E36" s="13"/>
      <c r="F36" s="13"/>
      <c r="G36" s="13"/>
    </row>
    <row r="37" customFormat="false" ht="18.75" hidden="false" customHeight="true" outlineLevel="0" collapsed="false">
      <c r="B37" s="14" t="n">
        <v>7</v>
      </c>
      <c r="C37" s="15" t="str">
        <f aca="false">C18</f>
        <v>FC Adler</v>
      </c>
      <c r="D37" s="6" t="n">
        <v>1</v>
      </c>
      <c r="E37" s="8" t="s">
        <v>30</v>
      </c>
      <c r="F37" s="6" t="n">
        <v>0</v>
      </c>
      <c r="G37" s="16" t="str">
        <f aca="false">C21</f>
        <v>SC Bären</v>
      </c>
    </row>
    <row r="38" customFormat="false" ht="18.75" hidden="false" customHeight="true" outlineLevel="0" collapsed="false">
      <c r="B38" s="14" t="n">
        <v>8</v>
      </c>
      <c r="C38" s="15" t="str">
        <f aca="false">C22</f>
        <v>VfL Wölfe</v>
      </c>
      <c r="D38" s="6" t="n">
        <v>2</v>
      </c>
      <c r="E38" s="8" t="s">
        <v>30</v>
      </c>
      <c r="F38" s="6" t="n">
        <v>3</v>
      </c>
      <c r="G38" s="16" t="str">
        <f aca="false">C20</f>
        <v>TSV Panther</v>
      </c>
    </row>
    <row r="39" customFormat="false" ht="18.75" hidden="false" customHeight="true" outlineLevel="0" collapsed="false">
      <c r="B39" s="14" t="n">
        <v>9</v>
      </c>
      <c r="C39" s="15" t="str">
        <f aca="false">C23</f>
        <v>SG Falken</v>
      </c>
      <c r="D39" s="6" t="n">
        <v>0</v>
      </c>
      <c r="E39" s="8" t="s">
        <v>30</v>
      </c>
      <c r="F39" s="6" t="n">
        <v>2</v>
      </c>
      <c r="G39" s="16" t="str">
        <f aca="false">C19</f>
        <v>SV Löwen</v>
      </c>
    </row>
    <row r="40" customFormat="false" ht="19.5" hidden="false" customHeight="true" outlineLevel="0" collapsed="false">
      <c r="B40" s="13" t="s">
        <v>33</v>
      </c>
      <c r="C40" s="13"/>
      <c r="D40" s="13"/>
      <c r="E40" s="13"/>
      <c r="F40" s="13"/>
      <c r="G40" s="13"/>
    </row>
    <row r="41" customFormat="false" ht="18.75" hidden="false" customHeight="true" outlineLevel="0" collapsed="false">
      <c r="B41" s="14" t="n">
        <v>10</v>
      </c>
      <c r="C41" s="15" t="str">
        <f aca="false">C18</f>
        <v>FC Adler</v>
      </c>
      <c r="D41" s="6" t="n">
        <v>2</v>
      </c>
      <c r="E41" s="8" t="s">
        <v>30</v>
      </c>
      <c r="F41" s="6" t="n">
        <v>2</v>
      </c>
      <c r="G41" s="16" t="str">
        <f aca="false">C20</f>
        <v>TSV Panther</v>
      </c>
    </row>
    <row r="42" customFormat="false" ht="18.75" hidden="false" customHeight="true" outlineLevel="0" collapsed="false">
      <c r="B42" s="14" t="n">
        <v>11</v>
      </c>
      <c r="C42" s="15" t="str">
        <f aca="false">C21</f>
        <v>SC Bären</v>
      </c>
      <c r="D42" s="6" t="n">
        <v>1</v>
      </c>
      <c r="E42" s="8" t="s">
        <v>30</v>
      </c>
      <c r="F42" s="6" t="n">
        <v>3</v>
      </c>
      <c r="G42" s="16" t="str">
        <f aca="false">C19</f>
        <v>SV Löwen</v>
      </c>
    </row>
    <row r="43" customFormat="false" ht="18.75" hidden="false" customHeight="true" outlineLevel="0" collapsed="false">
      <c r="B43" s="14" t="n">
        <v>12</v>
      </c>
      <c r="C43" s="15" t="str">
        <f aca="false">C22</f>
        <v>VfL Wölfe</v>
      </c>
      <c r="D43" s="6" t="n">
        <v>4</v>
      </c>
      <c r="E43" s="8" t="s">
        <v>30</v>
      </c>
      <c r="F43" s="6" t="n">
        <v>1</v>
      </c>
      <c r="G43" s="16" t="str">
        <f aca="false">C23</f>
        <v>SG Falken</v>
      </c>
    </row>
    <row r="44" customFormat="false" ht="19.5" hidden="false" customHeight="true" outlineLevel="0" collapsed="false">
      <c r="B44" s="13" t="s">
        <v>34</v>
      </c>
      <c r="C44" s="13"/>
      <c r="D44" s="13"/>
      <c r="E44" s="13"/>
      <c r="F44" s="13"/>
      <c r="G44" s="13"/>
    </row>
    <row r="45" customFormat="false" ht="18.75" hidden="false" customHeight="true" outlineLevel="0" collapsed="false">
      <c r="B45" s="14" t="n">
        <v>13</v>
      </c>
      <c r="C45" s="15" t="str">
        <f aca="false">C18</f>
        <v>FC Adler</v>
      </c>
      <c r="D45" s="6" t="n">
        <v>1</v>
      </c>
      <c r="E45" s="8" t="s">
        <v>30</v>
      </c>
      <c r="F45" s="6" t="n">
        <v>1</v>
      </c>
      <c r="G45" s="16" t="str">
        <f aca="false">C19</f>
        <v>SV Löwen</v>
      </c>
    </row>
    <row r="46" customFormat="false" ht="18.75" hidden="false" customHeight="true" outlineLevel="0" collapsed="false">
      <c r="B46" s="14" t="n">
        <v>14</v>
      </c>
      <c r="C46" s="15" t="str">
        <f aca="false">C20</f>
        <v>TSV Panther</v>
      </c>
      <c r="D46" s="6" t="n">
        <v>2</v>
      </c>
      <c r="E46" s="8" t="s">
        <v>30</v>
      </c>
      <c r="F46" s="6" t="n">
        <v>1</v>
      </c>
      <c r="G46" s="16" t="str">
        <f aca="false">C23</f>
        <v>SG Falken</v>
      </c>
    </row>
    <row r="47" customFormat="false" ht="18.75" hidden="false" customHeight="true" outlineLevel="0" collapsed="false">
      <c r="B47" s="14" t="n">
        <v>15</v>
      </c>
      <c r="C47" s="15" t="str">
        <f aca="false">C21</f>
        <v>SC Bären</v>
      </c>
      <c r="D47" s="6" t="n">
        <v>0</v>
      </c>
      <c r="E47" s="8" t="s">
        <v>30</v>
      </c>
      <c r="F47" s="6" t="n">
        <v>2</v>
      </c>
      <c r="G47" s="16" t="str">
        <f aca="false">C22</f>
        <v>VfL Wölfe</v>
      </c>
    </row>
    <row r="48" customFormat="false" ht="7.5" hidden="false" customHeight="true" outlineLevel="0" collapsed="false"/>
    <row r="49" customFormat="false" ht="15.75" hidden="false" customHeight="true" outlineLevel="0" collapsed="false">
      <c r="B49" s="7" t="s">
        <v>35</v>
      </c>
      <c r="C49" s="7"/>
      <c r="D49" s="7"/>
      <c r="E49" s="7"/>
      <c r="F49" s="7"/>
      <c r="G49" s="7"/>
    </row>
  </sheetData>
  <mergeCells count="35">
    <mergeCell ref="B2:G2"/>
    <mergeCell ref="B3:G3"/>
    <mergeCell ref="B5:G5"/>
    <mergeCell ref="B6:C6"/>
    <mergeCell ref="D6:G6"/>
    <mergeCell ref="B7:C7"/>
    <mergeCell ref="D7:G7"/>
    <mergeCell ref="B8:C8"/>
    <mergeCell ref="D8:G8"/>
    <mergeCell ref="B9:C9"/>
    <mergeCell ref="D9:G9"/>
    <mergeCell ref="B11:G11"/>
    <mergeCell ref="B12:D12"/>
    <mergeCell ref="E12:F12"/>
    <mergeCell ref="B13:D13"/>
    <mergeCell ref="E13:F13"/>
    <mergeCell ref="B14:D14"/>
    <mergeCell ref="E14:F14"/>
    <mergeCell ref="B16:G16"/>
    <mergeCell ref="B17:G17"/>
    <mergeCell ref="C18:G18"/>
    <mergeCell ref="C19:G19"/>
    <mergeCell ref="C20:G20"/>
    <mergeCell ref="C21:G21"/>
    <mergeCell ref="C22:G22"/>
    <mergeCell ref="C23:G23"/>
    <mergeCell ref="B25:G25"/>
    <mergeCell ref="B26:G26"/>
    <mergeCell ref="D27:F27"/>
    <mergeCell ref="B28:G28"/>
    <mergeCell ref="B32:G32"/>
    <mergeCell ref="B36:G36"/>
    <mergeCell ref="B40:G40"/>
    <mergeCell ref="B44:G44"/>
    <mergeCell ref="B49:G49"/>
  </mergeCells>
  <dataValidations count="1">
    <dataValidation allowBlank="true" error="Nur ganze Zahlen ≥ 0 sind erlaubt." errorStyle="stop" errorTitle="Ungültige Eingabe" operator="greaterThanOrEqual" prompt="Bitte eine ganze Zahl ≥ 0 eingeben." promptTitle="Tore" showDropDown="false" showErrorMessage="true" showInputMessage="true" sqref="D29:D31 F29:F31 D33:D35 F33:F35 D37:D39 F37:F39 D41:D43 F41:F43 D45:D47 F45:F47" type="whole">
      <formula1>0</formula1>
      <formula2>0</formula2>
    </dataValidation>
  </dataValidations>
  <printOptions headings="false" gridLines="false" gridLinesSet="true" horizontalCentered="false" verticalCentered="false"/>
  <pageMargins left="0.4" right="0.4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A39C"/>
    <pageSetUpPr fitToPage="true"/>
  </sheetPr>
  <dimension ref="B1:U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6"/>
    <col collapsed="false" customWidth="true" hidden="false" outlineLevel="0" max="2" min="2" style="0" width="7"/>
    <col collapsed="false" customWidth="true" hidden="false" outlineLevel="0" max="3" min="3" style="0" width="22"/>
    <col collapsed="false" customWidth="true" hidden="false" outlineLevel="0" max="4" min="4" style="0" width="9"/>
    <col collapsed="false" customWidth="true" hidden="false" outlineLevel="0" max="7" min="5" style="0" width="8"/>
    <col collapsed="false" customWidth="true" hidden="false" outlineLevel="0" max="8" min="8" style="0" width="12.5"/>
    <col collapsed="false" customWidth="true" hidden="false" outlineLevel="0" max="9" min="9" style="0" width="10"/>
    <col collapsed="false" customWidth="true" hidden="false" outlineLevel="0" max="10" min="10" style="0" width="11"/>
    <col collapsed="false" customWidth="true" hidden="true" outlineLevel="0" max="21" min="11" style="0" width="11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36</v>
      </c>
      <c r="C2" s="1"/>
      <c r="D2" s="1"/>
      <c r="E2" s="1"/>
      <c r="F2" s="1"/>
      <c r="G2" s="1"/>
      <c r="H2" s="1"/>
      <c r="I2" s="1"/>
      <c r="J2" s="1"/>
    </row>
    <row r="3" customFormat="false" ht="18" hidden="false" customHeight="true" outlineLevel="0" collapsed="false">
      <c r="B3" s="2" t="s">
        <v>37</v>
      </c>
      <c r="C3" s="2"/>
      <c r="D3" s="2"/>
      <c r="E3" s="2"/>
      <c r="F3" s="2"/>
      <c r="G3" s="2"/>
      <c r="H3" s="2"/>
      <c r="I3" s="2"/>
      <c r="J3" s="2"/>
    </row>
    <row r="4" customFormat="false" ht="7.5" hidden="false" customHeight="true" outlineLevel="0" collapsed="false"/>
    <row r="5" customFormat="false" ht="25.5" hidden="false" customHeight="true" outlineLevel="0" collapsed="false">
      <c r="B5" s="17" t="s">
        <v>38</v>
      </c>
      <c r="C5" s="12" t="s">
        <v>39</v>
      </c>
      <c r="D5" s="17" t="s">
        <v>40</v>
      </c>
      <c r="E5" s="17" t="s">
        <v>41</v>
      </c>
      <c r="F5" s="17" t="s">
        <v>42</v>
      </c>
      <c r="G5" s="17" t="s">
        <v>43</v>
      </c>
      <c r="H5" s="17" t="s">
        <v>44</v>
      </c>
      <c r="I5" s="17" t="s">
        <v>45</v>
      </c>
      <c r="J5" s="17" t="s">
        <v>46</v>
      </c>
      <c r="K5" s="18" t="s">
        <v>47</v>
      </c>
      <c r="L5" s="18" t="s">
        <v>39</v>
      </c>
      <c r="M5" s="18" t="s">
        <v>48</v>
      </c>
      <c r="N5" s="18" t="s">
        <v>49</v>
      </c>
      <c r="O5" s="18" t="s">
        <v>50</v>
      </c>
      <c r="P5" s="18" t="s">
        <v>51</v>
      </c>
      <c r="Q5" s="18" t="s">
        <v>52</v>
      </c>
      <c r="R5" s="18" t="s">
        <v>53</v>
      </c>
      <c r="S5" s="18" t="s">
        <v>54</v>
      </c>
      <c r="T5" s="18" t="s">
        <v>55</v>
      </c>
      <c r="U5" s="18" t="s">
        <v>56</v>
      </c>
    </row>
    <row r="6" customFormat="false" ht="21.75" hidden="false" customHeight="true" outlineLevel="0" collapsed="false">
      <c r="B6" s="19" t="n">
        <v>1</v>
      </c>
      <c r="C6" s="20" t="str">
        <f aca="false">IFERROR(INDEX($L$6:$L$11,$K6),"")</f>
        <v>SV Löwen</v>
      </c>
      <c r="D6" s="21" t="n">
        <f aca="false">IFERROR(INDEX($T$6:$T$11,$K6),"")</f>
        <v>11</v>
      </c>
      <c r="E6" s="22" t="n">
        <f aca="false">IFERROR(INDEX($M$6:$M$11,$K6),"")</f>
        <v>5</v>
      </c>
      <c r="F6" s="22" t="n">
        <f aca="false">IFERROR(INDEX($N$6:$N$11,$K6),"")</f>
        <v>3</v>
      </c>
      <c r="G6" s="22" t="n">
        <f aca="false">IFERROR(INDEX($O$6:$O$11,$K6),"")</f>
        <v>2</v>
      </c>
      <c r="H6" s="22" t="n">
        <f aca="false">IFERROR(INDEX($P$6:$P$11,$K6),"")</f>
        <v>0</v>
      </c>
      <c r="I6" s="22" t="str">
        <f aca="false">IFERROR(INDEX($Q$6:$Q$11,$K6)&amp;":"&amp;INDEX($R$6:$R$11,$K6),"")</f>
        <v>11:6</v>
      </c>
      <c r="J6" s="23" t="n">
        <f aca="false">IFERROR(INDEX($S$6:$S$11,$K6),"")</f>
        <v>5</v>
      </c>
      <c r="K6" s="24" t="n">
        <f aca="false">MATCH(LARGE($U$6:$U$11,$B6),$U$6:$U$11,0)</f>
        <v>2</v>
      </c>
      <c r="L6" s="0" t="str">
        <f aca="false">Spielplan!$C$18</f>
        <v>FC Adler</v>
      </c>
      <c r="M6" s="24" t="n">
        <f aca="false">SUMPRODUCT((Spielplan!$C$29:$C$47=$L6)*ISNUMBER(Spielplan!$D$29:$D$47)*ISNUMBER(Spielplan!$F$29:$F$47))+SUMPRODUCT((Spielplan!$G$29:$G$47=$L6)*ISNUMBER(Spielplan!$D$29:$D$47)*ISNUMBER(Spielplan!$F$29:$F$47))</f>
        <v>5</v>
      </c>
      <c r="N6" s="24" t="n">
        <f aca="false">SUMPRODUCT((Spielplan!$C$29:$C$47=$L6)*ISNUMBER(Spielplan!$D$29:$D$47)*ISNUMBER(Spielplan!$F$29:$F$47)*(Spielplan!$D$29:$D$47&gt;Spielplan!$F$29:$F$47))+SUMPRODUCT((Spielplan!$G$29:$G$47=$L6)*ISNUMBER(Spielplan!$D$29:$D$47)*ISNUMBER(Spielplan!$F$29:$F$47)*(Spielplan!$F$29:$F$47&gt;Spielplan!$D$29:$D$47))</f>
        <v>3</v>
      </c>
      <c r="O6" s="24" t="n">
        <f aca="false">SUMPRODUCT((Spielplan!$C$29:$C$47=$L6)*ISNUMBER(Spielplan!$D$29:$D$47)*ISNUMBER(Spielplan!$F$29:$F$47)*(Spielplan!$D$29:$D$47=Spielplan!$F$29:$F$47))+SUMPRODUCT((Spielplan!$G$29:$G$47=$L6)*ISNUMBER(Spielplan!$D$29:$D$47)*ISNUMBER(Spielplan!$F$29:$F$47)*(Spielplan!$D$29:$D$47=Spielplan!$F$29:$F$47))</f>
        <v>2</v>
      </c>
      <c r="P6" s="24" t="n">
        <f aca="false">M6-N6-O6</f>
        <v>0</v>
      </c>
      <c r="Q6" s="24" t="n">
        <f aca="false">SUMPRODUCT((Spielplan!$C$29:$C$47=$L6)*ISNUMBER(Spielplan!$D$29:$D$47)*ISNUMBER(Spielplan!$F$29:$F$47)*Spielplan!$D$29:$D$47)+SUMPRODUCT((Spielplan!$G$29:$G$47=$L6)*ISNUMBER(Spielplan!$D$29:$D$47)*ISNUMBER(Spielplan!$F$29:$F$47)*Spielplan!$F$29:$F$47)</f>
        <v>9</v>
      </c>
      <c r="R6" s="24" t="n">
        <f aca="false">SUMPRODUCT((Spielplan!$C$29:$C$47=$L6)*ISNUMBER(Spielplan!$D$29:$D$47)*ISNUMBER(Spielplan!$F$29:$F$47)*Spielplan!$F$29:$F$47)+SUMPRODUCT((Spielplan!$G$29:$G$47=$L6)*ISNUMBER(Spielplan!$D$29:$D$47)*ISNUMBER(Spielplan!$F$29:$F$47)*Spielplan!$D$29:$D$47)</f>
        <v>4</v>
      </c>
      <c r="S6" s="24" t="n">
        <f aca="false">Q6-R6</f>
        <v>5</v>
      </c>
      <c r="T6" s="24" t="n">
        <f aca="false">N6*Spielplan!$E$12+O6*Spielplan!$E$13</f>
        <v>11</v>
      </c>
      <c r="U6" s="24" t="n">
        <f aca="false">T6*1000000+(S6+500)*1000+Q6+0.006</f>
        <v>11505009.006</v>
      </c>
    </row>
    <row r="7" customFormat="false" ht="21.75" hidden="false" customHeight="true" outlineLevel="0" collapsed="false">
      <c r="B7" s="25" t="n">
        <v>2</v>
      </c>
      <c r="C7" s="26" t="str">
        <f aca="false">IFERROR(INDEX($L$6:$L$11,$K7),"")</f>
        <v>FC Adler</v>
      </c>
      <c r="D7" s="27" t="n">
        <f aca="false">IFERROR(INDEX($T$6:$T$11,$K7),"")</f>
        <v>11</v>
      </c>
      <c r="E7" s="28" t="n">
        <f aca="false">IFERROR(INDEX($M$6:$M$11,$K7),"")</f>
        <v>5</v>
      </c>
      <c r="F7" s="28" t="n">
        <f aca="false">IFERROR(INDEX($N$6:$N$11,$K7),"")</f>
        <v>3</v>
      </c>
      <c r="G7" s="28" t="n">
        <f aca="false">IFERROR(INDEX($O$6:$O$11,$K7),"")</f>
        <v>2</v>
      </c>
      <c r="H7" s="28" t="n">
        <f aca="false">IFERROR(INDEX($P$6:$P$11,$K7),"")</f>
        <v>0</v>
      </c>
      <c r="I7" s="28" t="str">
        <f aca="false">IFERROR(INDEX($Q$6:$Q$11,$K7)&amp;":"&amp;INDEX($R$6:$R$11,$K7),"")</f>
        <v>9:4</v>
      </c>
      <c r="J7" s="29" t="n">
        <f aca="false">IFERROR(INDEX($S$6:$S$11,$K7),"")</f>
        <v>5</v>
      </c>
      <c r="K7" s="24" t="n">
        <f aca="false">MATCH(LARGE($U$6:$U$11,$B7),$U$6:$U$11,0)</f>
        <v>1</v>
      </c>
      <c r="L7" s="0" t="str">
        <f aca="false">Spielplan!$C$19</f>
        <v>SV Löwen</v>
      </c>
      <c r="M7" s="24" t="n">
        <f aca="false">SUMPRODUCT((Spielplan!$C$29:$C$47=$L7)*ISNUMBER(Spielplan!$D$29:$D$47)*ISNUMBER(Spielplan!$F$29:$F$47))+SUMPRODUCT((Spielplan!$G$29:$G$47=$L7)*ISNUMBER(Spielplan!$D$29:$D$47)*ISNUMBER(Spielplan!$F$29:$F$47))</f>
        <v>5</v>
      </c>
      <c r="N7" s="24" t="n">
        <f aca="false">SUMPRODUCT((Spielplan!$C$29:$C$47=$L7)*ISNUMBER(Spielplan!$D$29:$D$47)*ISNUMBER(Spielplan!$F$29:$F$47)*(Spielplan!$D$29:$D$47&gt;Spielplan!$F$29:$F$47))+SUMPRODUCT((Spielplan!$G$29:$G$47=$L7)*ISNUMBER(Spielplan!$D$29:$D$47)*ISNUMBER(Spielplan!$F$29:$F$47)*(Spielplan!$F$29:$F$47&gt;Spielplan!$D$29:$D$47))</f>
        <v>3</v>
      </c>
      <c r="O7" s="24" t="n">
        <f aca="false">SUMPRODUCT((Spielplan!$C$29:$C$47=$L7)*ISNUMBER(Spielplan!$D$29:$D$47)*ISNUMBER(Spielplan!$F$29:$F$47)*(Spielplan!$D$29:$D$47=Spielplan!$F$29:$F$47))+SUMPRODUCT((Spielplan!$G$29:$G$47=$L7)*ISNUMBER(Spielplan!$D$29:$D$47)*ISNUMBER(Spielplan!$F$29:$F$47)*(Spielplan!$D$29:$D$47=Spielplan!$F$29:$F$47))</f>
        <v>2</v>
      </c>
      <c r="P7" s="24" t="n">
        <f aca="false">M7-N7-O7</f>
        <v>0</v>
      </c>
      <c r="Q7" s="24" t="n">
        <f aca="false">SUMPRODUCT((Spielplan!$C$29:$C$47=$L7)*ISNUMBER(Spielplan!$D$29:$D$47)*ISNUMBER(Spielplan!$F$29:$F$47)*Spielplan!$D$29:$D$47)+SUMPRODUCT((Spielplan!$G$29:$G$47=$L7)*ISNUMBER(Spielplan!$D$29:$D$47)*ISNUMBER(Spielplan!$F$29:$F$47)*Spielplan!$F$29:$F$47)</f>
        <v>11</v>
      </c>
      <c r="R7" s="24" t="n">
        <f aca="false">SUMPRODUCT((Spielplan!$C$29:$C$47=$L7)*ISNUMBER(Spielplan!$D$29:$D$47)*ISNUMBER(Spielplan!$F$29:$F$47)*Spielplan!$F$29:$F$47)+SUMPRODUCT((Spielplan!$G$29:$G$47=$L7)*ISNUMBER(Spielplan!$D$29:$D$47)*ISNUMBER(Spielplan!$F$29:$F$47)*Spielplan!$D$29:$D$47)</f>
        <v>6</v>
      </c>
      <c r="S7" s="24" t="n">
        <f aca="false">Q7-R7</f>
        <v>5</v>
      </c>
      <c r="T7" s="24" t="n">
        <f aca="false">N7*Spielplan!$E$12+O7*Spielplan!$E$13</f>
        <v>11</v>
      </c>
      <c r="U7" s="24" t="n">
        <f aca="false">T7*1000000+(S7+500)*1000+Q7+0.005</f>
        <v>11505011.005</v>
      </c>
    </row>
    <row r="8" customFormat="false" ht="21.75" hidden="false" customHeight="true" outlineLevel="0" collapsed="false">
      <c r="B8" s="30" t="n">
        <v>3</v>
      </c>
      <c r="C8" s="20" t="str">
        <f aca="false">IFERROR(INDEX($L$6:$L$11,$K8),"")</f>
        <v>VfL Wölfe</v>
      </c>
      <c r="D8" s="21" t="n">
        <f aca="false">IFERROR(INDEX($T$6:$T$11,$K8),"")</f>
        <v>7</v>
      </c>
      <c r="E8" s="22" t="n">
        <f aca="false">IFERROR(INDEX($M$6:$M$11,$K8),"")</f>
        <v>5</v>
      </c>
      <c r="F8" s="22" t="n">
        <f aca="false">IFERROR(INDEX($N$6:$N$11,$K8),"")</f>
        <v>2</v>
      </c>
      <c r="G8" s="22" t="n">
        <f aca="false">IFERROR(INDEX($O$6:$O$11,$K8),"")</f>
        <v>1</v>
      </c>
      <c r="H8" s="22" t="n">
        <f aca="false">IFERROR(INDEX($P$6:$P$11,$K8),"")</f>
        <v>2</v>
      </c>
      <c r="I8" s="22" t="str">
        <f aca="false">IFERROR(INDEX($Q$6:$Q$11,$K8)&amp;":"&amp;INDEX($R$6:$R$11,$K8),"")</f>
        <v>10:8</v>
      </c>
      <c r="J8" s="23" t="n">
        <f aca="false">IFERROR(INDEX($S$6:$S$11,$K8),"")</f>
        <v>2</v>
      </c>
      <c r="K8" s="24" t="n">
        <f aca="false">MATCH(LARGE($U$6:$U$11,$B8),$U$6:$U$11,0)</f>
        <v>5</v>
      </c>
      <c r="L8" s="0" t="str">
        <f aca="false">Spielplan!$C$20</f>
        <v>TSV Panther</v>
      </c>
      <c r="M8" s="24" t="n">
        <f aca="false">SUMPRODUCT((Spielplan!$C$29:$C$47=$L8)*ISNUMBER(Spielplan!$D$29:$D$47)*ISNUMBER(Spielplan!$F$29:$F$47))+SUMPRODUCT((Spielplan!$G$29:$G$47=$L8)*ISNUMBER(Spielplan!$D$29:$D$47)*ISNUMBER(Spielplan!$F$29:$F$47))</f>
        <v>5</v>
      </c>
      <c r="N8" s="24" t="n">
        <f aca="false">SUMPRODUCT((Spielplan!$C$29:$C$47=$L8)*ISNUMBER(Spielplan!$D$29:$D$47)*ISNUMBER(Spielplan!$F$29:$F$47)*(Spielplan!$D$29:$D$47&gt;Spielplan!$F$29:$F$47))+SUMPRODUCT((Spielplan!$G$29:$G$47=$L8)*ISNUMBER(Spielplan!$D$29:$D$47)*ISNUMBER(Spielplan!$F$29:$F$47)*(Spielplan!$F$29:$F$47&gt;Spielplan!$D$29:$D$47))</f>
        <v>2</v>
      </c>
      <c r="O8" s="24" t="n">
        <f aca="false">SUMPRODUCT((Spielplan!$C$29:$C$47=$L8)*ISNUMBER(Spielplan!$D$29:$D$47)*ISNUMBER(Spielplan!$F$29:$F$47)*(Spielplan!$D$29:$D$47=Spielplan!$F$29:$F$47))+SUMPRODUCT((Spielplan!$G$29:$G$47=$L8)*ISNUMBER(Spielplan!$D$29:$D$47)*ISNUMBER(Spielplan!$F$29:$F$47)*(Spielplan!$D$29:$D$47=Spielplan!$F$29:$F$47))</f>
        <v>1</v>
      </c>
      <c r="P8" s="24" t="n">
        <f aca="false">M8-N8-O8</f>
        <v>2</v>
      </c>
      <c r="Q8" s="24" t="n">
        <f aca="false">SUMPRODUCT((Spielplan!$C$29:$C$47=$L8)*ISNUMBER(Spielplan!$D$29:$D$47)*ISNUMBER(Spielplan!$F$29:$F$47)*Spielplan!$D$29:$D$47)+SUMPRODUCT((Spielplan!$G$29:$G$47=$L8)*ISNUMBER(Spielplan!$D$29:$D$47)*ISNUMBER(Spielplan!$F$29:$F$47)*Spielplan!$F$29:$F$47)</f>
        <v>9</v>
      </c>
      <c r="R8" s="24" t="n">
        <f aca="false">SUMPRODUCT((Spielplan!$C$29:$C$47=$L8)*ISNUMBER(Spielplan!$D$29:$D$47)*ISNUMBER(Spielplan!$F$29:$F$47)*Spielplan!$F$29:$F$47)+SUMPRODUCT((Spielplan!$G$29:$G$47=$L8)*ISNUMBER(Spielplan!$D$29:$D$47)*ISNUMBER(Spielplan!$F$29:$F$47)*Spielplan!$D$29:$D$47)</f>
        <v>9</v>
      </c>
      <c r="S8" s="24" t="n">
        <f aca="false">Q8-R8</f>
        <v>0</v>
      </c>
      <c r="T8" s="24" t="n">
        <f aca="false">N8*Spielplan!$E$12+O8*Spielplan!$E$13</f>
        <v>7</v>
      </c>
      <c r="U8" s="24" t="n">
        <f aca="false">T8*1000000+(S8+500)*1000+Q8+0.004</f>
        <v>7500009.004</v>
      </c>
    </row>
    <row r="9" customFormat="false" ht="21.75" hidden="false" customHeight="true" outlineLevel="0" collapsed="false">
      <c r="B9" s="31" t="n">
        <v>4</v>
      </c>
      <c r="C9" s="26" t="str">
        <f aca="false">IFERROR(INDEX($L$6:$L$11,$K9),"")</f>
        <v>TSV Panther</v>
      </c>
      <c r="D9" s="27" t="n">
        <f aca="false">IFERROR(INDEX($T$6:$T$11,$K9),"")</f>
        <v>7</v>
      </c>
      <c r="E9" s="28" t="n">
        <f aca="false">IFERROR(INDEX($M$6:$M$11,$K9),"")</f>
        <v>5</v>
      </c>
      <c r="F9" s="28" t="n">
        <f aca="false">IFERROR(INDEX($N$6:$N$11,$K9),"")</f>
        <v>2</v>
      </c>
      <c r="G9" s="28" t="n">
        <f aca="false">IFERROR(INDEX($O$6:$O$11,$K9),"")</f>
        <v>1</v>
      </c>
      <c r="H9" s="28" t="n">
        <f aca="false">IFERROR(INDEX($P$6:$P$11,$K9),"")</f>
        <v>2</v>
      </c>
      <c r="I9" s="28" t="str">
        <f aca="false">IFERROR(INDEX($Q$6:$Q$11,$K9)&amp;":"&amp;INDEX($R$6:$R$11,$K9),"")</f>
        <v>9:9</v>
      </c>
      <c r="J9" s="29" t="n">
        <f aca="false">IFERROR(INDEX($S$6:$S$11,$K9),"")</f>
        <v>0</v>
      </c>
      <c r="K9" s="24" t="n">
        <f aca="false">MATCH(LARGE($U$6:$U$11,$B9),$U$6:$U$11,0)</f>
        <v>3</v>
      </c>
      <c r="L9" s="0" t="str">
        <f aca="false">Spielplan!$C$21</f>
        <v>SC Bären</v>
      </c>
      <c r="M9" s="24" t="n">
        <f aca="false">SUMPRODUCT((Spielplan!$C$29:$C$47=$L9)*ISNUMBER(Spielplan!$D$29:$D$47)*ISNUMBER(Spielplan!$F$29:$F$47))+SUMPRODUCT((Spielplan!$G$29:$G$47=$L9)*ISNUMBER(Spielplan!$D$29:$D$47)*ISNUMBER(Spielplan!$F$29:$F$47))</f>
        <v>5</v>
      </c>
      <c r="N9" s="24" t="n">
        <f aca="false">SUMPRODUCT((Spielplan!$C$29:$C$47=$L9)*ISNUMBER(Spielplan!$D$29:$D$47)*ISNUMBER(Spielplan!$F$29:$F$47)*(Spielplan!$D$29:$D$47&gt;Spielplan!$F$29:$F$47))+SUMPRODUCT((Spielplan!$G$29:$G$47=$L9)*ISNUMBER(Spielplan!$D$29:$D$47)*ISNUMBER(Spielplan!$F$29:$F$47)*(Spielplan!$F$29:$F$47&gt;Spielplan!$D$29:$D$47))</f>
        <v>1</v>
      </c>
      <c r="O9" s="24" t="n">
        <f aca="false">SUMPRODUCT((Spielplan!$C$29:$C$47=$L9)*ISNUMBER(Spielplan!$D$29:$D$47)*ISNUMBER(Spielplan!$F$29:$F$47)*(Spielplan!$D$29:$D$47=Spielplan!$F$29:$F$47))+SUMPRODUCT((Spielplan!$G$29:$G$47=$L9)*ISNUMBER(Spielplan!$D$29:$D$47)*ISNUMBER(Spielplan!$F$29:$F$47)*(Spielplan!$D$29:$D$47=Spielplan!$F$29:$F$47))</f>
        <v>1</v>
      </c>
      <c r="P9" s="24" t="n">
        <f aca="false">M9-N9-O9</f>
        <v>3</v>
      </c>
      <c r="Q9" s="24" t="n">
        <f aca="false">SUMPRODUCT((Spielplan!$C$29:$C$47=$L9)*ISNUMBER(Spielplan!$D$29:$D$47)*ISNUMBER(Spielplan!$F$29:$F$47)*Spielplan!$D$29:$D$47)+SUMPRODUCT((Spielplan!$G$29:$G$47=$L9)*ISNUMBER(Spielplan!$D$29:$D$47)*ISNUMBER(Spielplan!$F$29:$F$47)*Spielplan!$F$29:$F$47)</f>
        <v>3</v>
      </c>
      <c r="R9" s="24" t="n">
        <f aca="false">SUMPRODUCT((Spielplan!$C$29:$C$47=$L9)*ISNUMBER(Spielplan!$D$29:$D$47)*ISNUMBER(Spielplan!$F$29:$F$47)*Spielplan!$F$29:$F$47)+SUMPRODUCT((Spielplan!$G$29:$G$47=$L9)*ISNUMBER(Spielplan!$D$29:$D$47)*ISNUMBER(Spielplan!$F$29:$F$47)*Spielplan!$D$29:$D$47)</f>
        <v>7</v>
      </c>
      <c r="S9" s="24" t="n">
        <f aca="false">Q9-R9</f>
        <v>-4</v>
      </c>
      <c r="T9" s="24" t="n">
        <f aca="false">N9*Spielplan!$E$12+O9*Spielplan!$E$13</f>
        <v>4</v>
      </c>
      <c r="U9" s="24" t="n">
        <f aca="false">T9*1000000+(S9+500)*1000+Q9+0.003</f>
        <v>4496003.003</v>
      </c>
    </row>
    <row r="10" customFormat="false" ht="21.75" hidden="false" customHeight="true" outlineLevel="0" collapsed="false">
      <c r="B10" s="32" t="n">
        <v>5</v>
      </c>
      <c r="C10" s="20" t="str">
        <f aca="false">IFERROR(INDEX($L$6:$L$11,$K10),"")</f>
        <v>SC Bären</v>
      </c>
      <c r="D10" s="21" t="n">
        <f aca="false">IFERROR(INDEX($T$6:$T$11,$K10),"")</f>
        <v>4</v>
      </c>
      <c r="E10" s="22" t="n">
        <f aca="false">IFERROR(INDEX($M$6:$M$11,$K10),"")</f>
        <v>5</v>
      </c>
      <c r="F10" s="22" t="n">
        <f aca="false">IFERROR(INDEX($N$6:$N$11,$K10),"")</f>
        <v>1</v>
      </c>
      <c r="G10" s="22" t="n">
        <f aca="false">IFERROR(INDEX($O$6:$O$11,$K10),"")</f>
        <v>1</v>
      </c>
      <c r="H10" s="22" t="n">
        <f aca="false">IFERROR(INDEX($P$6:$P$11,$K10),"")</f>
        <v>3</v>
      </c>
      <c r="I10" s="22" t="str">
        <f aca="false">IFERROR(INDEX($Q$6:$Q$11,$K10)&amp;":"&amp;INDEX($R$6:$R$11,$K10),"")</f>
        <v>3:7</v>
      </c>
      <c r="J10" s="23" t="n">
        <f aca="false">IFERROR(INDEX($S$6:$S$11,$K10),"")</f>
        <v>-4</v>
      </c>
      <c r="K10" s="24" t="n">
        <f aca="false">MATCH(LARGE($U$6:$U$11,$B10),$U$6:$U$11,0)</f>
        <v>4</v>
      </c>
      <c r="L10" s="0" t="str">
        <f aca="false">Spielplan!$C$22</f>
        <v>VfL Wölfe</v>
      </c>
      <c r="M10" s="24" t="n">
        <f aca="false">SUMPRODUCT((Spielplan!$C$29:$C$47=$L10)*ISNUMBER(Spielplan!$D$29:$D$47)*ISNUMBER(Spielplan!$F$29:$F$47))+SUMPRODUCT((Spielplan!$G$29:$G$47=$L10)*ISNUMBER(Spielplan!$D$29:$D$47)*ISNUMBER(Spielplan!$F$29:$F$47))</f>
        <v>5</v>
      </c>
      <c r="N10" s="24" t="n">
        <f aca="false">SUMPRODUCT((Spielplan!$C$29:$C$47=$L10)*ISNUMBER(Spielplan!$D$29:$D$47)*ISNUMBER(Spielplan!$F$29:$F$47)*(Spielplan!$D$29:$D$47&gt;Spielplan!$F$29:$F$47))+SUMPRODUCT((Spielplan!$G$29:$G$47=$L10)*ISNUMBER(Spielplan!$D$29:$D$47)*ISNUMBER(Spielplan!$F$29:$F$47)*(Spielplan!$F$29:$F$47&gt;Spielplan!$D$29:$D$47))</f>
        <v>2</v>
      </c>
      <c r="O10" s="24" t="n">
        <f aca="false">SUMPRODUCT((Spielplan!$C$29:$C$47=$L10)*ISNUMBER(Spielplan!$D$29:$D$47)*ISNUMBER(Spielplan!$F$29:$F$47)*(Spielplan!$D$29:$D$47=Spielplan!$F$29:$F$47))+SUMPRODUCT((Spielplan!$G$29:$G$47=$L10)*ISNUMBER(Spielplan!$D$29:$D$47)*ISNUMBER(Spielplan!$F$29:$F$47)*(Spielplan!$D$29:$D$47=Spielplan!$F$29:$F$47))</f>
        <v>1</v>
      </c>
      <c r="P10" s="24" t="n">
        <f aca="false">M10-N10-O10</f>
        <v>2</v>
      </c>
      <c r="Q10" s="24" t="n">
        <f aca="false">SUMPRODUCT((Spielplan!$C$29:$C$47=$L10)*ISNUMBER(Spielplan!$D$29:$D$47)*ISNUMBER(Spielplan!$F$29:$F$47)*Spielplan!$D$29:$D$47)+SUMPRODUCT((Spielplan!$G$29:$G$47=$L10)*ISNUMBER(Spielplan!$D$29:$D$47)*ISNUMBER(Spielplan!$F$29:$F$47)*Spielplan!$F$29:$F$47)</f>
        <v>10</v>
      </c>
      <c r="R10" s="24" t="n">
        <f aca="false">SUMPRODUCT((Spielplan!$C$29:$C$47=$L10)*ISNUMBER(Spielplan!$D$29:$D$47)*ISNUMBER(Spielplan!$F$29:$F$47)*Spielplan!$F$29:$F$47)+SUMPRODUCT((Spielplan!$G$29:$G$47=$L10)*ISNUMBER(Spielplan!$D$29:$D$47)*ISNUMBER(Spielplan!$F$29:$F$47)*Spielplan!$D$29:$D$47)</f>
        <v>8</v>
      </c>
      <c r="S10" s="24" t="n">
        <f aca="false">Q10-R10</f>
        <v>2</v>
      </c>
      <c r="T10" s="24" t="n">
        <f aca="false">N10*Spielplan!$E$12+O10*Spielplan!$E$13</f>
        <v>7</v>
      </c>
      <c r="U10" s="24" t="n">
        <f aca="false">T10*1000000+(S10+500)*1000+Q10+0.002</f>
        <v>7502010.002</v>
      </c>
    </row>
    <row r="11" customFormat="false" ht="21.75" hidden="false" customHeight="true" outlineLevel="0" collapsed="false">
      <c r="B11" s="31" t="n">
        <v>6</v>
      </c>
      <c r="C11" s="26" t="str">
        <f aca="false">IFERROR(INDEX($L$6:$L$11,$K11),"")</f>
        <v>SG Falken</v>
      </c>
      <c r="D11" s="27" t="n">
        <f aca="false">IFERROR(INDEX($T$6:$T$11,$K11),"")</f>
        <v>1</v>
      </c>
      <c r="E11" s="28" t="n">
        <f aca="false">IFERROR(INDEX($M$6:$M$11,$K11),"")</f>
        <v>5</v>
      </c>
      <c r="F11" s="28" t="n">
        <f aca="false">IFERROR(INDEX($N$6:$N$11,$K11),"")</f>
        <v>0</v>
      </c>
      <c r="G11" s="28" t="n">
        <f aca="false">IFERROR(INDEX($O$6:$O$11,$K11),"")</f>
        <v>1</v>
      </c>
      <c r="H11" s="28" t="n">
        <f aca="false">IFERROR(INDEX($P$6:$P$11,$K11),"")</f>
        <v>4</v>
      </c>
      <c r="I11" s="28" t="str">
        <f aca="false">IFERROR(INDEX($Q$6:$Q$11,$K11)&amp;":"&amp;INDEX($R$6:$R$11,$K11),"")</f>
        <v>4:12</v>
      </c>
      <c r="J11" s="29" t="n">
        <f aca="false">IFERROR(INDEX($S$6:$S$11,$K11),"")</f>
        <v>-8</v>
      </c>
      <c r="K11" s="24" t="n">
        <f aca="false">MATCH(LARGE($U$6:$U$11,$B11),$U$6:$U$11,0)</f>
        <v>6</v>
      </c>
      <c r="L11" s="0" t="str">
        <f aca="false">Spielplan!$C$23</f>
        <v>SG Falken</v>
      </c>
      <c r="M11" s="24" t="n">
        <f aca="false">SUMPRODUCT((Spielplan!$C$29:$C$47=$L11)*ISNUMBER(Spielplan!$D$29:$D$47)*ISNUMBER(Spielplan!$F$29:$F$47))+SUMPRODUCT((Spielplan!$G$29:$G$47=$L11)*ISNUMBER(Spielplan!$D$29:$D$47)*ISNUMBER(Spielplan!$F$29:$F$47))</f>
        <v>5</v>
      </c>
      <c r="N11" s="24" t="n">
        <f aca="false">SUMPRODUCT((Spielplan!$C$29:$C$47=$L11)*ISNUMBER(Spielplan!$D$29:$D$47)*ISNUMBER(Spielplan!$F$29:$F$47)*(Spielplan!$D$29:$D$47&gt;Spielplan!$F$29:$F$47))+SUMPRODUCT((Spielplan!$G$29:$G$47=$L11)*ISNUMBER(Spielplan!$D$29:$D$47)*ISNUMBER(Spielplan!$F$29:$F$47)*(Spielplan!$F$29:$F$47&gt;Spielplan!$D$29:$D$47))</f>
        <v>0</v>
      </c>
      <c r="O11" s="24" t="n">
        <f aca="false">SUMPRODUCT((Spielplan!$C$29:$C$47=$L11)*ISNUMBER(Spielplan!$D$29:$D$47)*ISNUMBER(Spielplan!$F$29:$F$47)*(Spielplan!$D$29:$D$47=Spielplan!$F$29:$F$47))+SUMPRODUCT((Spielplan!$G$29:$G$47=$L11)*ISNUMBER(Spielplan!$D$29:$D$47)*ISNUMBER(Spielplan!$F$29:$F$47)*(Spielplan!$D$29:$D$47=Spielplan!$F$29:$F$47))</f>
        <v>1</v>
      </c>
      <c r="P11" s="24" t="n">
        <f aca="false">M11-N11-O11</f>
        <v>4</v>
      </c>
      <c r="Q11" s="24" t="n">
        <f aca="false">SUMPRODUCT((Spielplan!$C$29:$C$47=$L11)*ISNUMBER(Spielplan!$D$29:$D$47)*ISNUMBER(Spielplan!$F$29:$F$47)*Spielplan!$D$29:$D$47)+SUMPRODUCT((Spielplan!$G$29:$G$47=$L11)*ISNUMBER(Spielplan!$D$29:$D$47)*ISNUMBER(Spielplan!$F$29:$F$47)*Spielplan!$F$29:$F$47)</f>
        <v>4</v>
      </c>
      <c r="R11" s="24" t="n">
        <f aca="false">SUMPRODUCT((Spielplan!$C$29:$C$47=$L11)*ISNUMBER(Spielplan!$D$29:$D$47)*ISNUMBER(Spielplan!$F$29:$F$47)*Spielplan!$F$29:$F$47)+SUMPRODUCT((Spielplan!$G$29:$G$47=$L11)*ISNUMBER(Spielplan!$D$29:$D$47)*ISNUMBER(Spielplan!$F$29:$F$47)*Spielplan!$D$29:$D$47)</f>
        <v>12</v>
      </c>
      <c r="S11" s="24" t="n">
        <f aca="false">Q11-R11</f>
        <v>-8</v>
      </c>
      <c r="T11" s="24" t="n">
        <f aca="false">N11*Spielplan!$E$12+O11*Spielplan!$E$13</f>
        <v>1</v>
      </c>
      <c r="U11" s="24" t="n">
        <f aca="false">T11*1000000+(S11+500)*1000+Q11+0.001</f>
        <v>1492004.001</v>
      </c>
    </row>
    <row r="12" customFormat="false" ht="7.5" hidden="false" customHeight="true" outlineLevel="0" collapsed="false"/>
    <row r="13" customFormat="false" ht="15.75" hidden="false" customHeight="true" outlineLevel="0" collapsed="false">
      <c r="B13" s="7" t="s">
        <v>57</v>
      </c>
      <c r="C13" s="7"/>
      <c r="D13" s="7"/>
      <c r="E13" s="7"/>
      <c r="F13" s="7"/>
      <c r="G13" s="7"/>
      <c r="H13" s="7"/>
      <c r="I13" s="7"/>
      <c r="J13" s="7"/>
    </row>
    <row r="14" customFormat="false" ht="6" hidden="false" customHeight="true" outlineLevel="0" collapsed="false"/>
    <row r="15" customFormat="false" ht="24" hidden="false" customHeight="true" outlineLevel="0" collapsed="false">
      <c r="B15" s="33" t="str">
        <f aca="false">"Ausgetragene Begegnungen:  "&amp;TEXT(SUM($M$6:$M$11)/2,"0")&amp;" / 15"</f>
        <v>Ausgetragene Begegnungen:  15 / 15</v>
      </c>
      <c r="C15" s="33"/>
      <c r="D15" s="33"/>
      <c r="E15" s="33"/>
      <c r="G15" s="33" t="str">
        <f aca="false">"Erzielte Tore gesamt:  "&amp;TEXT(SUM($Q$6:$Q$11),"0")</f>
        <v>Erzielte Tore gesamt:  46</v>
      </c>
      <c r="H15" s="33"/>
      <c r="I15" s="33"/>
      <c r="J15" s="33"/>
    </row>
    <row r="16" customFormat="false" ht="24" hidden="false" customHeight="true" outlineLevel="0" collapsed="false">
      <c r="B16" s="33" t="str">
        <f aca="false">"Aktueller Tabellenführer:  "&amp;IFERROR($C$6,"—")</f>
        <v>Aktueller Tabellenführer:  SV Löwen</v>
      </c>
      <c r="C16" s="33"/>
      <c r="D16" s="33"/>
      <c r="E16" s="33"/>
      <c r="F16" s="33"/>
      <c r="G16" s="33"/>
      <c r="H16" s="33"/>
      <c r="I16" s="33"/>
      <c r="J16" s="33"/>
    </row>
  </sheetData>
  <mergeCells count="6">
    <mergeCell ref="B2:J2"/>
    <mergeCell ref="B3:J3"/>
    <mergeCell ref="B13:J13"/>
    <mergeCell ref="B15:E15"/>
    <mergeCell ref="G15:J15"/>
    <mergeCell ref="B16:J16"/>
  </mergeCells>
  <conditionalFormatting sqref="J6:J11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D6:D11">
    <cfRule type="colorScale" priority="4">
      <colorScale>
        <cfvo type="min" val="0"/>
        <cfvo type="max" val="0"/>
        <color rgb="FFF1F7F5"/>
        <color rgb="FF9AD9CF"/>
      </colorScale>
    </cfRule>
  </conditionalFormatting>
  <printOptions headings="false" gridLines="false" gridLinesSet="true" horizontalCentered="fals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2026-08-03T06:16:37Z</dcterms:created>
  <dc:creator>openpyxl</dc:creator>
  <dc:description/>
  <dc:language>en-US</dc:language>
  <cp:lastModifiedBy/>
  <dcterms:modified xsi:type="dcterms:W3CDTF">2026-08-03T06:16:37Z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