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nierplan" sheetId="1" state="visible" r:id="rId3"/>
  </sheets>
  <definedNames>
    <definedName function="false" hidden="false" localSheetId="0" name="_xlnm.Print_Area" vbProcedure="false">Turnierplan!$B$1:$K$66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<sst xmlns="http://schemas.openxmlformats.org/spreadsheetml/2006/main" count="144" uniqueCount="80">
  <si>
    <t xml:space="preserve">Turnierplan</t>
  </si>
  <si>
    <t xml:space="preserve">Modus: Gruppenphase · 12 Teams in 3 Gruppen</t>
  </si>
  <si>
    <t xml:space="preserve">Vorrunde &amp; Endrunde</t>
  </si>
  <si>
    <t xml:space="preserve">Turniername</t>
  </si>
  <si>
    <t xml:space="preserve">Jahr</t>
  </si>
  <si>
    <t xml:space="preserve">Austragungsort</t>
  </si>
  <si>
    <t xml:space="preserve">Punkte je Sieg</t>
  </si>
  <si>
    <t xml:space="preserve">Punkte je Remis</t>
  </si>
  <si>
    <t xml:space="preserve">Sommer-Cup</t>
  </si>
  <si>
    <t xml:space="preserve">Sportpark Auen</t>
  </si>
  <si>
    <t xml:space="preserve">Teams</t>
  </si>
  <si>
    <t xml:space="preserve">Spiele gesamt</t>
  </si>
  <si>
    <t xml:space="preserve">Gespielt</t>
  </si>
  <si>
    <t xml:space="preserve">Tore gesamt</t>
  </si>
  <si>
    <t xml:space="preserve">Ø Tore/Spiel</t>
  </si>
  <si>
    <t xml:space="preserve">GRUPPE A</t>
  </si>
  <si>
    <t xml:space="preserve">Platz</t>
  </si>
  <si>
    <t xml:space="preserve">Team</t>
  </si>
  <si>
    <t xml:space="preserve">Sp</t>
  </si>
  <si>
    <t xml:space="preserve">S</t>
  </si>
  <si>
    <t xml:space="preserve">U</t>
  </si>
  <si>
    <t xml:space="preserve">N</t>
  </si>
  <si>
    <t xml:space="preserve">Tore</t>
  </si>
  <si>
    <t xml:space="preserve">Diff</t>
  </si>
  <si>
    <t xml:space="preserve">Punkte</t>
  </si>
  <si>
    <t xml:space="preserve">Falken</t>
  </si>
  <si>
    <t xml:space="preserve">Kometen</t>
  </si>
  <si>
    <t xml:space="preserve">Panther</t>
  </si>
  <si>
    <t xml:space="preserve">Nordwind</t>
  </si>
  <si>
    <t xml:space="preserve">GRUPPE B</t>
  </si>
  <si>
    <t xml:space="preserve">Adler</t>
  </si>
  <si>
    <t xml:space="preserve">Titanen</t>
  </si>
  <si>
    <t xml:space="preserve">Orkane</t>
  </si>
  <si>
    <t xml:space="preserve">Funken</t>
  </si>
  <si>
    <t xml:space="preserve">GRUPPE C</t>
  </si>
  <si>
    <t xml:space="preserve">Luchse</t>
  </si>
  <si>
    <t xml:space="preserve">Kobras</t>
  </si>
  <si>
    <t xml:space="preserve">Meteore</t>
  </si>
  <si>
    <t xml:space="preserve">Wellen</t>
  </si>
  <si>
    <t xml:space="preserve">SPIELPLAN</t>
  </si>
  <si>
    <t xml:space="preserve">Nr</t>
  </si>
  <si>
    <t xml:space="preserve">Gruppe</t>
  </si>
  <si>
    <t xml:space="preserve">Heim</t>
  </si>
  <si>
    <t xml:space="preserve"> </t>
  </si>
  <si>
    <t xml:space="preserve">Gast</t>
  </si>
  <si>
    <t xml:space="preserve">Ergebnis</t>
  </si>
  <si>
    <t xml:space="preserve">G01</t>
  </si>
  <si>
    <t xml:space="preserve">Gruppe A</t>
  </si>
  <si>
    <t xml:space="preserve">:</t>
  </si>
  <si>
    <t xml:space="preserve">G02</t>
  </si>
  <si>
    <t xml:space="preserve">G03</t>
  </si>
  <si>
    <t xml:space="preserve">G04</t>
  </si>
  <si>
    <t xml:space="preserve">G05</t>
  </si>
  <si>
    <t xml:space="preserve">G06</t>
  </si>
  <si>
    <t xml:space="preserve">G07</t>
  </si>
  <si>
    <t xml:space="preserve">Gruppe B</t>
  </si>
  <si>
    <t xml:space="preserve">G08</t>
  </si>
  <si>
    <t xml:space="preserve">G09</t>
  </si>
  <si>
    <t xml:space="preserve">G10</t>
  </si>
  <si>
    <t xml:space="preserve">G11</t>
  </si>
  <si>
    <t xml:space="preserve">G12</t>
  </si>
  <si>
    <t xml:space="preserve">G13</t>
  </si>
  <si>
    <t xml:space="preserve">Gruppe C</t>
  </si>
  <si>
    <t xml:space="preserve">G14</t>
  </si>
  <si>
    <t xml:space="preserve">G15</t>
  </si>
  <si>
    <t xml:space="preserve">G16</t>
  </si>
  <si>
    <t xml:space="preserve">G17</t>
  </si>
  <si>
    <t xml:space="preserve">G18</t>
  </si>
  <si>
    <t xml:space="preserve">ENDRUNDE (K.-o.)</t>
  </si>
  <si>
    <t xml:space="preserve">HF1</t>
  </si>
  <si>
    <t xml:space="preserve">Halbfinale 1</t>
  </si>
  <si>
    <t xml:space="preserve">HF2</t>
  </si>
  <si>
    <t xml:space="preserve">Halbfinale 2</t>
  </si>
  <si>
    <t xml:space="preserve">P3</t>
  </si>
  <si>
    <t xml:space="preserve">Spiel um Platz 3</t>
  </si>
  <si>
    <t xml:space="preserve">FIN</t>
  </si>
  <si>
    <t xml:space="preserve">Finale</t>
  </si>
  <si>
    <t xml:space="preserve">Legende &amp; Hinweise</t>
  </si>
  <si>
    <t xml:space="preserve">Ergebnis:  Heimsieg = grün · Gastsieg = blau · Unentschieden = gelb · offen = grau.   Platz 1–2 jeder Gruppe (Gold/Silber) = Einzug in die Endrunde.   Orange Felder = Eingabe (Tore).</t>
  </si>
  <si>
    <t xml:space="preserve">Nur die Tore in den orangefarbenen Feldern eintragen – Tabellen, Punkte, Tordifferenz und Platzierung berechnen sich automatisch. Teamnamen einmal in den Gruppentabellen ändern; der Spielplan übernimmt sie. Reihenfolge der Platzierung: Punkte → Tordifferenz → erzielte Tore. Teilnehmer der Endrunde (Heim/Gast) nach der Vorrunde selbst eintragen.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</si>
</sst>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.0"/>
    <numFmt numFmtId="168" formatCode="General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8.5"/>
      <color rgb="FF7C6B73"/>
      <name val="Calibri"/>
      <family val="0"/>
      <charset val="1"/>
    </font>
    <font>
      <b val="true"/>
      <sz val="11"/>
      <color rgb="FF8A2B54"/>
      <name val="Calibri"/>
      <family val="0"/>
      <charset val="1"/>
    </font>
    <font>
      <b val="true"/>
      <sz val="17"/>
      <color rgb="FF8A2B5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11"/>
      <color rgb="FF2B1F26"/>
      <name val="Calibri"/>
      <family val="0"/>
      <charset val="1"/>
    </font>
    <font>
      <b val="true"/>
      <sz val="10.5"/>
      <color rgb="FF2B1F26"/>
      <name val="Calibri"/>
      <family val="0"/>
      <charset val="1"/>
    </font>
    <font>
      <sz val="10"/>
      <color rgb="FF2B1F26"/>
      <name val="Calibri"/>
      <family val="0"/>
      <charset val="1"/>
    </font>
    <font>
      <b val="true"/>
      <sz val="10"/>
      <color rgb="FF7C6B73"/>
      <name val="Calibri"/>
      <family val="0"/>
      <charset val="1"/>
    </font>
    <font>
      <b val="true"/>
      <sz val="10"/>
      <color rgb="FF2B1F2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2B1F26"/>
      <name val="Calibri"/>
      <family val="0"/>
      <charset val="1"/>
    </font>
    <font>
      <b val="true"/>
      <sz val="9.5"/>
      <color rgb="FF2B1F26"/>
      <name val="Calibri"/>
      <family val="0"/>
      <charset val="1"/>
    </font>
    <font>
      <b val="true"/>
      <sz val="9.5"/>
      <color rgb="FF8A2B54"/>
      <name val="Calibri"/>
      <family val="0"/>
      <charset val="1"/>
    </font>
    <font>
      <sz val="8.5"/>
      <color rgb="FF7C6B73"/>
      <name val="Calibri"/>
      <family val="0"/>
      <charset val="1"/>
    </font>
    <font>
      <i val="true"/>
      <sz val="8"/>
      <color rgb="FF7C6B73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8A2B54"/>
        <bgColor rgb="FFA63A66"/>
      </patternFill>
    </fill>
    <fill>
      <patternFill patternType="solid">
        <fgColor rgb="FFA63A66"/>
        <bgColor rgb="FF8A2B54"/>
      </patternFill>
    </fill>
    <fill>
      <patternFill patternType="solid">
        <fgColor rgb="FF1FA089"/>
        <bgColor rgb="FF008080"/>
      </patternFill>
    </fill>
    <fill>
      <patternFill patternType="solid">
        <fgColor rgb="FF2E7BC4"/>
        <bgColor rgb="FF245C93"/>
      </patternFill>
    </fill>
    <fill>
      <patternFill patternType="solid">
        <fgColor rgb="FFE0A020"/>
        <bgColor rgb="FFFFCC00"/>
      </patternFill>
    </fill>
    <fill>
      <patternFill patternType="solid">
        <fgColor rgb="FFD8503C"/>
        <bgColor rgb="FFA63A66"/>
      </patternFill>
    </fill>
    <fill>
      <patternFill patternType="solid">
        <fgColor rgb="FFFBF4F7"/>
        <bgColor rgb="FFF7EAF1"/>
      </patternFill>
    </fill>
    <fill>
      <patternFill patternType="solid">
        <fgColor rgb="FFFDEEDD"/>
        <bgColor rgb="FFFBF0D8"/>
      </patternFill>
    </fill>
    <fill>
      <patternFill patternType="solid">
        <fgColor rgb="FFF7EAF1"/>
        <bgColor rgb="FFF3E6EE"/>
      </patternFill>
    </fill>
    <fill>
      <patternFill patternType="solid">
        <fgColor rgb="FFE9F4F1"/>
        <bgColor rgb="FFE4F3EE"/>
      </patternFill>
    </fill>
    <fill>
      <patternFill patternType="solid">
        <fgColor rgb="FFE7F0FA"/>
        <bgColor rgb="FFE4EFFA"/>
      </patternFill>
    </fill>
    <fill>
      <patternFill patternType="solid">
        <fgColor rgb="FFFBF0D8"/>
        <bgColor rgb="FFFDEEDD"/>
      </patternFill>
    </fill>
    <fill>
      <patternFill patternType="solid">
        <fgColor rgb="FFFBE7E2"/>
        <bgColor rgb="FFFDEEDD"/>
      </patternFill>
    </fill>
    <fill>
      <patternFill patternType="solid">
        <fgColor rgb="FFFFFFFF"/>
        <bgColor rgb="FFFBF4F7"/>
      </patternFill>
    </fill>
    <fill>
      <patternFill patternType="solid">
        <fgColor rgb="FFF3E6EE"/>
        <bgColor rgb="FFF7EAF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CDDE4"/>
      </left>
      <right style="thin">
        <color rgb="FFECDDE4"/>
      </right>
      <top style="thin">
        <color rgb="FFECDDE4"/>
      </top>
      <bottom style="thin">
        <color rgb="FFECDDE4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1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name val="Calibri"/>
        <charset val="1"/>
        <family val="0"/>
        <b val="1"/>
        <color rgb="FF1B7A68"/>
        <sz val="9"/>
      </font>
      <fill>
        <patternFill>
          <bgColor rgb="FFE4F3EE"/>
        </patternFill>
      </fill>
    </dxf>
    <dxf>
      <font>
        <name val="Calibri"/>
        <charset val="1"/>
        <family val="0"/>
        <b val="1"/>
        <color rgb="FF245C93"/>
        <sz val="9"/>
      </font>
      <fill>
        <patternFill>
          <bgColor rgb="FFE4EFFA"/>
        </patternFill>
      </fill>
    </dxf>
    <dxf>
      <font>
        <name val="Calibri"/>
        <charset val="1"/>
        <family val="0"/>
        <b val="1"/>
        <color rgb="FF8A6410"/>
        <sz val="9"/>
      </font>
      <fill>
        <patternFill>
          <bgColor rgb="FFFBF0D8"/>
        </patternFill>
      </fill>
    </dxf>
    <dxf>
      <font>
        <name val="Calibri"/>
        <charset val="1"/>
        <family val="0"/>
        <color rgb="FF8A7E85"/>
        <sz val="9"/>
      </font>
      <fill>
        <patternFill>
          <bgColor rgb="FFEEEAEC"/>
        </patternFill>
      </fill>
    </dxf>
    <dxf>
      <font>
        <name val="Calibri"/>
        <charset val="1"/>
        <family val="0"/>
        <b val="1"/>
        <color rgb="FF1B7A68"/>
        <sz val="10"/>
      </font>
    </dxf>
    <dxf>
      <font>
        <name val="Calibri"/>
        <charset val="1"/>
        <family val="0"/>
        <b val="1"/>
        <color rgb="FFD8503C"/>
        <sz val="10"/>
      </font>
    </dxf>
    <dxf>
      <font>
        <name val="Calibri"/>
        <charset val="1"/>
        <family val="0"/>
        <b val="1"/>
        <color rgb="FF6B5310"/>
        <sz val="11"/>
      </font>
      <fill>
        <patternFill>
          <bgColor rgb="FFF4E2AE"/>
        </patternFill>
      </fill>
    </dxf>
    <dxf>
      <font>
        <name val="Calibri"/>
        <charset val="1"/>
        <family val="0"/>
        <b val="1"/>
        <color rgb="FF4A4E55"/>
        <sz val="11"/>
      </font>
      <fill>
        <patternFill>
          <bgColor rgb="FFE6E8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7EAF1"/>
      <rgbColor rgb="FFFF00FF"/>
      <rgbColor rgb="FF00FFFF"/>
      <rgbColor rgb="FF800000"/>
      <rgbColor rgb="FF008000"/>
      <rgbColor rgb="FF000080"/>
      <rgbColor rgb="FF8A6410"/>
      <rgbColor rgb="FF800080"/>
      <rgbColor rgb="FF1B7A68"/>
      <rgbColor rgb="FFE6E8EC"/>
      <rgbColor rgb="FF8A7E85"/>
      <rgbColor rgb="FFEEEAEC"/>
      <rgbColor rgb="FFA63A66"/>
      <rgbColor rgb="FFFBF0D8"/>
      <rgbColor rgb="FFE4F3EE"/>
      <rgbColor rgb="FF660066"/>
      <rgbColor rgb="FFFF8080"/>
      <rgbColor rgb="FF245C93"/>
      <rgbColor rgb="FFECDDE4"/>
      <rgbColor rgb="FF000080"/>
      <rgbColor rgb="FFFF00FF"/>
      <rgbColor rgb="FFFBF4F7"/>
      <rgbColor rgb="FF00FFFF"/>
      <rgbColor rgb="FF800080"/>
      <rgbColor rgb="FF800000"/>
      <rgbColor rgb="FF008080"/>
      <rgbColor rgb="FF0000FF"/>
      <rgbColor rgb="FF00CCFF"/>
      <rgbColor rgb="FFE4EFFA"/>
      <rgbColor rgb="FFE9F4F1"/>
      <rgbColor rgb="FFFDEEDD"/>
      <rgbColor rgb="FFE7F0FA"/>
      <rgbColor rgb="FFFBE7E2"/>
      <rgbColor rgb="FFF3E6EE"/>
      <rgbColor rgb="FFF4E2AE"/>
      <rgbColor rgb="FF2E7BC4"/>
      <rgbColor rgb="FF33CCCC"/>
      <rgbColor rgb="FF99CC00"/>
      <rgbColor rgb="FFFFCC00"/>
      <rgbColor rgb="FFE0A020"/>
      <rgbColor rgb="FFD8503C"/>
      <rgbColor rgb="FF7C6B73"/>
      <rgbColor rgb="FF969696"/>
      <rgbColor rgb="FF003366"/>
      <rgbColor rgb="FF1FA089"/>
      <rgbColor rgb="FF003300"/>
      <rgbColor rgb="FF333300"/>
      <rgbColor rgb="FF6B5310"/>
      <rgbColor rgb="FF8A2B54"/>
      <rgbColor rgb="FF4A4E55"/>
      <rgbColor rgb="FF2B1F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6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4"/>
    <col collapsed="false" customWidth="true" hidden="false" outlineLevel="0" max="2" min="2" style="0" width="7.5"/>
    <col collapsed="false" customWidth="true" hidden="false" outlineLevel="0" max="4" min="3" style="0" width="13.5"/>
    <col collapsed="false" customWidth="true" hidden="false" outlineLevel="0" max="5" min="5" style="0" width="8.5"/>
    <col collapsed="false" customWidth="true" hidden="false" outlineLevel="0" max="6" min="6" style="0" width="7.5"/>
    <col collapsed="false" customWidth="true" hidden="false" outlineLevel="0" max="7" min="7" style="0" width="5.51"/>
    <col collapsed="false" customWidth="true" hidden="false" outlineLevel="0" max="8" min="8" style="0" width="7.5"/>
    <col collapsed="false" customWidth="true" hidden="false" outlineLevel="0" max="9" min="9" style="0" width="13.5"/>
    <col collapsed="false" customWidth="true" hidden="false" outlineLevel="0" max="10" min="10" style="0" width="9"/>
    <col collapsed="false" customWidth="true" hidden="false" outlineLevel="0" max="11" min="11" style="0" width="13.5"/>
    <col collapsed="false" customWidth="true" hidden="true" outlineLevel="0" max="13" min="13" style="0" width="9"/>
    <col collapsed="false" customWidth="true" hidden="true" outlineLevel="0" max="14" min="14" style="0" width="2"/>
    <col collapsed="false" customWidth="true" hidden="true" outlineLevel="0" max="15" min="15" style="0" width="9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2" t="str">
        <f aca="false">B8&amp;" "&amp;D8</f>
        <v>Sommer-Cup 2026</v>
      </c>
      <c r="I2" s="2"/>
      <c r="J2" s="2"/>
      <c r="K2" s="2"/>
    </row>
    <row r="3" customFormat="false" ht="18.75" hidden="false" customHeight="true" outlineLevel="0" collapsed="false">
      <c r="B3" s="3" t="s">
        <v>1</v>
      </c>
      <c r="C3" s="3"/>
      <c r="D3" s="3"/>
      <c r="E3" s="3"/>
      <c r="F3" s="3"/>
      <c r="G3" s="3"/>
      <c r="H3" s="3"/>
      <c r="I3" s="4" t="s">
        <v>2</v>
      </c>
      <c r="J3" s="4"/>
      <c r="K3" s="4"/>
    </row>
    <row r="4" customFormat="false" ht="4.5" hidden="false" customHeight="true" outlineLevel="0" collapsed="false"/>
    <row r="5" customFormat="false" ht="6.75" hidden="false" customHeight="true" outlineLevel="0" collapsed="false">
      <c r="B5" s="5"/>
      <c r="C5" s="6"/>
      <c r="D5" s="7"/>
      <c r="E5" s="8"/>
      <c r="F5" s="9"/>
      <c r="G5" s="10"/>
      <c r="H5" s="6"/>
      <c r="I5" s="7"/>
      <c r="J5" s="8"/>
      <c r="K5" s="9"/>
    </row>
    <row r="6" customFormat="false" ht="6" hidden="false" customHeight="true" outlineLevel="0" collapsed="false"/>
    <row r="7" customFormat="false" ht="15" hidden="false" customHeight="true" outlineLevel="0" collapsed="false">
      <c r="B7" s="11" t="s">
        <v>3</v>
      </c>
      <c r="C7" s="11"/>
      <c r="D7" s="11" t="s">
        <v>4</v>
      </c>
      <c r="E7" s="11"/>
      <c r="F7" s="11" t="s">
        <v>5</v>
      </c>
      <c r="G7" s="11"/>
      <c r="H7" s="11" t="s">
        <v>6</v>
      </c>
      <c r="I7" s="11"/>
      <c r="J7" s="11" t="s">
        <v>7</v>
      </c>
      <c r="K7" s="11"/>
    </row>
    <row r="8" customFormat="false" ht="19.5" hidden="false" customHeight="true" outlineLevel="0" collapsed="false">
      <c r="B8" s="12" t="s">
        <v>8</v>
      </c>
      <c r="C8" s="12"/>
      <c r="D8" s="13" t="n">
        <v>2026</v>
      </c>
      <c r="E8" s="13"/>
      <c r="F8" s="12" t="s">
        <v>9</v>
      </c>
      <c r="G8" s="12"/>
      <c r="H8" s="13" t="n">
        <v>3</v>
      </c>
      <c r="I8" s="13"/>
      <c r="J8" s="13" t="n">
        <v>1</v>
      </c>
      <c r="K8" s="13"/>
    </row>
    <row r="9" customFormat="false" ht="6" hidden="false" customHeight="true" outlineLevel="0" collapsed="false"/>
    <row r="10" customFormat="false" ht="3.75" hidden="false" customHeight="true" outlineLevel="0" collapsed="false"/>
    <row r="11" customFormat="false" ht="15" hidden="false" customHeight="true" outlineLevel="0" collapsed="false">
      <c r="B11" s="14" t="s">
        <v>10</v>
      </c>
      <c r="C11" s="14"/>
      <c r="D11" s="15" t="s">
        <v>11</v>
      </c>
      <c r="E11" s="15"/>
      <c r="F11" s="16" t="s">
        <v>12</v>
      </c>
      <c r="G11" s="16"/>
      <c r="H11" s="17" t="s">
        <v>13</v>
      </c>
      <c r="I11" s="17"/>
      <c r="J11" s="18" t="s">
        <v>14</v>
      </c>
      <c r="K11" s="18"/>
    </row>
    <row r="12" customFormat="false" ht="12.75" hidden="false" customHeight="true" outlineLevel="0" collapsed="false">
      <c r="B12" s="19" t="n">
        <f aca="false">COUNTA(C18:C21,C25:C28,C32:C35)</f>
        <v>12</v>
      </c>
      <c r="C12" s="19"/>
      <c r="D12" s="20" t="n">
        <f aca="false">COUNTA(B39:B56)+COUNTA(B59:B62)</f>
        <v>22</v>
      </c>
      <c r="E12" s="20"/>
      <c r="F12" s="21" t="str">
        <f aca="false">SUMPRODUCT(--($F$39:$F$56&lt;&gt;""))+SUMPRODUCT(--($F$59:$F$62&lt;&gt;""))&amp;" / "&amp;(COUNTA(B39:B56)+COUNTA(B59:B62))</f>
        <v>22 / 22</v>
      </c>
      <c r="G12" s="21"/>
      <c r="H12" s="22" t="n">
        <f aca="false">SUM(F39:F56)+SUM(H39:H56)+SUM(F59:F62)+SUM(H59:H62)</f>
        <v>66</v>
      </c>
      <c r="I12" s="22"/>
      <c r="J12" s="23" t="n">
        <f aca="false">IFERROR((SUM(F39:F56)+SUM(H39:H56)+SUM(F59:F62)+SUM(H59:H62))/(SUMPRODUCT(--($F$39:$F$56&lt;&gt;""))+SUMPRODUCT(--($F$59:$F$62&lt;&gt;""))),0)</f>
        <v>3</v>
      </c>
      <c r="K12" s="23"/>
    </row>
    <row r="13" customFormat="false" ht="15" hidden="false" customHeight="true" outlineLevel="0" collapsed="false">
      <c r="B13" s="19"/>
      <c r="C13" s="19"/>
      <c r="D13" s="20"/>
      <c r="E13" s="20"/>
      <c r="F13" s="21"/>
      <c r="G13" s="21"/>
      <c r="H13" s="22"/>
      <c r="I13" s="22"/>
      <c r="J13" s="23"/>
      <c r="K13" s="23"/>
    </row>
    <row r="14" customFormat="false" ht="7.5" hidden="false" customHeight="true" outlineLevel="0" collapsed="false"/>
    <row r="16" customFormat="false" ht="18.75" hidden="false" customHeight="true" outlineLevel="0" collapsed="false">
      <c r="B16" s="24" t="s">
        <v>15</v>
      </c>
      <c r="C16" s="24"/>
      <c r="D16" s="24"/>
      <c r="E16" s="24"/>
      <c r="F16" s="24"/>
      <c r="G16" s="24"/>
      <c r="H16" s="24"/>
      <c r="I16" s="24"/>
      <c r="J16" s="24"/>
      <c r="K16" s="24"/>
    </row>
    <row r="17" customFormat="false" ht="15.75" hidden="false" customHeight="true" outlineLevel="0" collapsed="false">
      <c r="B17" s="25" t="s">
        <v>16</v>
      </c>
      <c r="C17" s="25" t="s">
        <v>17</v>
      </c>
      <c r="D17" s="25"/>
      <c r="E17" s="25" t="s">
        <v>18</v>
      </c>
      <c r="F17" s="25" t="s">
        <v>19</v>
      </c>
      <c r="G17" s="25" t="s">
        <v>20</v>
      </c>
      <c r="H17" s="25" t="s">
        <v>21</v>
      </c>
      <c r="I17" s="25" t="s">
        <v>22</v>
      </c>
      <c r="J17" s="25" t="s">
        <v>23</v>
      </c>
      <c r="K17" s="25" t="s">
        <v>24</v>
      </c>
    </row>
    <row r="18" customFormat="false" ht="16.5" hidden="false" customHeight="true" outlineLevel="0" collapsed="false">
      <c r="B18" s="26" t="n">
        <f aca="false">RANK(K18,$K$18:$K$21)+SUMPRODUCT(($K$18:$K$21=K18)*($J$18:$J$21&gt;J18))+SUMPRODUCT(($K$18:$K$21=K18)*($J$18:$J$21=J18)*($M$18:$M$21&gt;M18))</f>
        <v>1</v>
      </c>
      <c r="C18" s="27" t="s">
        <v>25</v>
      </c>
      <c r="D18" s="27"/>
      <c r="E18" s="28" t="n">
        <f aca="false">COUNTIFS($D$39:$D$56,$C18,$F$39:$F$56,"&lt;&gt;")+COUNTIFS($I$39:$I$56,$C18,$H$39:$H$56,"&lt;&gt;")</f>
        <v>3</v>
      </c>
      <c r="F18" s="28" t="n">
        <f aca="false">SUMPRODUCT(($D$39:$D$56=$C18)*($F$39:$F$56&lt;&gt;"")*($F$39:$F$56&gt;$H$39:$H$56))+SUMPRODUCT(($I$39:$I$56=$C18)*($H$39:$H$56&lt;&gt;"")*($H$39:$H$56&gt;$F$39:$F$56))</f>
        <v>3</v>
      </c>
      <c r="G18" s="28" t="n">
        <f aca="false">E18-F18-H18</f>
        <v>0</v>
      </c>
      <c r="H18" s="28" t="n">
        <f aca="false">SUMPRODUCT(($D$39:$D$56=$C18)*($F$39:$F$56&lt;&gt;"")*($F$39:$F$56&lt;$H$39:$H$56))+SUMPRODUCT(($I$39:$I$56=$C18)*($H$39:$H$56&lt;&gt;"")*($H$39:$H$56&lt;$F$39:$F$56))</f>
        <v>0</v>
      </c>
      <c r="I18" s="29" t="str">
        <f aca="false">M18&amp;":"&amp;O18</f>
        <v>6:1</v>
      </c>
      <c r="J18" s="30" t="n">
        <f aca="false">M18-O18</f>
        <v>5</v>
      </c>
      <c r="K18" s="31" t="n">
        <f aca="false">F18*$H$8+G18*$J$8</f>
        <v>9</v>
      </c>
      <c r="M18" s="32" t="n">
        <f aca="false">SUMIFS($F$39:$F$56,$D$39:$D$56,$C18)+SUMIFS($H$39:$H$56,$I$39:$I$56,$C18)</f>
        <v>6</v>
      </c>
      <c r="O18" s="32" t="n">
        <f aca="false">SUMIFS($H$39:$H$56,$D$39:$D$56,$C18)+SUMIFS($F$39:$F$56,$I$39:$I$56,$C18)</f>
        <v>1</v>
      </c>
    </row>
    <row r="19" customFormat="false" ht="16.5" hidden="false" customHeight="true" outlineLevel="0" collapsed="false">
      <c r="B19" s="26" t="n">
        <f aca="false">RANK(K19,$K$18:$K$21)+SUMPRODUCT(($K$18:$K$21=K19)*($J$18:$J$21&gt;J19))+SUMPRODUCT(($K$18:$K$21=K19)*($J$18:$J$21=J19)*($M$18:$M$21&gt;M19))</f>
        <v>3</v>
      </c>
      <c r="C19" s="27" t="s">
        <v>26</v>
      </c>
      <c r="D19" s="27"/>
      <c r="E19" s="28" t="n">
        <f aca="false">COUNTIFS($D$39:$D$56,$C19,$F$39:$F$56,"&lt;&gt;")+COUNTIFS($I$39:$I$56,$C19,$H$39:$H$56,"&lt;&gt;")</f>
        <v>3</v>
      </c>
      <c r="F19" s="28" t="n">
        <f aca="false">SUMPRODUCT(($D$39:$D$56=$C19)*($F$39:$F$56&lt;&gt;"")*($F$39:$F$56&gt;$H$39:$H$56))+SUMPRODUCT(($I$39:$I$56=$C19)*($H$39:$H$56&lt;&gt;"")*($H$39:$H$56&gt;$F$39:$F$56))</f>
        <v>0</v>
      </c>
      <c r="G19" s="28" t="n">
        <f aca="false">E19-F19-H19</f>
        <v>2</v>
      </c>
      <c r="H19" s="28" t="n">
        <f aca="false">SUMPRODUCT(($D$39:$D$56=$C19)*($F$39:$F$56&lt;&gt;"")*($F$39:$F$56&lt;$H$39:$H$56))+SUMPRODUCT(($I$39:$I$56=$C19)*($H$39:$H$56&lt;&gt;"")*($H$39:$H$56&lt;$F$39:$F$56))</f>
        <v>1</v>
      </c>
      <c r="I19" s="29" t="str">
        <f aca="false">M19&amp;":"&amp;O19</f>
        <v>3:4</v>
      </c>
      <c r="J19" s="30" t="n">
        <f aca="false">M19-O19</f>
        <v>-1</v>
      </c>
      <c r="K19" s="31" t="n">
        <f aca="false">F19*$H$8+G19*$J$8</f>
        <v>2</v>
      </c>
      <c r="M19" s="32" t="n">
        <f aca="false">SUMIFS($F$39:$F$56,$D$39:$D$56,$C19)+SUMIFS($H$39:$H$56,$I$39:$I$56,$C19)</f>
        <v>3</v>
      </c>
      <c r="O19" s="32" t="n">
        <f aca="false">SUMIFS($H$39:$H$56,$D$39:$D$56,$C19)+SUMIFS($F$39:$F$56,$I$39:$I$56,$C19)</f>
        <v>4</v>
      </c>
    </row>
    <row r="20" customFormat="false" ht="16.5" hidden="false" customHeight="true" outlineLevel="0" collapsed="false">
      <c r="B20" s="26" t="n">
        <f aca="false">RANK(K20,$K$18:$K$21)+SUMPRODUCT(($K$18:$K$21=K20)*($J$18:$J$21&gt;J20))+SUMPRODUCT(($K$18:$K$21=K20)*($J$18:$J$21=J20)*($M$18:$M$21&gt;M20))</f>
        <v>2</v>
      </c>
      <c r="C20" s="27" t="s">
        <v>27</v>
      </c>
      <c r="D20" s="27"/>
      <c r="E20" s="28" t="n">
        <f aca="false">COUNTIFS($D$39:$D$56,$C20,$F$39:$F$56,"&lt;&gt;")+COUNTIFS($I$39:$I$56,$C20,$H$39:$H$56,"&lt;&gt;")</f>
        <v>3</v>
      </c>
      <c r="F20" s="28" t="n">
        <f aca="false">SUMPRODUCT(($D$39:$D$56=$C20)*($F$39:$F$56&lt;&gt;"")*($F$39:$F$56&gt;$H$39:$H$56))+SUMPRODUCT(($I$39:$I$56=$C20)*($H$39:$H$56&lt;&gt;"")*($H$39:$H$56&gt;$F$39:$F$56))</f>
        <v>1</v>
      </c>
      <c r="G20" s="28" t="n">
        <f aca="false">E20-F20-H20</f>
        <v>1</v>
      </c>
      <c r="H20" s="28" t="n">
        <f aca="false">SUMPRODUCT(($D$39:$D$56=$C20)*($F$39:$F$56&lt;&gt;"")*($F$39:$F$56&lt;$H$39:$H$56))+SUMPRODUCT(($I$39:$I$56=$C20)*($H$39:$H$56&lt;&gt;"")*($H$39:$H$56&lt;$F$39:$F$56))</f>
        <v>1</v>
      </c>
      <c r="I20" s="29" t="str">
        <f aca="false">M20&amp;":"&amp;O20</f>
        <v>3:4</v>
      </c>
      <c r="J20" s="30" t="n">
        <f aca="false">M20-O20</f>
        <v>-1</v>
      </c>
      <c r="K20" s="31" t="n">
        <f aca="false">F20*$H$8+G20*$J$8</f>
        <v>4</v>
      </c>
      <c r="M20" s="32" t="n">
        <f aca="false">SUMIFS($F$39:$F$56,$D$39:$D$56,$C20)+SUMIFS($H$39:$H$56,$I$39:$I$56,$C20)</f>
        <v>3</v>
      </c>
      <c r="O20" s="32" t="n">
        <f aca="false">SUMIFS($H$39:$H$56,$D$39:$D$56,$C20)+SUMIFS($F$39:$F$56,$I$39:$I$56,$C20)</f>
        <v>4</v>
      </c>
    </row>
    <row r="21" customFormat="false" ht="16.5" hidden="false" customHeight="true" outlineLevel="0" collapsed="false">
      <c r="B21" s="26" t="n">
        <f aca="false">RANK(K21,$K$18:$K$21)+SUMPRODUCT(($K$18:$K$21=K21)*($J$18:$J$21&gt;J21))+SUMPRODUCT(($K$18:$K$21=K21)*($J$18:$J$21=J21)*($M$18:$M$21&gt;M21))</f>
        <v>4</v>
      </c>
      <c r="C21" s="27" t="s">
        <v>28</v>
      </c>
      <c r="D21" s="27"/>
      <c r="E21" s="28" t="n">
        <f aca="false">COUNTIFS($D$39:$D$56,$C21,$F$39:$F$56,"&lt;&gt;")+COUNTIFS($I$39:$I$56,$C21,$H$39:$H$56,"&lt;&gt;")</f>
        <v>3</v>
      </c>
      <c r="F21" s="28" t="n">
        <f aca="false">SUMPRODUCT(($D$39:$D$56=$C21)*($F$39:$F$56&lt;&gt;"")*($F$39:$F$56&gt;$H$39:$H$56))+SUMPRODUCT(($I$39:$I$56=$C21)*($H$39:$H$56&lt;&gt;"")*($H$39:$H$56&gt;$F$39:$F$56))</f>
        <v>0</v>
      </c>
      <c r="G21" s="28" t="n">
        <f aca="false">E21-F21-H21</f>
        <v>1</v>
      </c>
      <c r="H21" s="28" t="n">
        <f aca="false">SUMPRODUCT(($D$39:$D$56=$C21)*($F$39:$F$56&lt;&gt;"")*($F$39:$F$56&lt;$H$39:$H$56))+SUMPRODUCT(($I$39:$I$56=$C21)*($H$39:$H$56&lt;&gt;"")*($H$39:$H$56&lt;$F$39:$F$56))</f>
        <v>2</v>
      </c>
      <c r="I21" s="29" t="str">
        <f aca="false">M21&amp;":"&amp;O21</f>
        <v>2:5</v>
      </c>
      <c r="J21" s="30" t="n">
        <f aca="false">M21-O21</f>
        <v>-3</v>
      </c>
      <c r="K21" s="31" t="n">
        <f aca="false">F21*$H$8+G21*$J$8</f>
        <v>1</v>
      </c>
      <c r="M21" s="32" t="n">
        <f aca="false">SUMIFS($F$39:$F$56,$D$39:$D$56,$C21)+SUMIFS($H$39:$H$56,$I$39:$I$56,$C21)</f>
        <v>2</v>
      </c>
      <c r="O21" s="32" t="n">
        <f aca="false">SUMIFS($H$39:$H$56,$D$39:$D$56,$C21)+SUMIFS($F$39:$F$56,$I$39:$I$56,$C21)</f>
        <v>5</v>
      </c>
    </row>
    <row r="22" customFormat="false" ht="6" hidden="false" customHeight="true" outlineLevel="0" collapsed="false"/>
    <row r="23" customFormat="false" ht="18.75" hidden="false" customHeight="true" outlineLevel="0" collapsed="false">
      <c r="B23" s="33" t="s">
        <v>29</v>
      </c>
      <c r="C23" s="33"/>
      <c r="D23" s="33"/>
      <c r="E23" s="33"/>
      <c r="F23" s="33"/>
      <c r="G23" s="33"/>
      <c r="H23" s="33"/>
      <c r="I23" s="33"/>
      <c r="J23" s="33"/>
      <c r="K23" s="33"/>
    </row>
    <row r="24" customFormat="false" ht="15.75" hidden="false" customHeight="true" outlineLevel="0" collapsed="false">
      <c r="B24" s="25" t="s">
        <v>16</v>
      </c>
      <c r="C24" s="25" t="s">
        <v>17</v>
      </c>
      <c r="D24" s="25"/>
      <c r="E24" s="25" t="s">
        <v>18</v>
      </c>
      <c r="F24" s="25" t="s">
        <v>19</v>
      </c>
      <c r="G24" s="25" t="s">
        <v>20</v>
      </c>
      <c r="H24" s="25" t="s">
        <v>21</v>
      </c>
      <c r="I24" s="25" t="s">
        <v>22</v>
      </c>
      <c r="J24" s="25" t="s">
        <v>23</v>
      </c>
      <c r="K24" s="25" t="s">
        <v>24</v>
      </c>
    </row>
    <row r="25" customFormat="false" ht="16.5" hidden="false" customHeight="true" outlineLevel="0" collapsed="false">
      <c r="B25" s="26" t="n">
        <f aca="false">RANK(K25,$K$25:$K$28)+SUMPRODUCT(($K$25:$K$28=K25)*($J$25:$J$28&gt;J25))+SUMPRODUCT(($K$25:$K$28=K25)*($J$25:$J$28=J25)*($M$25:$M$28&gt;M25))</f>
        <v>2</v>
      </c>
      <c r="C25" s="27" t="s">
        <v>30</v>
      </c>
      <c r="D25" s="27"/>
      <c r="E25" s="28" t="n">
        <f aca="false">COUNTIFS($D$39:$D$56,$C25,$F$39:$F$56,"&lt;&gt;")+COUNTIFS($I$39:$I$56,$C25,$H$39:$H$56,"&lt;&gt;")</f>
        <v>3</v>
      </c>
      <c r="F25" s="28" t="n">
        <f aca="false">SUMPRODUCT(($D$39:$D$56=$C25)*($F$39:$F$56&lt;&gt;"")*($F$39:$F$56&gt;$H$39:$H$56))+SUMPRODUCT(($I$39:$I$56=$C25)*($H$39:$H$56&lt;&gt;"")*($H$39:$H$56&gt;$F$39:$F$56))</f>
        <v>1</v>
      </c>
      <c r="G25" s="28" t="n">
        <f aca="false">E25-F25-H25</f>
        <v>2</v>
      </c>
      <c r="H25" s="28" t="n">
        <f aca="false">SUMPRODUCT(($D$39:$D$56=$C25)*($F$39:$F$56&lt;&gt;"")*($F$39:$F$56&lt;$H$39:$H$56))+SUMPRODUCT(($I$39:$I$56=$C25)*($H$39:$H$56&lt;&gt;"")*($H$39:$H$56&lt;$F$39:$F$56))</f>
        <v>0</v>
      </c>
      <c r="I25" s="29" t="str">
        <f aca="false">M25&amp;":"&amp;O25</f>
        <v>4:3</v>
      </c>
      <c r="J25" s="30" t="n">
        <f aca="false">M25-O25</f>
        <v>1</v>
      </c>
      <c r="K25" s="31" t="n">
        <f aca="false">F25*$H$8+G25*$J$8</f>
        <v>5</v>
      </c>
      <c r="M25" s="32" t="n">
        <f aca="false">SUMIFS($F$39:$F$56,$D$39:$D$56,$C25)+SUMIFS($H$39:$H$56,$I$39:$I$56,$C25)</f>
        <v>4</v>
      </c>
      <c r="O25" s="32" t="n">
        <f aca="false">SUMIFS($H$39:$H$56,$D$39:$D$56,$C25)+SUMIFS($F$39:$F$56,$I$39:$I$56,$C25)</f>
        <v>3</v>
      </c>
    </row>
    <row r="26" customFormat="false" ht="16.5" hidden="false" customHeight="true" outlineLevel="0" collapsed="false">
      <c r="B26" s="26" t="n">
        <f aca="false">RANK(K26,$K$25:$K$28)+SUMPRODUCT(($K$25:$K$28=K26)*($J$25:$J$28&gt;J26))+SUMPRODUCT(($K$25:$K$28=K26)*($J$25:$J$28=J26)*($M$25:$M$28&gt;M26))</f>
        <v>1</v>
      </c>
      <c r="C26" s="27" t="s">
        <v>31</v>
      </c>
      <c r="D26" s="27"/>
      <c r="E26" s="28" t="n">
        <f aca="false">COUNTIFS($D$39:$D$56,$C26,$F$39:$F$56,"&lt;&gt;")+COUNTIFS($I$39:$I$56,$C26,$H$39:$H$56,"&lt;&gt;")</f>
        <v>3</v>
      </c>
      <c r="F26" s="28" t="n">
        <f aca="false">SUMPRODUCT(($D$39:$D$56=$C26)*($F$39:$F$56&lt;&gt;"")*($F$39:$F$56&gt;$H$39:$H$56))+SUMPRODUCT(($I$39:$I$56=$C26)*($H$39:$H$56&lt;&gt;"")*($H$39:$H$56&gt;$F$39:$F$56))</f>
        <v>2</v>
      </c>
      <c r="G26" s="28" t="n">
        <f aca="false">E26-F26-H26</f>
        <v>1</v>
      </c>
      <c r="H26" s="28" t="n">
        <f aca="false">SUMPRODUCT(($D$39:$D$56=$C26)*($F$39:$F$56&lt;&gt;"")*($F$39:$F$56&lt;$H$39:$H$56))+SUMPRODUCT(($I$39:$I$56=$C26)*($H$39:$H$56&lt;&gt;"")*($H$39:$H$56&lt;$F$39:$F$56))</f>
        <v>0</v>
      </c>
      <c r="I26" s="29" t="str">
        <f aca="false">M26&amp;":"&amp;O26</f>
        <v>6:1</v>
      </c>
      <c r="J26" s="30" t="n">
        <f aca="false">M26-O26</f>
        <v>5</v>
      </c>
      <c r="K26" s="31" t="n">
        <f aca="false">F26*$H$8+G26*$J$8</f>
        <v>7</v>
      </c>
      <c r="M26" s="32" t="n">
        <f aca="false">SUMIFS($F$39:$F$56,$D$39:$D$56,$C26)+SUMIFS($H$39:$H$56,$I$39:$I$56,$C26)</f>
        <v>6</v>
      </c>
      <c r="O26" s="32" t="n">
        <f aca="false">SUMIFS($H$39:$H$56,$D$39:$D$56,$C26)+SUMIFS($F$39:$F$56,$I$39:$I$56,$C26)</f>
        <v>1</v>
      </c>
    </row>
    <row r="27" customFormat="false" ht="16.5" hidden="false" customHeight="true" outlineLevel="0" collapsed="false">
      <c r="B27" s="26" t="n">
        <f aca="false">RANK(K27,$K$25:$K$28)+SUMPRODUCT(($K$25:$K$28=K27)*($J$25:$J$28&gt;J27))+SUMPRODUCT(($K$25:$K$28=K27)*($J$25:$J$28=J27)*($M$25:$M$28&gt;M27))</f>
        <v>3</v>
      </c>
      <c r="C27" s="27" t="s">
        <v>32</v>
      </c>
      <c r="D27" s="27"/>
      <c r="E27" s="28" t="n">
        <f aca="false">COUNTIFS($D$39:$D$56,$C27,$F$39:$F$56,"&lt;&gt;")+COUNTIFS($I$39:$I$56,$C27,$H$39:$H$56,"&lt;&gt;")</f>
        <v>3</v>
      </c>
      <c r="F27" s="28" t="n">
        <f aca="false">SUMPRODUCT(($D$39:$D$56=$C27)*($F$39:$F$56&lt;&gt;"")*($F$39:$F$56&gt;$H$39:$H$56))+SUMPRODUCT(($I$39:$I$56=$C27)*($H$39:$H$56&lt;&gt;"")*($H$39:$H$56&gt;$F$39:$F$56))</f>
        <v>0</v>
      </c>
      <c r="G27" s="28" t="n">
        <f aca="false">E27-F27-H27</f>
        <v>2</v>
      </c>
      <c r="H27" s="28" t="n">
        <f aca="false">SUMPRODUCT(($D$39:$D$56=$C27)*($F$39:$F$56&lt;&gt;"")*($F$39:$F$56&lt;$H$39:$H$56))+SUMPRODUCT(($I$39:$I$56=$C27)*($H$39:$H$56&lt;&gt;"")*($H$39:$H$56&lt;$F$39:$F$56))</f>
        <v>1</v>
      </c>
      <c r="I27" s="29" t="str">
        <f aca="false">M27&amp;":"&amp;O27</f>
        <v>3:6</v>
      </c>
      <c r="J27" s="30" t="n">
        <f aca="false">M27-O27</f>
        <v>-3</v>
      </c>
      <c r="K27" s="31" t="n">
        <f aca="false">F27*$H$8+G27*$J$8</f>
        <v>2</v>
      </c>
      <c r="M27" s="32" t="n">
        <f aca="false">SUMIFS($F$39:$F$56,$D$39:$D$56,$C27)+SUMIFS($H$39:$H$56,$I$39:$I$56,$C27)</f>
        <v>3</v>
      </c>
      <c r="O27" s="32" t="n">
        <f aca="false">SUMIFS($H$39:$H$56,$D$39:$D$56,$C27)+SUMIFS($F$39:$F$56,$I$39:$I$56,$C27)</f>
        <v>6</v>
      </c>
    </row>
    <row r="28" customFormat="false" ht="16.5" hidden="false" customHeight="true" outlineLevel="0" collapsed="false">
      <c r="B28" s="26" t="n">
        <f aca="false">RANK(K28,$K$25:$K$28)+SUMPRODUCT(($K$25:$K$28=K28)*($J$25:$J$28&gt;J28))+SUMPRODUCT(($K$25:$K$28=K28)*($J$25:$J$28=J28)*($M$25:$M$28&gt;M28))</f>
        <v>4</v>
      </c>
      <c r="C28" s="27" t="s">
        <v>33</v>
      </c>
      <c r="D28" s="27"/>
      <c r="E28" s="28" t="n">
        <f aca="false">COUNTIFS($D$39:$D$56,$C28,$F$39:$F$56,"&lt;&gt;")+COUNTIFS($I$39:$I$56,$C28,$H$39:$H$56,"&lt;&gt;")</f>
        <v>3</v>
      </c>
      <c r="F28" s="28" t="n">
        <f aca="false">SUMPRODUCT(($D$39:$D$56=$C28)*($F$39:$F$56&lt;&gt;"")*($F$39:$F$56&gt;$H$39:$H$56))+SUMPRODUCT(($I$39:$I$56=$C28)*($H$39:$H$56&lt;&gt;"")*($H$39:$H$56&gt;$F$39:$F$56))</f>
        <v>0</v>
      </c>
      <c r="G28" s="28" t="n">
        <f aca="false">E28-F28-H28</f>
        <v>1</v>
      </c>
      <c r="H28" s="28" t="n">
        <f aca="false">SUMPRODUCT(($D$39:$D$56=$C28)*($F$39:$F$56&lt;&gt;"")*($F$39:$F$56&lt;$H$39:$H$56))+SUMPRODUCT(($I$39:$I$56=$C28)*($H$39:$H$56&lt;&gt;"")*($H$39:$H$56&lt;$F$39:$F$56))</f>
        <v>2</v>
      </c>
      <c r="I28" s="29" t="str">
        <f aca="false">M28&amp;":"&amp;O28</f>
        <v>3:6</v>
      </c>
      <c r="J28" s="30" t="n">
        <f aca="false">M28-O28</f>
        <v>-3</v>
      </c>
      <c r="K28" s="31" t="n">
        <f aca="false">F28*$H$8+G28*$J$8</f>
        <v>1</v>
      </c>
      <c r="M28" s="32" t="n">
        <f aca="false">SUMIFS($F$39:$F$56,$D$39:$D$56,$C28)+SUMIFS($H$39:$H$56,$I$39:$I$56,$C28)</f>
        <v>3</v>
      </c>
      <c r="O28" s="32" t="n">
        <f aca="false">SUMIFS($H$39:$H$56,$D$39:$D$56,$C28)+SUMIFS($F$39:$F$56,$I$39:$I$56,$C28)</f>
        <v>6</v>
      </c>
    </row>
    <row r="29" customFormat="false" ht="6" hidden="false" customHeight="true" outlineLevel="0" collapsed="false"/>
    <row r="30" customFormat="false" ht="18.75" hidden="false" customHeight="true" outlineLevel="0" collapsed="false">
      <c r="B30" s="34" t="s">
        <v>34</v>
      </c>
      <c r="C30" s="34"/>
      <c r="D30" s="34"/>
      <c r="E30" s="34"/>
      <c r="F30" s="34"/>
      <c r="G30" s="34"/>
      <c r="H30" s="34"/>
      <c r="I30" s="34"/>
      <c r="J30" s="34"/>
      <c r="K30" s="34"/>
    </row>
    <row r="31" customFormat="false" ht="15.75" hidden="false" customHeight="true" outlineLevel="0" collapsed="false">
      <c r="B31" s="25" t="s">
        <v>16</v>
      </c>
      <c r="C31" s="25" t="s">
        <v>17</v>
      </c>
      <c r="D31" s="25"/>
      <c r="E31" s="25" t="s">
        <v>18</v>
      </c>
      <c r="F31" s="25" t="s">
        <v>19</v>
      </c>
      <c r="G31" s="25" t="s">
        <v>20</v>
      </c>
      <c r="H31" s="25" t="s">
        <v>21</v>
      </c>
      <c r="I31" s="25" t="s">
        <v>22</v>
      </c>
      <c r="J31" s="25" t="s">
        <v>23</v>
      </c>
      <c r="K31" s="25" t="s">
        <v>24</v>
      </c>
    </row>
    <row r="32" customFormat="false" ht="16.5" hidden="false" customHeight="true" outlineLevel="0" collapsed="false">
      <c r="B32" s="26" t="n">
        <f aca="false">RANK(K32,$K$32:$K$35)+SUMPRODUCT(($K$32:$K$35=K32)*($J$32:$J$35&gt;J32))+SUMPRODUCT(($K$32:$K$35=K32)*($J$32:$J$35=J32)*($M$32:$M$35&gt;M32))</f>
        <v>1</v>
      </c>
      <c r="C32" s="27" t="s">
        <v>35</v>
      </c>
      <c r="D32" s="27"/>
      <c r="E32" s="28" t="n">
        <f aca="false">COUNTIFS($D$39:$D$56,$C32,$F$39:$F$56,"&lt;&gt;")+COUNTIFS($I$39:$I$56,$C32,$H$39:$H$56,"&lt;&gt;")</f>
        <v>3</v>
      </c>
      <c r="F32" s="28" t="n">
        <f aca="false">SUMPRODUCT(($D$39:$D$56=$C32)*($F$39:$F$56&lt;&gt;"")*($F$39:$F$56&gt;$H$39:$H$56))+SUMPRODUCT(($I$39:$I$56=$C32)*($H$39:$H$56&lt;&gt;"")*($H$39:$H$56&gt;$F$39:$F$56))</f>
        <v>2</v>
      </c>
      <c r="G32" s="28" t="n">
        <f aca="false">E32-F32-H32</f>
        <v>1</v>
      </c>
      <c r="H32" s="28" t="n">
        <f aca="false">SUMPRODUCT(($D$39:$D$56=$C32)*($F$39:$F$56&lt;&gt;"")*($F$39:$F$56&lt;$H$39:$H$56))+SUMPRODUCT(($I$39:$I$56=$C32)*($H$39:$H$56&lt;&gt;"")*($H$39:$H$56&lt;$F$39:$F$56))</f>
        <v>0</v>
      </c>
      <c r="I32" s="29" t="str">
        <f aca="false">M32&amp;":"&amp;O32</f>
        <v>8:5</v>
      </c>
      <c r="J32" s="30" t="n">
        <f aca="false">M32-O32</f>
        <v>3</v>
      </c>
      <c r="K32" s="31" t="n">
        <f aca="false">F32*$H$8+G32*$J$8</f>
        <v>7</v>
      </c>
      <c r="M32" s="32" t="n">
        <f aca="false">SUMIFS($F$39:$F$56,$D$39:$D$56,$C32)+SUMIFS($H$39:$H$56,$I$39:$I$56,$C32)</f>
        <v>8</v>
      </c>
      <c r="O32" s="32" t="n">
        <f aca="false">SUMIFS($H$39:$H$56,$D$39:$D$56,$C32)+SUMIFS($F$39:$F$56,$I$39:$I$56,$C32)</f>
        <v>5</v>
      </c>
    </row>
    <row r="33" customFormat="false" ht="16.5" hidden="false" customHeight="true" outlineLevel="0" collapsed="false">
      <c r="B33" s="26" t="n">
        <f aca="false">RANK(K33,$K$32:$K$35)+SUMPRODUCT(($K$32:$K$35=K33)*($J$32:$J$35&gt;J33))+SUMPRODUCT(($K$32:$K$35=K33)*($J$32:$J$35=J33)*($M$32:$M$35&gt;M33))</f>
        <v>2</v>
      </c>
      <c r="C33" s="27" t="s">
        <v>36</v>
      </c>
      <c r="D33" s="27"/>
      <c r="E33" s="28" t="n">
        <f aca="false">COUNTIFS($D$39:$D$56,$C33,$F$39:$F$56,"&lt;&gt;")+COUNTIFS($I$39:$I$56,$C33,$H$39:$H$56,"&lt;&gt;")</f>
        <v>3</v>
      </c>
      <c r="F33" s="28" t="n">
        <f aca="false">SUMPRODUCT(($D$39:$D$56=$C33)*($F$39:$F$56&lt;&gt;"")*($F$39:$F$56&gt;$H$39:$H$56))+SUMPRODUCT(($I$39:$I$56=$C33)*($H$39:$H$56&lt;&gt;"")*($H$39:$H$56&gt;$F$39:$F$56))</f>
        <v>1</v>
      </c>
      <c r="G33" s="28" t="n">
        <f aca="false">E33-F33-H33</f>
        <v>2</v>
      </c>
      <c r="H33" s="28" t="n">
        <f aca="false">SUMPRODUCT(($D$39:$D$56=$C33)*($F$39:$F$56&lt;&gt;"")*($F$39:$F$56&lt;$H$39:$H$56))+SUMPRODUCT(($I$39:$I$56=$C33)*($H$39:$H$56&lt;&gt;"")*($H$39:$H$56&lt;$F$39:$F$56))</f>
        <v>0</v>
      </c>
      <c r="I33" s="29" t="str">
        <f aca="false">M33&amp;":"&amp;O33</f>
        <v>6:3</v>
      </c>
      <c r="J33" s="30" t="n">
        <f aca="false">M33-O33</f>
        <v>3</v>
      </c>
      <c r="K33" s="31" t="n">
        <f aca="false">F33*$H$8+G33*$J$8</f>
        <v>5</v>
      </c>
      <c r="M33" s="32" t="n">
        <f aca="false">SUMIFS($F$39:$F$56,$D$39:$D$56,$C33)+SUMIFS($H$39:$H$56,$I$39:$I$56,$C33)</f>
        <v>6</v>
      </c>
      <c r="O33" s="32" t="n">
        <f aca="false">SUMIFS($H$39:$H$56,$D$39:$D$56,$C33)+SUMIFS($F$39:$F$56,$I$39:$I$56,$C33)</f>
        <v>3</v>
      </c>
    </row>
    <row r="34" customFormat="false" ht="16.5" hidden="false" customHeight="true" outlineLevel="0" collapsed="false">
      <c r="B34" s="26" t="n">
        <f aca="false">RANK(K34,$K$32:$K$35)+SUMPRODUCT(($K$32:$K$35=K34)*($J$32:$J$35&gt;J34))+SUMPRODUCT(($K$32:$K$35=K34)*($J$32:$J$35=J34)*($M$32:$M$35&gt;M34))</f>
        <v>3</v>
      </c>
      <c r="C34" s="27" t="s">
        <v>37</v>
      </c>
      <c r="D34" s="27"/>
      <c r="E34" s="28" t="n">
        <f aca="false">COUNTIFS($D$39:$D$56,$C34,$F$39:$F$56,"&lt;&gt;")+COUNTIFS($I$39:$I$56,$C34,$H$39:$H$56,"&lt;&gt;")</f>
        <v>3</v>
      </c>
      <c r="F34" s="28" t="n">
        <f aca="false">SUMPRODUCT(($D$39:$D$56=$C34)*($F$39:$F$56&lt;&gt;"")*($F$39:$F$56&gt;$H$39:$H$56))+SUMPRODUCT(($I$39:$I$56=$C34)*($H$39:$H$56&lt;&gt;"")*($H$39:$H$56&gt;$F$39:$F$56))</f>
        <v>1</v>
      </c>
      <c r="G34" s="28" t="n">
        <f aca="false">E34-F34-H34</f>
        <v>1</v>
      </c>
      <c r="H34" s="28" t="n">
        <f aca="false">SUMPRODUCT(($D$39:$D$56=$C34)*($F$39:$F$56&lt;&gt;"")*($F$39:$F$56&lt;$H$39:$H$56))+SUMPRODUCT(($I$39:$I$56=$C34)*($H$39:$H$56&lt;&gt;"")*($H$39:$H$56&lt;$F$39:$F$56))</f>
        <v>1</v>
      </c>
      <c r="I34" s="29" t="str">
        <f aca="false">M34&amp;":"&amp;O34</f>
        <v>5:4</v>
      </c>
      <c r="J34" s="30" t="n">
        <f aca="false">M34-O34</f>
        <v>1</v>
      </c>
      <c r="K34" s="31" t="n">
        <f aca="false">F34*$H$8+G34*$J$8</f>
        <v>4</v>
      </c>
      <c r="M34" s="32" t="n">
        <f aca="false">SUMIFS($F$39:$F$56,$D$39:$D$56,$C34)+SUMIFS($H$39:$H$56,$I$39:$I$56,$C34)</f>
        <v>5</v>
      </c>
      <c r="O34" s="32" t="n">
        <f aca="false">SUMIFS($H$39:$H$56,$D$39:$D$56,$C34)+SUMIFS($F$39:$F$56,$I$39:$I$56,$C34)</f>
        <v>4</v>
      </c>
    </row>
    <row r="35" customFormat="false" ht="16.5" hidden="false" customHeight="true" outlineLevel="0" collapsed="false">
      <c r="B35" s="26" t="n">
        <f aca="false">RANK(K35,$K$32:$K$35)+SUMPRODUCT(($K$32:$K$35=K35)*($J$32:$J$35&gt;J35))+SUMPRODUCT(($K$32:$K$35=K35)*($J$32:$J$35=J35)*($M$32:$M$35&gt;M35))</f>
        <v>4</v>
      </c>
      <c r="C35" s="27" t="s">
        <v>38</v>
      </c>
      <c r="D35" s="27"/>
      <c r="E35" s="28" t="n">
        <f aca="false">COUNTIFS($D$39:$D$56,$C35,$F$39:$F$56,"&lt;&gt;")+COUNTIFS($I$39:$I$56,$C35,$H$39:$H$56,"&lt;&gt;")</f>
        <v>3</v>
      </c>
      <c r="F35" s="28" t="n">
        <f aca="false">SUMPRODUCT(($D$39:$D$56=$C35)*($F$39:$F$56&lt;&gt;"")*($F$39:$F$56&gt;$H$39:$H$56))+SUMPRODUCT(($I$39:$I$56=$C35)*($H$39:$H$56&lt;&gt;"")*($H$39:$H$56&gt;$F$39:$F$56))</f>
        <v>0</v>
      </c>
      <c r="G35" s="28" t="n">
        <f aca="false">E35-F35-H35</f>
        <v>0</v>
      </c>
      <c r="H35" s="28" t="n">
        <f aca="false">SUMPRODUCT(($D$39:$D$56=$C35)*($F$39:$F$56&lt;&gt;"")*($F$39:$F$56&lt;$H$39:$H$56))+SUMPRODUCT(($I$39:$I$56=$C35)*($H$39:$H$56&lt;&gt;"")*($H$39:$H$56&lt;$F$39:$F$56))</f>
        <v>3</v>
      </c>
      <c r="I35" s="29" t="str">
        <f aca="false">M35&amp;":"&amp;O35</f>
        <v>3:10</v>
      </c>
      <c r="J35" s="30" t="n">
        <f aca="false">M35-O35</f>
        <v>-7</v>
      </c>
      <c r="K35" s="31" t="n">
        <f aca="false">F35*$H$8+G35*$J$8</f>
        <v>0</v>
      </c>
      <c r="M35" s="32" t="n">
        <f aca="false">SUMIFS($F$39:$F$56,$D$39:$D$56,$C35)+SUMIFS($H$39:$H$56,$I$39:$I$56,$C35)</f>
        <v>3</v>
      </c>
      <c r="O35" s="32" t="n">
        <f aca="false">SUMIFS($H$39:$H$56,$D$39:$D$56,$C35)+SUMIFS($F$39:$F$56,$I$39:$I$56,$C35)</f>
        <v>10</v>
      </c>
    </row>
    <row r="36" customFormat="false" ht="9.75" hidden="false" customHeight="true" outlineLevel="0" collapsed="false"/>
    <row r="37" customFormat="false" ht="19.5" hidden="false" customHeight="true" outlineLevel="0" collapsed="false">
      <c r="B37" s="35" t="s">
        <v>39</v>
      </c>
      <c r="C37" s="35"/>
      <c r="D37" s="35"/>
      <c r="E37" s="35"/>
      <c r="F37" s="35"/>
      <c r="G37" s="35"/>
      <c r="H37" s="35"/>
      <c r="I37" s="35"/>
      <c r="J37" s="35"/>
      <c r="K37" s="35"/>
    </row>
    <row r="38" customFormat="false" ht="15.75" hidden="false" customHeight="true" outlineLevel="0" collapsed="false">
      <c r="B38" s="25" t="s">
        <v>40</v>
      </c>
      <c r="C38" s="25" t="s">
        <v>41</v>
      </c>
      <c r="D38" s="25" t="s">
        <v>42</v>
      </c>
      <c r="E38" s="25"/>
      <c r="F38" s="25" t="s">
        <v>22</v>
      </c>
      <c r="G38" s="25" t="s">
        <v>43</v>
      </c>
      <c r="H38" s="25" t="s">
        <v>22</v>
      </c>
      <c r="I38" s="25" t="s">
        <v>44</v>
      </c>
      <c r="J38" s="25"/>
      <c r="K38" s="25" t="s">
        <v>45</v>
      </c>
    </row>
    <row r="39" customFormat="false" ht="15.75" hidden="false" customHeight="true" outlineLevel="0" collapsed="false">
      <c r="B39" s="36" t="s">
        <v>46</v>
      </c>
      <c r="C39" s="37" t="s">
        <v>47</v>
      </c>
      <c r="D39" s="38" t="str">
        <f aca="false">$C$18</f>
        <v>Falken</v>
      </c>
      <c r="E39" s="38"/>
      <c r="F39" s="39" t="n">
        <v>3</v>
      </c>
      <c r="G39" s="29" t="s">
        <v>48</v>
      </c>
      <c r="H39" s="39" t="n">
        <v>1</v>
      </c>
      <c r="I39" s="40" t="str">
        <f aca="false">$C$21</f>
        <v>Nordwind</v>
      </c>
      <c r="J39" s="40"/>
      <c r="K39" s="41" t="str">
        <f aca="false">IF($F39="","offen",IF($F39&gt;$H39,"Heimsieg",IF($F39&lt;$H39,"Gastsieg","Unentschieden")))</f>
        <v>Heimsieg</v>
      </c>
    </row>
    <row r="40" customFormat="false" ht="15.75" hidden="false" customHeight="true" outlineLevel="0" collapsed="false">
      <c r="B40" s="36" t="s">
        <v>49</v>
      </c>
      <c r="C40" s="37" t="s">
        <v>47</v>
      </c>
      <c r="D40" s="38" t="str">
        <f aca="false">$C$19</f>
        <v>Kometen</v>
      </c>
      <c r="E40" s="38"/>
      <c r="F40" s="39" t="n">
        <v>2</v>
      </c>
      <c r="G40" s="29" t="s">
        <v>48</v>
      </c>
      <c r="H40" s="39" t="n">
        <v>2</v>
      </c>
      <c r="I40" s="40" t="str">
        <f aca="false">$C$20</f>
        <v>Panther</v>
      </c>
      <c r="J40" s="40"/>
      <c r="K40" s="41" t="str">
        <f aca="false">IF($F40="","offen",IF($F40&gt;$H40,"Heimsieg",IF($F40&lt;$H40,"Gastsieg","Unentschieden")))</f>
        <v>Unentschieden</v>
      </c>
    </row>
    <row r="41" customFormat="false" ht="15.75" hidden="false" customHeight="true" outlineLevel="0" collapsed="false">
      <c r="B41" s="36" t="s">
        <v>50</v>
      </c>
      <c r="C41" s="37" t="s">
        <v>47</v>
      </c>
      <c r="D41" s="38" t="str">
        <f aca="false">$C$18</f>
        <v>Falken</v>
      </c>
      <c r="E41" s="38"/>
      <c r="F41" s="39" t="n">
        <v>2</v>
      </c>
      <c r="G41" s="29" t="s">
        <v>48</v>
      </c>
      <c r="H41" s="39" t="n">
        <v>0</v>
      </c>
      <c r="I41" s="40" t="str">
        <f aca="false">$C$20</f>
        <v>Panther</v>
      </c>
      <c r="J41" s="40"/>
      <c r="K41" s="41" t="str">
        <f aca="false">IF($F41="","offen",IF($F41&gt;$H41,"Heimsieg",IF($F41&lt;$H41,"Gastsieg","Unentschieden")))</f>
        <v>Heimsieg</v>
      </c>
    </row>
    <row r="42" customFormat="false" ht="15.75" hidden="false" customHeight="true" outlineLevel="0" collapsed="false">
      <c r="B42" s="36" t="s">
        <v>51</v>
      </c>
      <c r="C42" s="37" t="s">
        <v>47</v>
      </c>
      <c r="D42" s="38" t="str">
        <f aca="false">$C$21</f>
        <v>Nordwind</v>
      </c>
      <c r="E42" s="38"/>
      <c r="F42" s="39" t="n">
        <v>1</v>
      </c>
      <c r="G42" s="29" t="s">
        <v>48</v>
      </c>
      <c r="H42" s="39" t="n">
        <v>1</v>
      </c>
      <c r="I42" s="40" t="str">
        <f aca="false">$C$19</f>
        <v>Kometen</v>
      </c>
      <c r="J42" s="40"/>
      <c r="K42" s="41" t="str">
        <f aca="false">IF($F42="","offen",IF($F42&gt;$H42,"Heimsieg",IF($F42&lt;$H42,"Gastsieg","Unentschieden")))</f>
        <v>Unentschieden</v>
      </c>
    </row>
    <row r="43" customFormat="false" ht="15.75" hidden="false" customHeight="true" outlineLevel="0" collapsed="false">
      <c r="B43" s="36" t="s">
        <v>52</v>
      </c>
      <c r="C43" s="37" t="s">
        <v>47</v>
      </c>
      <c r="D43" s="38" t="str">
        <f aca="false">$C$18</f>
        <v>Falken</v>
      </c>
      <c r="E43" s="38"/>
      <c r="F43" s="39" t="n">
        <v>1</v>
      </c>
      <c r="G43" s="29" t="s">
        <v>48</v>
      </c>
      <c r="H43" s="39" t="n">
        <v>0</v>
      </c>
      <c r="I43" s="40" t="str">
        <f aca="false">$C$19</f>
        <v>Kometen</v>
      </c>
      <c r="J43" s="40"/>
      <c r="K43" s="41" t="str">
        <f aca="false">IF($F43="","offen",IF($F43&gt;$H43,"Heimsieg",IF($F43&lt;$H43,"Gastsieg","Unentschieden")))</f>
        <v>Heimsieg</v>
      </c>
    </row>
    <row r="44" customFormat="false" ht="15.75" hidden="false" customHeight="true" outlineLevel="0" collapsed="false">
      <c r="B44" s="36" t="s">
        <v>53</v>
      </c>
      <c r="C44" s="37" t="s">
        <v>47</v>
      </c>
      <c r="D44" s="38" t="str">
        <f aca="false">$C$20</f>
        <v>Panther</v>
      </c>
      <c r="E44" s="38"/>
      <c r="F44" s="39" t="n">
        <v>1</v>
      </c>
      <c r="G44" s="29" t="s">
        <v>48</v>
      </c>
      <c r="H44" s="39" t="n">
        <v>0</v>
      </c>
      <c r="I44" s="40" t="str">
        <f aca="false">$C$21</f>
        <v>Nordwind</v>
      </c>
      <c r="J44" s="40"/>
      <c r="K44" s="41" t="str">
        <f aca="false">IF($F44="","offen",IF($F44&gt;$H44,"Heimsieg",IF($F44&lt;$H44,"Gastsieg","Unentschieden")))</f>
        <v>Heimsieg</v>
      </c>
    </row>
    <row r="45" customFormat="false" ht="15.75" hidden="false" customHeight="true" outlineLevel="0" collapsed="false">
      <c r="B45" s="36" t="s">
        <v>54</v>
      </c>
      <c r="C45" s="42" t="s">
        <v>55</v>
      </c>
      <c r="D45" s="38" t="str">
        <f aca="false">$C$25</f>
        <v>Adler</v>
      </c>
      <c r="E45" s="38"/>
      <c r="F45" s="39" t="n">
        <v>2</v>
      </c>
      <c r="G45" s="29" t="s">
        <v>48</v>
      </c>
      <c r="H45" s="39" t="n">
        <v>1</v>
      </c>
      <c r="I45" s="40" t="str">
        <f aca="false">$C$28</f>
        <v>Funken</v>
      </c>
      <c r="J45" s="40"/>
      <c r="K45" s="41" t="str">
        <f aca="false">IF($F45="","offen",IF($F45&gt;$H45,"Heimsieg",IF($F45&lt;$H45,"Gastsieg","Unentschieden")))</f>
        <v>Heimsieg</v>
      </c>
    </row>
    <row r="46" customFormat="false" ht="15.75" hidden="false" customHeight="true" outlineLevel="0" collapsed="false">
      <c r="B46" s="36" t="s">
        <v>56</v>
      </c>
      <c r="C46" s="42" t="s">
        <v>55</v>
      </c>
      <c r="D46" s="38" t="str">
        <f aca="false">$C$26</f>
        <v>Titanen</v>
      </c>
      <c r="E46" s="38"/>
      <c r="F46" s="39" t="n">
        <v>3</v>
      </c>
      <c r="G46" s="29" t="s">
        <v>48</v>
      </c>
      <c r="H46" s="39" t="n">
        <v>0</v>
      </c>
      <c r="I46" s="40" t="str">
        <f aca="false">$C$27</f>
        <v>Orkane</v>
      </c>
      <c r="J46" s="40"/>
      <c r="K46" s="41" t="str">
        <f aca="false">IF($F46="","offen",IF($F46&gt;$H46,"Heimsieg",IF($F46&lt;$H46,"Gastsieg","Unentschieden")))</f>
        <v>Heimsieg</v>
      </c>
    </row>
    <row r="47" customFormat="false" ht="15.75" hidden="false" customHeight="true" outlineLevel="0" collapsed="false">
      <c r="B47" s="36" t="s">
        <v>57</v>
      </c>
      <c r="C47" s="42" t="s">
        <v>55</v>
      </c>
      <c r="D47" s="38" t="str">
        <f aca="false">$C$25</f>
        <v>Adler</v>
      </c>
      <c r="E47" s="38"/>
      <c r="F47" s="39" t="n">
        <v>1</v>
      </c>
      <c r="G47" s="29" t="s">
        <v>48</v>
      </c>
      <c r="H47" s="39" t="n">
        <v>1</v>
      </c>
      <c r="I47" s="40" t="str">
        <f aca="false">$C$27</f>
        <v>Orkane</v>
      </c>
      <c r="J47" s="40"/>
      <c r="K47" s="41" t="str">
        <f aca="false">IF($F47="","offen",IF($F47&gt;$H47,"Heimsieg",IF($F47&lt;$H47,"Gastsieg","Unentschieden")))</f>
        <v>Unentschieden</v>
      </c>
    </row>
    <row r="48" customFormat="false" ht="15.75" hidden="false" customHeight="true" outlineLevel="0" collapsed="false">
      <c r="B48" s="36" t="s">
        <v>58</v>
      </c>
      <c r="C48" s="42" t="s">
        <v>55</v>
      </c>
      <c r="D48" s="38" t="str">
        <f aca="false">$C$28</f>
        <v>Funken</v>
      </c>
      <c r="E48" s="38"/>
      <c r="F48" s="39" t="n">
        <v>0</v>
      </c>
      <c r="G48" s="29" t="s">
        <v>48</v>
      </c>
      <c r="H48" s="39" t="n">
        <v>2</v>
      </c>
      <c r="I48" s="40" t="str">
        <f aca="false">$C$26</f>
        <v>Titanen</v>
      </c>
      <c r="J48" s="40"/>
      <c r="K48" s="41" t="str">
        <f aca="false">IF($F48="","offen",IF($F48&gt;$H48,"Heimsieg",IF($F48&lt;$H48,"Gastsieg","Unentschieden")))</f>
        <v>Gastsieg</v>
      </c>
    </row>
    <row r="49" customFormat="false" ht="15.75" hidden="false" customHeight="true" outlineLevel="0" collapsed="false">
      <c r="B49" s="36" t="s">
        <v>59</v>
      </c>
      <c r="C49" s="42" t="s">
        <v>55</v>
      </c>
      <c r="D49" s="38" t="str">
        <f aca="false">$C$25</f>
        <v>Adler</v>
      </c>
      <c r="E49" s="38"/>
      <c r="F49" s="39" t="n">
        <v>1</v>
      </c>
      <c r="G49" s="29" t="s">
        <v>48</v>
      </c>
      <c r="H49" s="39" t="n">
        <v>1</v>
      </c>
      <c r="I49" s="40" t="str">
        <f aca="false">$C$26</f>
        <v>Titanen</v>
      </c>
      <c r="J49" s="40"/>
      <c r="K49" s="41" t="str">
        <f aca="false">IF($F49="","offen",IF($F49&gt;$H49,"Heimsieg",IF($F49&lt;$H49,"Gastsieg","Unentschieden")))</f>
        <v>Unentschieden</v>
      </c>
    </row>
    <row r="50" customFormat="false" ht="15.75" hidden="false" customHeight="true" outlineLevel="0" collapsed="false">
      <c r="B50" s="36" t="s">
        <v>60</v>
      </c>
      <c r="C50" s="42" t="s">
        <v>55</v>
      </c>
      <c r="D50" s="38" t="str">
        <f aca="false">$C$27</f>
        <v>Orkane</v>
      </c>
      <c r="E50" s="38"/>
      <c r="F50" s="39" t="n">
        <v>2</v>
      </c>
      <c r="G50" s="29" t="s">
        <v>48</v>
      </c>
      <c r="H50" s="39" t="n">
        <v>2</v>
      </c>
      <c r="I50" s="40" t="str">
        <f aca="false">$C$28</f>
        <v>Funken</v>
      </c>
      <c r="J50" s="40"/>
      <c r="K50" s="41" t="str">
        <f aca="false">IF($F50="","offen",IF($F50&gt;$H50,"Heimsieg",IF($F50&lt;$H50,"Gastsieg","Unentschieden")))</f>
        <v>Unentschieden</v>
      </c>
    </row>
    <row r="51" customFormat="false" ht="15.75" hidden="false" customHeight="true" outlineLevel="0" collapsed="false">
      <c r="B51" s="36" t="s">
        <v>61</v>
      </c>
      <c r="C51" s="43" t="s">
        <v>62</v>
      </c>
      <c r="D51" s="38" t="str">
        <f aca="false">$C$32</f>
        <v>Luchse</v>
      </c>
      <c r="E51" s="38"/>
      <c r="F51" s="39" t="n">
        <v>4</v>
      </c>
      <c r="G51" s="29" t="s">
        <v>48</v>
      </c>
      <c r="H51" s="39" t="n">
        <v>2</v>
      </c>
      <c r="I51" s="40" t="str">
        <f aca="false">$C$35</f>
        <v>Wellen</v>
      </c>
      <c r="J51" s="40"/>
      <c r="K51" s="41" t="str">
        <f aca="false">IF($F51="","offen",IF($F51&gt;$H51,"Heimsieg",IF($F51&lt;$H51,"Gastsieg","Unentschieden")))</f>
        <v>Heimsieg</v>
      </c>
    </row>
    <row r="52" customFormat="false" ht="15.75" hidden="false" customHeight="true" outlineLevel="0" collapsed="false">
      <c r="B52" s="36" t="s">
        <v>63</v>
      </c>
      <c r="C52" s="43" t="s">
        <v>62</v>
      </c>
      <c r="D52" s="38" t="str">
        <f aca="false">$C$33</f>
        <v>Kobras</v>
      </c>
      <c r="E52" s="38"/>
      <c r="F52" s="39" t="n">
        <v>1</v>
      </c>
      <c r="G52" s="29" t="s">
        <v>48</v>
      </c>
      <c r="H52" s="39" t="n">
        <v>1</v>
      </c>
      <c r="I52" s="40" t="str">
        <f aca="false">$C$34</f>
        <v>Meteore</v>
      </c>
      <c r="J52" s="40"/>
      <c r="K52" s="41" t="str">
        <f aca="false">IF($F52="","offen",IF($F52&gt;$H52,"Heimsieg",IF($F52&lt;$H52,"Gastsieg","Unentschieden")))</f>
        <v>Unentschieden</v>
      </c>
    </row>
    <row r="53" customFormat="false" ht="15.75" hidden="false" customHeight="true" outlineLevel="0" collapsed="false">
      <c r="B53" s="36" t="s">
        <v>64</v>
      </c>
      <c r="C53" s="43" t="s">
        <v>62</v>
      </c>
      <c r="D53" s="38" t="str">
        <f aca="false">$C$32</f>
        <v>Luchse</v>
      </c>
      <c r="E53" s="38"/>
      <c r="F53" s="39" t="n">
        <v>2</v>
      </c>
      <c r="G53" s="29" t="s">
        <v>48</v>
      </c>
      <c r="H53" s="39" t="n">
        <v>1</v>
      </c>
      <c r="I53" s="40" t="str">
        <f aca="false">$C$34</f>
        <v>Meteore</v>
      </c>
      <c r="J53" s="40"/>
      <c r="K53" s="41" t="str">
        <f aca="false">IF($F53="","offen",IF($F53&gt;$H53,"Heimsieg",IF($F53&lt;$H53,"Gastsieg","Unentschieden")))</f>
        <v>Heimsieg</v>
      </c>
    </row>
    <row r="54" customFormat="false" ht="15.75" hidden="false" customHeight="true" outlineLevel="0" collapsed="false">
      <c r="B54" s="36" t="s">
        <v>65</v>
      </c>
      <c r="C54" s="43" t="s">
        <v>62</v>
      </c>
      <c r="D54" s="38" t="str">
        <f aca="false">$C$35</f>
        <v>Wellen</v>
      </c>
      <c r="E54" s="38"/>
      <c r="F54" s="39" t="n">
        <v>0</v>
      </c>
      <c r="G54" s="29" t="s">
        <v>48</v>
      </c>
      <c r="H54" s="39" t="n">
        <v>3</v>
      </c>
      <c r="I54" s="40" t="str">
        <f aca="false">$C$33</f>
        <v>Kobras</v>
      </c>
      <c r="J54" s="40"/>
      <c r="K54" s="41" t="str">
        <f aca="false">IF($F54="","offen",IF($F54&gt;$H54,"Heimsieg",IF($F54&lt;$H54,"Gastsieg","Unentschieden")))</f>
        <v>Gastsieg</v>
      </c>
    </row>
    <row r="55" customFormat="false" ht="15.75" hidden="false" customHeight="true" outlineLevel="0" collapsed="false">
      <c r="B55" s="36" t="s">
        <v>66</v>
      </c>
      <c r="C55" s="43" t="s">
        <v>62</v>
      </c>
      <c r="D55" s="38" t="str">
        <f aca="false">$C$32</f>
        <v>Luchse</v>
      </c>
      <c r="E55" s="38"/>
      <c r="F55" s="39" t="n">
        <v>2</v>
      </c>
      <c r="G55" s="29" t="s">
        <v>48</v>
      </c>
      <c r="H55" s="39" t="n">
        <v>2</v>
      </c>
      <c r="I55" s="40" t="str">
        <f aca="false">$C$33</f>
        <v>Kobras</v>
      </c>
      <c r="J55" s="40"/>
      <c r="K55" s="41" t="str">
        <f aca="false">IF($F55="","offen",IF($F55&gt;$H55,"Heimsieg",IF($F55&lt;$H55,"Gastsieg","Unentschieden")))</f>
        <v>Unentschieden</v>
      </c>
    </row>
    <row r="56" customFormat="false" ht="15.75" hidden="false" customHeight="true" outlineLevel="0" collapsed="false">
      <c r="B56" s="36" t="s">
        <v>67</v>
      </c>
      <c r="C56" s="43" t="s">
        <v>62</v>
      </c>
      <c r="D56" s="38" t="str">
        <f aca="false">$C$34</f>
        <v>Meteore</v>
      </c>
      <c r="E56" s="38"/>
      <c r="F56" s="39" t="n">
        <v>3</v>
      </c>
      <c r="G56" s="29" t="s">
        <v>48</v>
      </c>
      <c r="H56" s="39" t="n">
        <v>1</v>
      </c>
      <c r="I56" s="40" t="str">
        <f aca="false">$C$35</f>
        <v>Wellen</v>
      </c>
      <c r="J56" s="40"/>
      <c r="K56" s="41" t="str">
        <f aca="false">IF($F56="","offen",IF($F56&gt;$H56,"Heimsieg",IF($F56&lt;$H56,"Gastsieg","Unentschieden")))</f>
        <v>Heimsieg</v>
      </c>
    </row>
    <row r="57" customFormat="false" ht="7.5" hidden="false" customHeight="true" outlineLevel="0" collapsed="false"/>
    <row r="58" customFormat="false" ht="16.5" hidden="false" customHeight="true" outlineLevel="0" collapsed="false">
      <c r="B58" s="3" t="s">
        <v>68</v>
      </c>
      <c r="C58" s="3"/>
      <c r="D58" s="3"/>
      <c r="E58" s="3"/>
      <c r="F58" s="3"/>
      <c r="G58" s="3"/>
      <c r="H58" s="3"/>
      <c r="I58" s="3"/>
      <c r="J58" s="3"/>
      <c r="K58" s="3"/>
    </row>
    <row r="59" customFormat="false" ht="15.75" hidden="false" customHeight="true" outlineLevel="0" collapsed="false">
      <c r="B59" s="44" t="s">
        <v>69</v>
      </c>
      <c r="C59" s="45" t="s">
        <v>70</v>
      </c>
      <c r="D59" s="38" t="s">
        <v>25</v>
      </c>
      <c r="E59" s="38"/>
      <c r="F59" s="39" t="n">
        <v>2</v>
      </c>
      <c r="G59" s="29" t="s">
        <v>48</v>
      </c>
      <c r="H59" s="39" t="n">
        <v>1</v>
      </c>
      <c r="I59" s="40" t="s">
        <v>36</v>
      </c>
      <c r="J59" s="40"/>
      <c r="K59" s="41" t="str">
        <f aca="false">IF($F59="","offen",IF($F59&gt;$H59,"Heimsieg",IF($F59&lt;$H59,"Gastsieg","Unentschieden")))</f>
        <v>Heimsieg</v>
      </c>
    </row>
    <row r="60" customFormat="false" ht="15.75" hidden="false" customHeight="true" outlineLevel="0" collapsed="false">
      <c r="B60" s="44" t="s">
        <v>71</v>
      </c>
      <c r="C60" s="45" t="s">
        <v>72</v>
      </c>
      <c r="D60" s="38" t="s">
        <v>31</v>
      </c>
      <c r="E60" s="38"/>
      <c r="F60" s="39" t="n">
        <v>1</v>
      </c>
      <c r="G60" s="29" t="s">
        <v>48</v>
      </c>
      <c r="H60" s="39" t="n">
        <v>2</v>
      </c>
      <c r="I60" s="40" t="s">
        <v>35</v>
      </c>
      <c r="J60" s="40"/>
      <c r="K60" s="41" t="str">
        <f aca="false">IF($F60="","offen",IF($F60&gt;$H60,"Heimsieg",IF($F60&lt;$H60,"Gastsieg","Unentschieden")))</f>
        <v>Gastsieg</v>
      </c>
    </row>
    <row r="61" customFormat="false" ht="15.75" hidden="false" customHeight="true" outlineLevel="0" collapsed="false">
      <c r="B61" s="44" t="s">
        <v>73</v>
      </c>
      <c r="C61" s="45" t="s">
        <v>74</v>
      </c>
      <c r="D61" s="38" t="s">
        <v>36</v>
      </c>
      <c r="E61" s="38"/>
      <c r="F61" s="39" t="n">
        <v>3</v>
      </c>
      <c r="G61" s="29" t="s">
        <v>48</v>
      </c>
      <c r="H61" s="39" t="n">
        <v>2</v>
      </c>
      <c r="I61" s="40" t="s">
        <v>31</v>
      </c>
      <c r="J61" s="40"/>
      <c r="K61" s="41" t="str">
        <f aca="false">IF($F61="","offen",IF($F61&gt;$H61,"Heimsieg",IF($F61&lt;$H61,"Gastsieg","Unentschieden")))</f>
        <v>Heimsieg</v>
      </c>
    </row>
    <row r="62" customFormat="false" ht="15.75" hidden="false" customHeight="true" outlineLevel="0" collapsed="false">
      <c r="B62" s="44" t="s">
        <v>75</v>
      </c>
      <c r="C62" s="45" t="s">
        <v>76</v>
      </c>
      <c r="D62" s="38" t="s">
        <v>25</v>
      </c>
      <c r="E62" s="38"/>
      <c r="F62" s="39" t="n">
        <v>2</v>
      </c>
      <c r="G62" s="29" t="s">
        <v>48</v>
      </c>
      <c r="H62" s="39" t="n">
        <v>1</v>
      </c>
      <c r="I62" s="40" t="s">
        <v>35</v>
      </c>
      <c r="J62" s="40"/>
      <c r="K62" s="41" t="str">
        <f aca="false">IF($F62="","offen",IF($F62&gt;$H62,"Heimsieg",IF($F62&lt;$H62,"Gastsieg","Unentschieden")))</f>
        <v>Heimsieg</v>
      </c>
    </row>
    <row r="63" customFormat="false" ht="7.5" hidden="false" customHeight="true" outlineLevel="0" collapsed="false"/>
    <row r="64" customFormat="false" ht="15" hidden="false" customHeight="true" outlineLevel="0" collapsed="false">
      <c r="B64" s="46" t="s">
        <v>77</v>
      </c>
      <c r="C64" s="46"/>
      <c r="D64" s="46"/>
      <c r="E64" s="46"/>
      <c r="F64" s="46"/>
      <c r="G64" s="46"/>
      <c r="H64" s="46"/>
      <c r="I64" s="46"/>
      <c r="J64" s="46"/>
      <c r="K64" s="46"/>
    </row>
    <row r="65" customFormat="false" ht="25.5" hidden="false" customHeight="true" outlineLevel="0" collapsed="false">
      <c r="B65" s="47" t="s">
        <v>78</v>
      </c>
      <c r="C65" s="47"/>
      <c r="D65" s="47"/>
      <c r="E65" s="47"/>
      <c r="F65" s="47"/>
      <c r="G65" s="47"/>
      <c r="H65" s="47"/>
      <c r="I65" s="47"/>
      <c r="J65" s="47"/>
      <c r="K65" s="47"/>
    </row>
    <row r="66" customFormat="false" ht="39.75" hidden="false" customHeight="true" outlineLevel="0" collapsed="false">
      <c r="B66" s="48" t="s">
        <v>79</v>
      </c>
      <c r="C66" s="48"/>
      <c r="D66" s="48"/>
      <c r="E66" s="48"/>
      <c r="F66" s="48"/>
      <c r="G66" s="48"/>
      <c r="H66" s="48"/>
      <c r="I66" s="48"/>
      <c r="J66" s="48"/>
      <c r="K66" s="48"/>
    </row>
  </sheetData>
  <mergeCells count="93">
    <mergeCell ref="B2:G2"/>
    <mergeCell ref="H2:K2"/>
    <mergeCell ref="B3:H3"/>
    <mergeCell ref="I3:K3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12:C13"/>
    <mergeCell ref="D12:E13"/>
    <mergeCell ref="F12:G13"/>
    <mergeCell ref="H12:I13"/>
    <mergeCell ref="J12:K13"/>
    <mergeCell ref="B16:K16"/>
    <mergeCell ref="C17:D17"/>
    <mergeCell ref="C18:D18"/>
    <mergeCell ref="C19:D19"/>
    <mergeCell ref="C20:D20"/>
    <mergeCell ref="C21:D21"/>
    <mergeCell ref="B23:K23"/>
    <mergeCell ref="C24:D24"/>
    <mergeCell ref="C25:D25"/>
    <mergeCell ref="C26:D26"/>
    <mergeCell ref="C27:D27"/>
    <mergeCell ref="C28:D28"/>
    <mergeCell ref="B30:K30"/>
    <mergeCell ref="C31:D31"/>
    <mergeCell ref="C32:D32"/>
    <mergeCell ref="C33:D33"/>
    <mergeCell ref="C34:D34"/>
    <mergeCell ref="C35:D35"/>
    <mergeCell ref="B37:K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B58:K58"/>
    <mergeCell ref="D59:E59"/>
    <mergeCell ref="I59:J59"/>
    <mergeCell ref="D60:E60"/>
    <mergeCell ref="I60:J60"/>
    <mergeCell ref="D61:E61"/>
    <mergeCell ref="I61:J61"/>
    <mergeCell ref="D62:E62"/>
    <mergeCell ref="I62:J62"/>
    <mergeCell ref="B64:K64"/>
    <mergeCell ref="B65:K65"/>
    <mergeCell ref="B66:K66"/>
  </mergeCells>
  <conditionalFormatting sqref="K39:K56">
    <cfRule type="cellIs" priority="2" operator="equal" aboveAverage="0" equalAverage="0" bottom="0" percent="0" rank="0" text="" dxfId="0">
      <formula>"Heimsieg"</formula>
    </cfRule>
    <cfRule type="cellIs" priority="3" operator="equal" aboveAverage="0" equalAverage="0" bottom="0" percent="0" rank="0" text="" dxfId="1">
      <formula>"Gastsieg"</formula>
    </cfRule>
    <cfRule type="cellIs" priority="4" operator="equal" aboveAverage="0" equalAverage="0" bottom="0" percent="0" rank="0" text="" dxfId="2">
      <formula>"Unentschieden"</formula>
    </cfRule>
    <cfRule type="cellIs" priority="5" operator="equal" aboveAverage="0" equalAverage="0" bottom="0" percent="0" rank="0" text="" dxfId="3">
      <formula>"offen"</formula>
    </cfRule>
  </conditionalFormatting>
  <conditionalFormatting sqref="K59:K62">
    <cfRule type="cellIs" priority="6" operator="equal" aboveAverage="0" equalAverage="0" bottom="0" percent="0" rank="0" text="" dxfId="0">
      <formula>"Heimsieg"</formula>
    </cfRule>
    <cfRule type="cellIs" priority="7" operator="equal" aboveAverage="0" equalAverage="0" bottom="0" percent="0" rank="0" text="" dxfId="1">
      <formula>"Gastsieg"</formula>
    </cfRule>
    <cfRule type="cellIs" priority="8" operator="equal" aboveAverage="0" equalAverage="0" bottom="0" percent="0" rank="0" text="" dxfId="2">
      <formula>"Unentschieden"</formula>
    </cfRule>
    <cfRule type="cellIs" priority="9" operator="equal" aboveAverage="0" equalAverage="0" bottom="0" percent="0" rank="0" text="" dxfId="3">
      <formula>"offen"</formula>
    </cfRule>
  </conditionalFormatting>
  <conditionalFormatting sqref="J18:J21">
    <cfRule type="cellIs" priority="10" operator="greaterThan" aboveAverage="0" equalAverage="0" bottom="0" percent="0" rank="0" text="" dxfId="4">
      <formula>0</formula>
    </cfRule>
    <cfRule type="cellIs" priority="11" operator="lessThan" aboveAverage="0" equalAverage="0" bottom="0" percent="0" rank="0" text="" dxfId="5">
      <formula>0</formula>
    </cfRule>
  </conditionalFormatting>
  <conditionalFormatting sqref="J25:J28">
    <cfRule type="cellIs" priority="12" operator="greaterThan" aboveAverage="0" equalAverage="0" bottom="0" percent="0" rank="0" text="" dxfId="4">
      <formula>0</formula>
    </cfRule>
    <cfRule type="cellIs" priority="13" operator="lessThan" aboveAverage="0" equalAverage="0" bottom="0" percent="0" rank="0" text="" dxfId="5">
      <formula>0</formula>
    </cfRule>
  </conditionalFormatting>
  <conditionalFormatting sqref="J32:J35">
    <cfRule type="cellIs" priority="14" operator="greaterThan" aboveAverage="0" equalAverage="0" bottom="0" percent="0" rank="0" text="" dxfId="4">
      <formula>0</formula>
    </cfRule>
    <cfRule type="cellIs" priority="15" operator="lessThan" aboveAverage="0" equalAverage="0" bottom="0" percent="0" rank="0" text="" dxfId="5">
      <formula>0</formula>
    </cfRule>
  </conditionalFormatting>
  <conditionalFormatting sqref="B18:B21">
    <cfRule type="cellIs" priority="16" operator="equal" aboveAverage="0" equalAverage="0" bottom="0" percent="0" rank="0" text="" dxfId="6">
      <formula>1</formula>
    </cfRule>
    <cfRule type="cellIs" priority="17" operator="equal" aboveAverage="0" equalAverage="0" bottom="0" percent="0" rank="0" text="" dxfId="7">
      <formula>2</formula>
    </cfRule>
  </conditionalFormatting>
  <conditionalFormatting sqref="B25:B28">
    <cfRule type="cellIs" priority="18" operator="equal" aboveAverage="0" equalAverage="0" bottom="0" percent="0" rank="0" text="" dxfId="6">
      <formula>1</formula>
    </cfRule>
    <cfRule type="cellIs" priority="19" operator="equal" aboveAverage="0" equalAverage="0" bottom="0" percent="0" rank="0" text="" dxfId="7">
      <formula>2</formula>
    </cfRule>
  </conditionalFormatting>
  <conditionalFormatting sqref="B32:B35">
    <cfRule type="cellIs" priority="20" operator="equal" aboveAverage="0" equalAverage="0" bottom="0" percent="0" rank="0" text="" dxfId="6">
      <formula>1</formula>
    </cfRule>
    <cfRule type="cellIs" priority="21" operator="equal" aboveAverage="0" equalAverage="0" bottom="0" percent="0" rank="0" text="" dxfId="7">
      <formula>2</formula>
    </cfRule>
  </conditionalFormatting>
  <conditionalFormatting sqref="K18:K21">
    <cfRule type="dataBar" priority="22">
      <dataBar showValue="1" minLength="10" maxLength="90">
        <cfvo type="num" val="0"/>
        <cfvo type="num" val="9"/>
        <color rgb="FFA63A66"/>
      </dataBar>
      <extLst>
        <ext xmlns:x14="http://schemas.microsoft.com/office/spreadsheetml/2009/9/main" uri="{B025F937-C7B1-47D3-B67F-A62EFF666E3E}">
          <x14:id>{4ACF2187-FE53-4C1C-8F27-FD77234D1A1F}</x14:id>
        </ext>
      </extLst>
    </cfRule>
  </conditionalFormatting>
  <conditionalFormatting sqref="K25:K28">
    <cfRule type="dataBar" priority="23">
      <dataBar showValue="1" minLength="10" maxLength="90">
        <cfvo type="num" val="0"/>
        <cfvo type="num" val="9"/>
        <color rgb="FFA63A66"/>
      </dataBar>
      <extLst>
        <ext xmlns:x14="http://schemas.microsoft.com/office/spreadsheetml/2009/9/main" uri="{B025F937-C7B1-47D3-B67F-A62EFF666E3E}">
          <x14:id>{5F9112B5-E149-4D67-9AEB-8D198BF53091}</x14:id>
        </ext>
      </extLst>
    </cfRule>
  </conditionalFormatting>
  <conditionalFormatting sqref="K32:K35">
    <cfRule type="dataBar" priority="24">
      <dataBar showValue="1" minLength="10" maxLength="90">
        <cfvo type="num" val="0"/>
        <cfvo type="num" val="9"/>
        <color rgb="FFA63A66"/>
      </dataBar>
      <extLst>
        <ext xmlns:x14="http://schemas.microsoft.com/office/spreadsheetml/2009/9/main" uri="{B025F937-C7B1-47D3-B67F-A62EFF666E3E}">
          <x14:id>{54BE86E4-1010-4F91-ADB0-F8BB6C108CBE}</x14:id>
        </ext>
      </extLst>
    </cfRule>
  </conditionalFormatting>
  <dataValidations count="3">
    <dataValidation allowBlank="true" error="Jahr als ganze Zahl (z. B. 2026)." errorStyle="stop" errorTitle="Ungültiges Jahr" operator="between" showDropDown="false" showErrorMessage="false" showInputMessage="false" sqref="D8" type="whole">
      <formula1>2000</formula1>
      <formula2>2100</formula2>
    </dataValidation>
    <dataValidation allowBlank="true" error="Punkte als ganze Zahl 0–10." errorStyle="stop" errorTitle="Ungültige Punkte" operator="between" showDropDown="false" showErrorMessage="false" showInputMessage="false" sqref="H8 J8" type="whole">
      <formula1>0</formula1>
      <formula2>10</formula2>
    </dataValidation>
    <dataValidation allowBlank="true" error="Tore als ganze Zahl (0–99)." errorStyle="stop" errorTitle="Ungültige Toranzahl" operator="between" prompt="Toranzahl eintragen" promptTitle="Ergebnis" showDropDown="false" showErrorMessage="false" showInputMessage="false" sqref="F39:F56 H39:H56 F59:F62 H59:H62" type="whole">
      <formula1>0</formula1>
      <formula2>99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ACF2187-FE53-4C1C-8F27-FD77234D1A1F}">
            <x14:dataBar minLength="10" maxLength="90" axisPosition="none" gradient="true">
              <x14:cfvo type="num">
                <xm:f>0</xm:f>
              </x14:cfvo>
              <x14:cfvo type="num">
                <xm:f>9</xm:f>
              </x14:cfvo>
              <x14:negativeFillColor rgb="FFA63A66"/>
              <x14:axisColor rgb="FF000000"/>
            </x14:dataBar>
          </x14:cfRule>
          <xm:sqref>K18:K21</xm:sqref>
        </x14:conditionalFormatting>
        <x14:conditionalFormatting xmlns:xm="http://schemas.microsoft.com/office/excel/2006/main">
          <x14:cfRule type="dataBar" id="{5F9112B5-E149-4D67-9AEB-8D198BF53091}">
            <x14:dataBar minLength="10" maxLength="90" axisPosition="none" gradient="true">
              <x14:cfvo type="num">
                <xm:f>0</xm:f>
              </x14:cfvo>
              <x14:cfvo type="num">
                <xm:f>9</xm:f>
              </x14:cfvo>
              <x14:negativeFillColor rgb="FFA63A66"/>
              <x14:axisColor rgb="FF000000"/>
            </x14:dataBar>
          </x14:cfRule>
          <xm:sqref>K25:K28</xm:sqref>
        </x14:conditionalFormatting>
        <x14:conditionalFormatting xmlns:xm="http://schemas.microsoft.com/office/excel/2006/main">
          <x14:cfRule type="dataBar" id="{54BE86E4-1010-4F91-ADB0-F8BB6C108CBE}">
            <x14:dataBar minLength="10" maxLength="90" axisPosition="none" gradient="true">
              <x14:cfvo type="num">
                <xm:f>0</xm:f>
              </x14:cfvo>
              <x14:cfvo type="num">
                <xm:f>9</xm:f>
              </x14:cfvo>
              <x14:negativeFillColor rgb="FFA63A66"/>
              <x14:axisColor rgb="FF000000"/>
            </x14:dataBar>
          </x14:cfRule>
          <xm:sqref>K32:K35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2026-08-03T05:42:51Z</dcterms:created>
  <dc:creator>openpyxl</dc:creator>
  <dc:description/>
  <dc:language>en-US</dc:language>
  <cp:lastModifiedBy/>
  <dcterms:modified xsi:type="dcterms:W3CDTF">2026-08-03T05:42:51Z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